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EstaPastaDeTrabalho" defaultThemeVersion="124226"/>
  <mc:AlternateContent xmlns:mc="http://schemas.openxmlformats.org/markup-compatibility/2006">
    <mc:Choice Requires="x15">
      <x15ac:absPath xmlns:x15ac="http://schemas.microsoft.com/office/spreadsheetml/2010/11/ac" url="G:\DE\OBRAS E SERVIÇOS\GOIANIA\FÓRUM\2020\GERADORES TI\"/>
    </mc:Choice>
  </mc:AlternateContent>
  <xr:revisionPtr revIDLastSave="0" documentId="13_ncr:1_{99E105FD-36A7-401F-B12A-11323AF7052B}" xr6:coauthVersionLast="45" xr6:coauthVersionMax="45" xr10:uidLastSave="{00000000-0000-0000-0000-000000000000}"/>
  <bookViews>
    <workbookView xWindow="-120" yWindow="-120" windowWidth="20730" windowHeight="11160" tabRatio="881" activeTab="3" xr2:uid="{00000000-000D-0000-FFFF-FFFF00000000}"/>
  </bookViews>
  <sheets>
    <sheet name="CAPA-DADOS" sheetId="21" r:id="rId1"/>
    <sheet name="01_SINTETICO" sheetId="10" r:id="rId2"/>
    <sheet name="02_CRONOGRAMA" sheetId="4" r:id="rId3"/>
    <sheet name="03_COMPOSIÇÕES" sheetId="24" r:id="rId4"/>
    <sheet name="04_PESQUISAS" sheetId="8" r:id="rId5"/>
    <sheet name="05_BDI" sheetId="25" r:id="rId6"/>
    <sheet name="06_ENCARGOS" sheetId="26" r:id="rId7"/>
    <sheet name="CURVA ABC" sheetId="35" r:id="rId8"/>
    <sheet name="INSUMOS_AUX" sheetId="18" r:id="rId9"/>
    <sheet name="INSUMOS SINAPI" sheetId="31" r:id="rId10"/>
    <sheet name="SERVICOS SINAPI" sheetId="38" r:id="rId11"/>
  </sheets>
  <definedNames>
    <definedName name="_xlnm._FilterDatabase" localSheetId="1" hidden="1">'01_SINTETICO'!$A$6:$S$117</definedName>
    <definedName name="_xlnm._FilterDatabase" localSheetId="3" hidden="1">'03_COMPOSIÇÕES'!$A$4:$G$1008</definedName>
    <definedName name="_xlnm._FilterDatabase" localSheetId="4" hidden="1">'04_PESQUISAS'!$A$7:$G$22</definedName>
    <definedName name="_xlnm._FilterDatabase" localSheetId="7" hidden="1">'CURVA ABC'!$A$6:$I$95</definedName>
    <definedName name="_xlnm._FilterDatabase" localSheetId="8" hidden="1">INSUMOS_AUX!$A$3:$H$146</definedName>
    <definedName name="_xlnm.Print_Area" localSheetId="1">'01_SINTETICO'!$A$1:$J$129</definedName>
    <definedName name="_xlnm.Print_Area" localSheetId="2">'02_CRONOGRAMA'!$B$2:$J$26</definedName>
    <definedName name="_xlnm.Print_Area" localSheetId="3">'03_COMPOSIÇÕES'!$A:$G</definedName>
    <definedName name="_xlnm.Print_Area" localSheetId="4">'04_PESQUISAS'!$A$1:$G$288</definedName>
    <definedName name="_xlnm.Print_Area" localSheetId="5">'05_BDI'!$A$1:$F$45</definedName>
    <definedName name="_xlnm.Print_Area" localSheetId="6">'06_ENCARGOS'!$A:$G</definedName>
    <definedName name="_xlnm.Print_Area" localSheetId="0">'CAPA-DADOS'!$A$1:$M$29</definedName>
    <definedName name="_xlnm.Print_Area" localSheetId="7">'CURVA ABC'!$A:$K</definedName>
    <definedName name="_xlnm.Print_Area" localSheetId="8">INSUMOS_AUX!$A:$H</definedName>
    <definedName name="BDI_MAT" localSheetId="1">'01_SINTETICO'!$I$110</definedName>
    <definedName name="BDI_MAT" localSheetId="7">'CURVA ABC'!#REF!</definedName>
    <definedName name="BDI_MDO" localSheetId="1">'01_SINTETICO'!$J$110</definedName>
    <definedName name="BDI_MDO" localSheetId="7">'CURVA ABC'!#REF!</definedName>
    <definedName name="MED_DIRETA">'02_CRONOGRAMA'!$L$3</definedName>
    <definedName name="_xlnm.Print_Titles" localSheetId="1">'01_SINTETICO'!$1:$5</definedName>
    <definedName name="_xlnm.Print_Titles" localSheetId="3">'03_COMPOSIÇÕES'!$1:$3</definedName>
    <definedName name="_xlnm.Print_Titles" localSheetId="4">'04_PESQUISAS'!$1:$5</definedName>
    <definedName name="_xlnm.Print_Titles" localSheetId="7">'CURVA ABC'!$1:$5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67" i="8" l="1"/>
  <c r="F267" i="8" s="1"/>
  <c r="E259" i="8"/>
  <c r="F259" i="8" s="1"/>
  <c r="E251" i="8"/>
  <c r="G248" i="8" s="1"/>
  <c r="E243" i="8"/>
  <c r="F243" i="8" s="1"/>
  <c r="G240" i="8"/>
  <c r="E235" i="8"/>
  <c r="G232" i="8" s="1"/>
  <c r="E227" i="8"/>
  <c r="G224" i="8" s="1"/>
  <c r="E219" i="8"/>
  <c r="F219" i="8" s="1"/>
  <c r="E211" i="8"/>
  <c r="F211" i="8" s="1"/>
  <c r="E203" i="8"/>
  <c r="F203" i="8" s="1"/>
  <c r="E195" i="8"/>
  <c r="G192" i="8" s="1"/>
  <c r="E187" i="8"/>
  <c r="F187" i="8" s="1"/>
  <c r="E179" i="8"/>
  <c r="F179" i="8" s="1"/>
  <c r="E171" i="8"/>
  <c r="G168" i="8" s="1"/>
  <c r="E163" i="8"/>
  <c r="G160" i="8" s="1"/>
  <c r="E155" i="8"/>
  <c r="G152" i="8" s="1"/>
  <c r="E147" i="8"/>
  <c r="G144" i="8" s="1"/>
  <c r="E139" i="8"/>
  <c r="F139" i="8" s="1"/>
  <c r="G136" i="8"/>
  <c r="E131" i="8"/>
  <c r="F131" i="8" s="1"/>
  <c r="E123" i="8"/>
  <c r="F123" i="8" s="1"/>
  <c r="G120" i="8"/>
  <c r="E115" i="8"/>
  <c r="F115" i="8" s="1"/>
  <c r="E107" i="8"/>
  <c r="F107" i="8" s="1"/>
  <c r="E99" i="8"/>
  <c r="G96" i="8" s="1"/>
  <c r="E91" i="8"/>
  <c r="F91" i="8" s="1"/>
  <c r="E83" i="8"/>
  <c r="G80" i="8" s="1"/>
  <c r="E75" i="8"/>
  <c r="F75" i="8" s="1"/>
  <c r="E67" i="8"/>
  <c r="F67" i="8" s="1"/>
  <c r="E59" i="8"/>
  <c r="G56" i="8" s="1"/>
  <c r="E51" i="8"/>
  <c r="F51" i="8" s="1"/>
  <c r="E43" i="8"/>
  <c r="F43" i="8" s="1"/>
  <c r="E35" i="8"/>
  <c r="F35" i="8" s="1"/>
  <c r="E27" i="8"/>
  <c r="G24" i="8" s="1"/>
  <c r="E19" i="8"/>
  <c r="G16" i="8" s="1"/>
  <c r="G8" i="8"/>
  <c r="F11" i="8"/>
  <c r="E11" i="8"/>
  <c r="G264" i="8" l="1"/>
  <c r="G256" i="8"/>
  <c r="F251" i="8"/>
  <c r="F235" i="8"/>
  <c r="F227" i="8"/>
  <c r="G216" i="8"/>
  <c r="G208" i="8"/>
  <c r="G200" i="8"/>
  <c r="F195" i="8"/>
  <c r="G184" i="8"/>
  <c r="G176" i="8"/>
  <c r="F171" i="8"/>
  <c r="F163" i="8"/>
  <c r="F155" i="8"/>
  <c r="F147" i="8"/>
  <c r="G128" i="8"/>
  <c r="G112" i="8"/>
  <c r="G104" i="8"/>
  <c r="F99" i="8"/>
  <c r="G88" i="8"/>
  <c r="F83" i="8"/>
  <c r="G72" i="8"/>
  <c r="G64" i="8"/>
  <c r="F59" i="8"/>
  <c r="G48" i="8"/>
  <c r="G40" i="8"/>
  <c r="G32" i="8"/>
  <c r="F27" i="8"/>
  <c r="F19" i="8"/>
  <c r="F51" i="18"/>
  <c r="F828" i="24" s="1"/>
  <c r="Q46" i="10"/>
  <c r="Q45" i="10"/>
  <c r="Q44" i="10"/>
  <c r="Q43" i="10"/>
  <c r="Q42" i="10"/>
  <c r="Q41" i="10"/>
  <c r="Q40" i="10"/>
  <c r="Q39" i="10"/>
  <c r="Q38" i="10"/>
  <c r="Q37" i="10"/>
  <c r="Q36" i="10"/>
  <c r="Q35" i="10"/>
  <c r="Q34" i="10"/>
  <c r="Q33" i="10"/>
  <c r="Q32" i="10"/>
  <c r="Q31" i="10"/>
  <c r="Q26" i="10"/>
  <c r="Q25" i="10"/>
  <c r="Q24" i="10"/>
  <c r="Q23" i="10"/>
  <c r="Q22" i="10"/>
  <c r="Q21" i="10"/>
  <c r="Q20" i="10"/>
  <c r="Q9" i="10"/>
  <c r="Q8" i="10"/>
  <c r="B8" i="3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B36" i="38"/>
  <c r="B37" i="38"/>
  <c r="B38" i="38"/>
  <c r="B39" i="38"/>
  <c r="B40" i="38"/>
  <c r="B41" i="38"/>
  <c r="B42" i="38"/>
  <c r="B43" i="38"/>
  <c r="B44" i="38"/>
  <c r="B45" i="38"/>
  <c r="B46" i="38"/>
  <c r="B47" i="38"/>
  <c r="B48" i="38"/>
  <c r="B49" i="38"/>
  <c r="B50" i="38"/>
  <c r="B51" i="38"/>
  <c r="B52" i="38"/>
  <c r="B53" i="38"/>
  <c r="B54" i="38"/>
  <c r="B55" i="38"/>
  <c r="B56" i="38"/>
  <c r="B57" i="38"/>
  <c r="B58" i="38"/>
  <c r="B59" i="38"/>
  <c r="B60" i="38"/>
  <c r="B61" i="38"/>
  <c r="B62" i="38"/>
  <c r="B63" i="38"/>
  <c r="B64" i="38"/>
  <c r="B65" i="38"/>
  <c r="B66" i="38"/>
  <c r="B67" i="38"/>
  <c r="B68" i="38"/>
  <c r="B69" i="38"/>
  <c r="B70" i="38"/>
  <c r="B71" i="38"/>
  <c r="B72" i="38"/>
  <c r="B73" i="38"/>
  <c r="B74" i="38"/>
  <c r="B75" i="38"/>
  <c r="B76" i="38"/>
  <c r="B77" i="38"/>
  <c r="B78" i="38"/>
  <c r="B79" i="38"/>
  <c r="B80" i="38"/>
  <c r="B81" i="38"/>
  <c r="B82" i="38"/>
  <c r="B83" i="38"/>
  <c r="B84" i="38"/>
  <c r="B85" i="38"/>
  <c r="B86" i="38"/>
  <c r="B87" i="38"/>
  <c r="B88" i="38"/>
  <c r="B89" i="38"/>
  <c r="B90" i="38"/>
  <c r="B91" i="38"/>
  <c r="B92" i="38"/>
  <c r="B93" i="38"/>
  <c r="B94" i="38"/>
  <c r="B95" i="38"/>
  <c r="B96" i="38"/>
  <c r="B97" i="38"/>
  <c r="B98" i="38"/>
  <c r="B99" i="38"/>
  <c r="B100" i="38"/>
  <c r="B101" i="38"/>
  <c r="B102" i="38"/>
  <c r="B103" i="38"/>
  <c r="B104" i="38"/>
  <c r="B105" i="38"/>
  <c r="B106" i="38"/>
  <c r="B107" i="38"/>
  <c r="B108" i="38"/>
  <c r="B109" i="38"/>
  <c r="B110" i="38"/>
  <c r="B111" i="38"/>
  <c r="B112" i="38"/>
  <c r="B113" i="38"/>
  <c r="B114" i="38"/>
  <c r="B115" i="38"/>
  <c r="B116" i="38"/>
  <c r="B117" i="38"/>
  <c r="B118" i="38"/>
  <c r="B119" i="38"/>
  <c r="B120" i="38"/>
  <c r="B121" i="38"/>
  <c r="B122" i="38"/>
  <c r="B123" i="38"/>
  <c r="B124" i="38"/>
  <c r="B125" i="38"/>
  <c r="B126" i="38"/>
  <c r="B127" i="38"/>
  <c r="B128" i="38"/>
  <c r="B129" i="38"/>
  <c r="B130" i="38"/>
  <c r="B131" i="38"/>
  <c r="B132" i="38"/>
  <c r="B133" i="38"/>
  <c r="B134" i="38"/>
  <c r="B135" i="38"/>
  <c r="B136" i="38"/>
  <c r="B137" i="38"/>
  <c r="B138" i="38"/>
  <c r="B139" i="38"/>
  <c r="B140" i="38"/>
  <c r="B141" i="38"/>
  <c r="B142" i="38"/>
  <c r="B143" i="38"/>
  <c r="B144" i="38"/>
  <c r="B145" i="38"/>
  <c r="B146" i="38"/>
  <c r="B147" i="38"/>
  <c r="B148" i="38"/>
  <c r="B149" i="38"/>
  <c r="B150" i="38"/>
  <c r="B151" i="38"/>
  <c r="B152" i="38"/>
  <c r="B153" i="38"/>
  <c r="B154" i="38"/>
  <c r="B155" i="38"/>
  <c r="B156" i="38"/>
  <c r="B157" i="38"/>
  <c r="B158" i="38"/>
  <c r="B159" i="38"/>
  <c r="B160" i="38"/>
  <c r="B161" i="38"/>
  <c r="B162" i="38"/>
  <c r="B163" i="38"/>
  <c r="B164" i="38"/>
  <c r="B165" i="38"/>
  <c r="B166" i="38"/>
  <c r="B167" i="38"/>
  <c r="B168" i="38"/>
  <c r="B169" i="38"/>
  <c r="B170" i="38"/>
  <c r="B171" i="38"/>
  <c r="B172" i="38"/>
  <c r="B173" i="38"/>
  <c r="B174" i="38"/>
  <c r="B175" i="38"/>
  <c r="B176" i="38"/>
  <c r="B177" i="38"/>
  <c r="B178" i="38"/>
  <c r="B179" i="38"/>
  <c r="B180" i="38"/>
  <c r="B181" i="38"/>
  <c r="B182" i="38"/>
  <c r="B183" i="38"/>
  <c r="B184" i="38"/>
  <c r="B185" i="38"/>
  <c r="B186" i="38"/>
  <c r="B187" i="38"/>
  <c r="B188" i="38"/>
  <c r="B189" i="38"/>
  <c r="B190" i="38"/>
  <c r="B191" i="38"/>
  <c r="B192" i="38"/>
  <c r="B193" i="38"/>
  <c r="B194" i="38"/>
  <c r="B195" i="38"/>
  <c r="B196" i="38"/>
  <c r="B197" i="38"/>
  <c r="B198" i="38"/>
  <c r="B199" i="38"/>
  <c r="B200" i="38"/>
  <c r="B201" i="38"/>
  <c r="B202" i="38"/>
  <c r="B203" i="38"/>
  <c r="B204" i="38"/>
  <c r="B205" i="38"/>
  <c r="B206" i="38"/>
  <c r="B207" i="38"/>
  <c r="B208" i="38"/>
  <c r="B209" i="38"/>
  <c r="B210" i="38"/>
  <c r="B211" i="38"/>
  <c r="B212" i="38"/>
  <c r="B213" i="38"/>
  <c r="B214" i="38"/>
  <c r="B215" i="38"/>
  <c r="B216" i="38"/>
  <c r="B217" i="38"/>
  <c r="B218" i="38"/>
  <c r="B219" i="38"/>
  <c r="B220" i="38"/>
  <c r="B221" i="38"/>
  <c r="B222" i="38"/>
  <c r="B223" i="38"/>
  <c r="B224" i="38"/>
  <c r="B225" i="38"/>
  <c r="B226" i="38"/>
  <c r="B227" i="38"/>
  <c r="B228" i="38"/>
  <c r="B229" i="38"/>
  <c r="B230" i="38"/>
  <c r="B231" i="38"/>
  <c r="B232" i="38"/>
  <c r="B233" i="38"/>
  <c r="B234" i="38"/>
  <c r="B235" i="38"/>
  <c r="B236" i="38"/>
  <c r="B237" i="38"/>
  <c r="B238" i="38"/>
  <c r="B239" i="38"/>
  <c r="B240" i="38"/>
  <c r="B241" i="38"/>
  <c r="B242" i="38"/>
  <c r="B243" i="38"/>
  <c r="B244" i="38"/>
  <c r="B245" i="38"/>
  <c r="B246" i="38"/>
  <c r="B247" i="38"/>
  <c r="B248" i="38"/>
  <c r="B249" i="38"/>
  <c r="B250" i="38"/>
  <c r="B251" i="38"/>
  <c r="B252" i="38"/>
  <c r="B253" i="38"/>
  <c r="B254" i="38"/>
  <c r="B255" i="38"/>
  <c r="B256" i="38"/>
  <c r="B257" i="38"/>
  <c r="B258" i="38"/>
  <c r="B259" i="38"/>
  <c r="B260" i="38"/>
  <c r="B261" i="38"/>
  <c r="B262" i="38"/>
  <c r="B263" i="38"/>
  <c r="B264" i="38"/>
  <c r="B265" i="38"/>
  <c r="B266" i="38"/>
  <c r="B267" i="38"/>
  <c r="B268" i="38"/>
  <c r="B269" i="38"/>
  <c r="B270" i="38"/>
  <c r="B271" i="38"/>
  <c r="B272" i="38"/>
  <c r="B273" i="38"/>
  <c r="B274" i="38"/>
  <c r="B275" i="38"/>
  <c r="B276" i="38"/>
  <c r="B277" i="38"/>
  <c r="B278" i="38"/>
  <c r="B279" i="38"/>
  <c r="B280" i="38"/>
  <c r="B281" i="38"/>
  <c r="B282" i="38"/>
  <c r="B283" i="38"/>
  <c r="B284" i="38"/>
  <c r="B285" i="38"/>
  <c r="B286" i="38"/>
  <c r="B287" i="38"/>
  <c r="B288" i="38"/>
  <c r="B289" i="38"/>
  <c r="B290" i="38"/>
  <c r="B291" i="38"/>
  <c r="B292" i="38"/>
  <c r="B293" i="38"/>
  <c r="B294" i="38"/>
  <c r="B295" i="38"/>
  <c r="B296" i="38"/>
  <c r="B297" i="38"/>
  <c r="B298" i="38"/>
  <c r="B299" i="38"/>
  <c r="B300" i="38"/>
  <c r="B301" i="38"/>
  <c r="B302" i="38"/>
  <c r="B303" i="38"/>
  <c r="B304" i="38"/>
  <c r="B305" i="38"/>
  <c r="B306" i="38"/>
  <c r="B307" i="38"/>
  <c r="B308" i="38"/>
  <c r="B309" i="38"/>
  <c r="B310" i="38"/>
  <c r="B311" i="38"/>
  <c r="B312" i="38"/>
  <c r="B313" i="38"/>
  <c r="B314" i="38"/>
  <c r="B315" i="38"/>
  <c r="B316" i="38"/>
  <c r="B317" i="38"/>
  <c r="B318" i="38"/>
  <c r="B319" i="38"/>
  <c r="B320" i="38"/>
  <c r="B321" i="38"/>
  <c r="B322" i="38"/>
  <c r="B323" i="38"/>
  <c r="B324" i="38"/>
  <c r="B325" i="38"/>
  <c r="B326" i="38"/>
  <c r="B327" i="38"/>
  <c r="B328" i="38"/>
  <c r="B329" i="38"/>
  <c r="B330" i="38"/>
  <c r="B331" i="38"/>
  <c r="B332" i="38"/>
  <c r="B333" i="38"/>
  <c r="B334" i="38"/>
  <c r="B335" i="38"/>
  <c r="B336" i="38"/>
  <c r="B337" i="38"/>
  <c r="B338" i="38"/>
  <c r="B339" i="38"/>
  <c r="B340" i="38"/>
  <c r="B341" i="38"/>
  <c r="B342" i="38"/>
  <c r="B343" i="38"/>
  <c r="B344" i="38"/>
  <c r="B345" i="38"/>
  <c r="B346" i="38"/>
  <c r="B347" i="38"/>
  <c r="B348" i="38"/>
  <c r="B349" i="38"/>
  <c r="B350" i="38"/>
  <c r="B351" i="38"/>
  <c r="B352" i="38"/>
  <c r="B353" i="38"/>
  <c r="B354" i="38"/>
  <c r="B355" i="38"/>
  <c r="B356" i="38"/>
  <c r="B357" i="38"/>
  <c r="B358" i="38"/>
  <c r="B359" i="38"/>
  <c r="B360" i="38"/>
  <c r="B361" i="38"/>
  <c r="B362" i="38"/>
  <c r="B363" i="38"/>
  <c r="B364" i="38"/>
  <c r="B365" i="38"/>
  <c r="B366" i="38"/>
  <c r="B367" i="38"/>
  <c r="B368" i="38"/>
  <c r="B369" i="38"/>
  <c r="B370" i="38"/>
  <c r="B371" i="38"/>
  <c r="B372" i="38"/>
  <c r="B373" i="38"/>
  <c r="B374" i="38"/>
  <c r="B375" i="38"/>
  <c r="B376" i="38"/>
  <c r="B377" i="38"/>
  <c r="B378" i="38"/>
  <c r="B379" i="38"/>
  <c r="B380" i="38"/>
  <c r="B381" i="38"/>
  <c r="B382" i="38"/>
  <c r="B383" i="38"/>
  <c r="B384" i="38"/>
  <c r="B385" i="38"/>
  <c r="B386" i="38"/>
  <c r="B387" i="38"/>
  <c r="B388" i="38"/>
  <c r="B389" i="38"/>
  <c r="B390" i="38"/>
  <c r="B391" i="38"/>
  <c r="B392" i="38"/>
  <c r="B393" i="38"/>
  <c r="B394" i="38"/>
  <c r="B395" i="38"/>
  <c r="B396" i="38"/>
  <c r="B397" i="38"/>
  <c r="B398" i="38"/>
  <c r="B399" i="38"/>
  <c r="B400" i="38"/>
  <c r="B401" i="38"/>
  <c r="B402" i="38"/>
  <c r="B403" i="38"/>
  <c r="B404" i="38"/>
  <c r="B405" i="38"/>
  <c r="B406" i="38"/>
  <c r="B407" i="38"/>
  <c r="B408" i="38"/>
  <c r="B409" i="38"/>
  <c r="B410" i="38"/>
  <c r="B411" i="38"/>
  <c r="B412" i="38"/>
  <c r="B413" i="38"/>
  <c r="B414" i="38"/>
  <c r="B415" i="38"/>
  <c r="B416" i="38"/>
  <c r="B417" i="38"/>
  <c r="B418" i="38"/>
  <c r="B419" i="38"/>
  <c r="B420" i="38"/>
  <c r="B421" i="38"/>
  <c r="B422" i="38"/>
  <c r="B423" i="38"/>
  <c r="B424" i="38"/>
  <c r="B425" i="38"/>
  <c r="B426" i="38"/>
  <c r="B427" i="38"/>
  <c r="B428" i="38"/>
  <c r="B429" i="38"/>
  <c r="B430" i="38"/>
  <c r="B431" i="38"/>
  <c r="B432" i="38"/>
  <c r="B433" i="38"/>
  <c r="B434" i="38"/>
  <c r="B435" i="38"/>
  <c r="B436" i="38"/>
  <c r="B437" i="38"/>
  <c r="B438" i="38"/>
  <c r="B439" i="38"/>
  <c r="B440" i="38"/>
  <c r="B441" i="38"/>
  <c r="B442" i="38"/>
  <c r="B443" i="38"/>
  <c r="B444" i="38"/>
  <c r="B445" i="38"/>
  <c r="B446" i="38"/>
  <c r="B447" i="38"/>
  <c r="B448" i="38"/>
  <c r="B449" i="38"/>
  <c r="B450" i="38"/>
  <c r="B451" i="38"/>
  <c r="B452" i="38"/>
  <c r="B453" i="38"/>
  <c r="B454" i="38"/>
  <c r="B455" i="38"/>
  <c r="B456" i="38"/>
  <c r="B457" i="38"/>
  <c r="B458" i="38"/>
  <c r="B459" i="38"/>
  <c r="B460" i="38"/>
  <c r="B461" i="38"/>
  <c r="B462" i="38"/>
  <c r="B463" i="38"/>
  <c r="B464" i="38"/>
  <c r="B465" i="38"/>
  <c r="B466" i="38"/>
  <c r="B467" i="38"/>
  <c r="B468" i="38"/>
  <c r="B469" i="38"/>
  <c r="B470" i="38"/>
  <c r="B471" i="38"/>
  <c r="B472" i="38"/>
  <c r="B473" i="38"/>
  <c r="B474" i="38"/>
  <c r="B475" i="38"/>
  <c r="B476" i="38"/>
  <c r="B477" i="38"/>
  <c r="B478" i="38"/>
  <c r="B479" i="38"/>
  <c r="B480" i="38"/>
  <c r="B481" i="38"/>
  <c r="B482" i="38"/>
  <c r="B483" i="38"/>
  <c r="B484" i="38"/>
  <c r="B485" i="38"/>
  <c r="B486" i="38"/>
  <c r="B487" i="38"/>
  <c r="B488" i="38"/>
  <c r="B489" i="38"/>
  <c r="B490" i="38"/>
  <c r="B491" i="38"/>
  <c r="B492" i="38"/>
  <c r="B493" i="38"/>
  <c r="B494" i="38"/>
  <c r="B495" i="38"/>
  <c r="B496" i="38"/>
  <c r="B497" i="38"/>
  <c r="B498" i="38"/>
  <c r="B499" i="38"/>
  <c r="B500" i="38"/>
  <c r="B501" i="38"/>
  <c r="B502" i="38"/>
  <c r="B503" i="38"/>
  <c r="B504" i="38"/>
  <c r="B505" i="38"/>
  <c r="B506" i="38"/>
  <c r="B507" i="38"/>
  <c r="B508" i="38"/>
  <c r="B509" i="38"/>
  <c r="B510" i="38"/>
  <c r="B511" i="38"/>
  <c r="B512" i="38"/>
  <c r="B513" i="38"/>
  <c r="B514" i="38"/>
  <c r="B515" i="38"/>
  <c r="B516" i="38"/>
  <c r="B517" i="38"/>
  <c r="B518" i="38"/>
  <c r="B519" i="38"/>
  <c r="B520" i="38"/>
  <c r="B521" i="38"/>
  <c r="B522" i="38"/>
  <c r="B523" i="38"/>
  <c r="B524" i="38"/>
  <c r="B525" i="38"/>
  <c r="B526" i="38"/>
  <c r="B527" i="38"/>
  <c r="B528" i="38"/>
  <c r="B529" i="38"/>
  <c r="B530" i="38"/>
  <c r="B531" i="38"/>
  <c r="B532" i="38"/>
  <c r="B533" i="38"/>
  <c r="B534" i="38"/>
  <c r="B535" i="38"/>
  <c r="B536" i="38"/>
  <c r="B537" i="38"/>
  <c r="B538" i="38"/>
  <c r="B539" i="38"/>
  <c r="B540" i="38"/>
  <c r="B541" i="38"/>
  <c r="B542" i="38"/>
  <c r="B543" i="38"/>
  <c r="B544" i="38"/>
  <c r="B545" i="38"/>
  <c r="B546" i="38"/>
  <c r="B547" i="38"/>
  <c r="B548" i="38"/>
  <c r="B549" i="38"/>
  <c r="B550" i="38"/>
  <c r="B551" i="38"/>
  <c r="B552" i="38"/>
  <c r="B553" i="38"/>
  <c r="B554" i="38"/>
  <c r="B555" i="38"/>
  <c r="B556" i="38"/>
  <c r="B557" i="38"/>
  <c r="B558" i="38"/>
  <c r="B559" i="38"/>
  <c r="B560" i="38"/>
  <c r="B561" i="38"/>
  <c r="B562" i="38"/>
  <c r="B563" i="38"/>
  <c r="B564" i="38"/>
  <c r="B565" i="38"/>
  <c r="B566" i="38"/>
  <c r="B567" i="38"/>
  <c r="B568" i="38"/>
  <c r="B569" i="38"/>
  <c r="B570" i="38"/>
  <c r="B571" i="38"/>
  <c r="B572" i="38"/>
  <c r="B573" i="38"/>
  <c r="B574" i="38"/>
  <c r="B575" i="38"/>
  <c r="B576" i="38"/>
  <c r="B577" i="38"/>
  <c r="B578" i="38"/>
  <c r="B579" i="38"/>
  <c r="B580" i="38"/>
  <c r="B581" i="38"/>
  <c r="B582" i="38"/>
  <c r="B583" i="38"/>
  <c r="B584" i="38"/>
  <c r="B585" i="38"/>
  <c r="B586" i="38"/>
  <c r="B587" i="38"/>
  <c r="B588" i="38"/>
  <c r="B589" i="38"/>
  <c r="B590" i="38"/>
  <c r="B591" i="38"/>
  <c r="B592" i="38"/>
  <c r="B593" i="38"/>
  <c r="B594" i="38"/>
  <c r="B595" i="38"/>
  <c r="B596" i="38"/>
  <c r="B597" i="38"/>
  <c r="B598" i="38"/>
  <c r="B599" i="38"/>
  <c r="B600" i="38"/>
  <c r="B601" i="38"/>
  <c r="B602" i="38"/>
  <c r="B603" i="38"/>
  <c r="B604" i="38"/>
  <c r="B605" i="38"/>
  <c r="B606" i="38"/>
  <c r="B607" i="38"/>
  <c r="B608" i="38"/>
  <c r="B609" i="38"/>
  <c r="B610" i="38"/>
  <c r="B611" i="38"/>
  <c r="B612" i="38"/>
  <c r="B613" i="38"/>
  <c r="B614" i="38"/>
  <c r="B615" i="38"/>
  <c r="B616" i="38"/>
  <c r="B617" i="38"/>
  <c r="B618" i="38"/>
  <c r="B619" i="38"/>
  <c r="B620" i="38"/>
  <c r="B621" i="38"/>
  <c r="B622" i="38"/>
  <c r="B623" i="38"/>
  <c r="B624" i="38"/>
  <c r="B625" i="38"/>
  <c r="B626" i="38"/>
  <c r="B627" i="38"/>
  <c r="B628" i="38"/>
  <c r="B629" i="38"/>
  <c r="B630" i="38"/>
  <c r="B631" i="38"/>
  <c r="B632" i="38"/>
  <c r="B633" i="38"/>
  <c r="B634" i="38"/>
  <c r="B635" i="38"/>
  <c r="B636" i="38"/>
  <c r="B637" i="38"/>
  <c r="B638" i="38"/>
  <c r="B639" i="38"/>
  <c r="B640" i="38"/>
  <c r="B641" i="38"/>
  <c r="B642" i="38"/>
  <c r="B643" i="38"/>
  <c r="B644" i="38"/>
  <c r="B645" i="38"/>
  <c r="B646" i="38"/>
  <c r="B647" i="38"/>
  <c r="B648" i="38"/>
  <c r="B649" i="38"/>
  <c r="B650" i="38"/>
  <c r="B651" i="38"/>
  <c r="B652" i="38"/>
  <c r="B653" i="38"/>
  <c r="B654" i="38"/>
  <c r="B655" i="38"/>
  <c r="B656" i="38"/>
  <c r="B657" i="38"/>
  <c r="B658" i="38"/>
  <c r="B659" i="38"/>
  <c r="B660" i="38"/>
  <c r="B661" i="38"/>
  <c r="B662" i="38"/>
  <c r="B663" i="38"/>
  <c r="B664" i="38"/>
  <c r="B665" i="38"/>
  <c r="B666" i="38"/>
  <c r="B667" i="38"/>
  <c r="B668" i="38"/>
  <c r="B669" i="38"/>
  <c r="B670" i="38"/>
  <c r="B671" i="38"/>
  <c r="B672" i="38"/>
  <c r="B673" i="38"/>
  <c r="B674" i="38"/>
  <c r="B675" i="38"/>
  <c r="B676" i="38"/>
  <c r="B677" i="38"/>
  <c r="B678" i="38"/>
  <c r="B679" i="38"/>
  <c r="B680" i="38"/>
  <c r="B681" i="38"/>
  <c r="B682" i="38"/>
  <c r="B683" i="38"/>
  <c r="B684" i="38"/>
  <c r="B685" i="38"/>
  <c r="B686" i="38"/>
  <c r="B687" i="38"/>
  <c r="B688" i="38"/>
  <c r="B689" i="38"/>
  <c r="B690" i="38"/>
  <c r="B691" i="38"/>
  <c r="B692" i="38"/>
  <c r="B693" i="38"/>
  <c r="B694" i="38"/>
  <c r="B695" i="38"/>
  <c r="B696" i="38"/>
  <c r="B697" i="38"/>
  <c r="B698" i="38"/>
  <c r="B699" i="38"/>
  <c r="B700" i="38"/>
  <c r="B701" i="38"/>
  <c r="B702" i="38"/>
  <c r="B703" i="38"/>
  <c r="B704" i="38"/>
  <c r="B705" i="38"/>
  <c r="B706" i="38"/>
  <c r="B707" i="38"/>
  <c r="B708" i="38"/>
  <c r="B709" i="38"/>
  <c r="B710" i="38"/>
  <c r="B711" i="38"/>
  <c r="B712" i="38"/>
  <c r="B713" i="38"/>
  <c r="B714" i="38"/>
  <c r="B715" i="38"/>
  <c r="B716" i="38"/>
  <c r="B717" i="38"/>
  <c r="B718" i="38"/>
  <c r="B719" i="38"/>
  <c r="B720" i="38"/>
  <c r="B721" i="38"/>
  <c r="B722" i="38"/>
  <c r="B723" i="38"/>
  <c r="B724" i="38"/>
  <c r="B725" i="38"/>
  <c r="B726" i="38"/>
  <c r="B727" i="38"/>
  <c r="B728" i="38"/>
  <c r="B729" i="38"/>
  <c r="B730" i="38"/>
  <c r="B731" i="38"/>
  <c r="B732" i="38"/>
  <c r="B733" i="38"/>
  <c r="B734" i="38"/>
  <c r="B735" i="38"/>
  <c r="B736" i="38"/>
  <c r="B737" i="38"/>
  <c r="B738" i="38"/>
  <c r="B739" i="38"/>
  <c r="B740" i="38"/>
  <c r="B741" i="38"/>
  <c r="B742" i="38"/>
  <c r="B743" i="38"/>
  <c r="B744" i="38"/>
  <c r="B745" i="38"/>
  <c r="B746" i="38"/>
  <c r="B747" i="38"/>
  <c r="B748" i="38"/>
  <c r="B749" i="38"/>
  <c r="B750" i="38"/>
  <c r="B751" i="38"/>
  <c r="B752" i="38"/>
  <c r="B753" i="38"/>
  <c r="B754" i="38"/>
  <c r="B755" i="38"/>
  <c r="B756" i="38"/>
  <c r="B757" i="38"/>
  <c r="B758" i="38"/>
  <c r="B759" i="38"/>
  <c r="B760" i="38"/>
  <c r="B761" i="38"/>
  <c r="B762" i="38"/>
  <c r="B763" i="38"/>
  <c r="B764" i="38"/>
  <c r="B765" i="38"/>
  <c r="B766" i="38"/>
  <c r="B767" i="38"/>
  <c r="B768" i="38"/>
  <c r="B769" i="38"/>
  <c r="B770" i="38"/>
  <c r="B771" i="38"/>
  <c r="B772" i="38"/>
  <c r="B773" i="38"/>
  <c r="B774" i="38"/>
  <c r="B775" i="38"/>
  <c r="B776" i="38"/>
  <c r="B777" i="38"/>
  <c r="B778" i="38"/>
  <c r="B779" i="38"/>
  <c r="B780" i="38"/>
  <c r="B781" i="38"/>
  <c r="B782" i="38"/>
  <c r="B783" i="38"/>
  <c r="B784" i="38"/>
  <c r="B785" i="38"/>
  <c r="B786" i="38"/>
  <c r="B787" i="38"/>
  <c r="B788" i="38"/>
  <c r="B789" i="38"/>
  <c r="B790" i="38"/>
  <c r="B791" i="38"/>
  <c r="B792" i="38"/>
  <c r="B793" i="38"/>
  <c r="B794" i="38"/>
  <c r="B795" i="38"/>
  <c r="B796" i="38"/>
  <c r="B797" i="38"/>
  <c r="B798" i="38"/>
  <c r="B799" i="38"/>
  <c r="B800" i="38"/>
  <c r="B801" i="38"/>
  <c r="B802" i="38"/>
  <c r="B803" i="38"/>
  <c r="B804" i="38"/>
  <c r="B805" i="38"/>
  <c r="B806" i="38"/>
  <c r="B807" i="38"/>
  <c r="B808" i="38"/>
  <c r="B809" i="38"/>
  <c r="B810" i="38"/>
  <c r="B811" i="38"/>
  <c r="B812" i="38"/>
  <c r="B813" i="38"/>
  <c r="B814" i="38"/>
  <c r="B815" i="38"/>
  <c r="B816" i="38"/>
  <c r="B817" i="38"/>
  <c r="B818" i="38"/>
  <c r="B819" i="38"/>
  <c r="B820" i="38"/>
  <c r="B821" i="38"/>
  <c r="B822" i="38"/>
  <c r="B823" i="38"/>
  <c r="B824" i="38"/>
  <c r="B825" i="38"/>
  <c r="B826" i="38"/>
  <c r="B827" i="38"/>
  <c r="B828" i="38"/>
  <c r="B829" i="38"/>
  <c r="B830" i="38"/>
  <c r="B831" i="38"/>
  <c r="B832" i="38"/>
  <c r="B833" i="38"/>
  <c r="B834" i="38"/>
  <c r="B835" i="38"/>
  <c r="B836" i="38"/>
  <c r="B837" i="38"/>
  <c r="B838" i="38"/>
  <c r="B839" i="38"/>
  <c r="B840" i="38"/>
  <c r="B841" i="38"/>
  <c r="B842" i="38"/>
  <c r="B843" i="38"/>
  <c r="B844" i="38"/>
  <c r="B845" i="38"/>
  <c r="B846" i="38"/>
  <c r="B847" i="38"/>
  <c r="B848" i="38"/>
  <c r="B849" i="38"/>
  <c r="B850" i="38"/>
  <c r="B851" i="38"/>
  <c r="B852" i="38"/>
  <c r="B853" i="38"/>
  <c r="B854" i="38"/>
  <c r="B855" i="38"/>
  <c r="B856" i="38"/>
  <c r="B857" i="38"/>
  <c r="B858" i="38"/>
  <c r="B859" i="38"/>
  <c r="B860" i="38"/>
  <c r="B861" i="38"/>
  <c r="B862" i="38"/>
  <c r="B863" i="38"/>
  <c r="B864" i="38"/>
  <c r="B865" i="38"/>
  <c r="B866" i="38"/>
  <c r="B867" i="38"/>
  <c r="B868" i="38"/>
  <c r="B869" i="38"/>
  <c r="B870" i="38"/>
  <c r="B871" i="38"/>
  <c r="B872" i="38"/>
  <c r="B873" i="38"/>
  <c r="B874" i="38"/>
  <c r="B875" i="38"/>
  <c r="B876" i="38"/>
  <c r="B877" i="38"/>
  <c r="B878" i="38"/>
  <c r="B879" i="38"/>
  <c r="B880" i="38"/>
  <c r="B881" i="38"/>
  <c r="B882" i="38"/>
  <c r="B883" i="38"/>
  <c r="B884" i="38"/>
  <c r="B885" i="38"/>
  <c r="B886" i="38"/>
  <c r="B887" i="38"/>
  <c r="B888" i="38"/>
  <c r="B889" i="38"/>
  <c r="B890" i="38"/>
  <c r="B891" i="38"/>
  <c r="B892" i="38"/>
  <c r="B893" i="38"/>
  <c r="B894" i="38"/>
  <c r="B895" i="38"/>
  <c r="B896" i="38"/>
  <c r="B897" i="38"/>
  <c r="B898" i="38"/>
  <c r="B899" i="38"/>
  <c r="B900" i="38"/>
  <c r="B901" i="38"/>
  <c r="B902" i="38"/>
  <c r="B903" i="38"/>
  <c r="B904" i="38"/>
  <c r="B905" i="38"/>
  <c r="B906" i="38"/>
  <c r="B907" i="38"/>
  <c r="B908" i="38"/>
  <c r="B909" i="38"/>
  <c r="B910" i="38"/>
  <c r="B911" i="38"/>
  <c r="B912" i="38"/>
  <c r="B913" i="38"/>
  <c r="B914" i="38"/>
  <c r="B915" i="38"/>
  <c r="B916" i="38"/>
  <c r="B917" i="38"/>
  <c r="B918" i="38"/>
  <c r="B919" i="38"/>
  <c r="B920" i="38"/>
  <c r="B921" i="38"/>
  <c r="B922" i="38"/>
  <c r="B923" i="38"/>
  <c r="B924" i="38"/>
  <c r="B925" i="38"/>
  <c r="B926" i="38"/>
  <c r="B927" i="38"/>
  <c r="B928" i="38"/>
  <c r="B929" i="38"/>
  <c r="B930" i="38"/>
  <c r="B931" i="38"/>
  <c r="B932" i="38"/>
  <c r="B933" i="38"/>
  <c r="B934" i="38"/>
  <c r="B935" i="38"/>
  <c r="B936" i="38"/>
  <c r="B937" i="38"/>
  <c r="B938" i="38"/>
  <c r="B939" i="38"/>
  <c r="B940" i="38"/>
  <c r="B941" i="38"/>
  <c r="B942" i="38"/>
  <c r="B943" i="38"/>
  <c r="B944" i="38"/>
  <c r="B945" i="38"/>
  <c r="B946" i="38"/>
  <c r="B947" i="38"/>
  <c r="B948" i="38"/>
  <c r="B949" i="38"/>
  <c r="B950" i="38"/>
  <c r="B951" i="38"/>
  <c r="B952" i="38"/>
  <c r="B953" i="38"/>
  <c r="B954" i="38"/>
  <c r="B955" i="38"/>
  <c r="B956" i="38"/>
  <c r="B957" i="38"/>
  <c r="B958" i="38"/>
  <c r="B959" i="38"/>
  <c r="B960" i="38"/>
  <c r="B961" i="38"/>
  <c r="B962" i="38"/>
  <c r="B963" i="38"/>
  <c r="B964" i="38"/>
  <c r="B965" i="38"/>
  <c r="B966" i="38"/>
  <c r="B967" i="38"/>
  <c r="B968" i="38"/>
  <c r="B969" i="38"/>
  <c r="B970" i="38"/>
  <c r="B971" i="38"/>
  <c r="B972" i="38"/>
  <c r="B973" i="38"/>
  <c r="B974" i="38"/>
  <c r="B975" i="38"/>
  <c r="B976" i="38"/>
  <c r="B977" i="38"/>
  <c r="B978" i="38"/>
  <c r="B979" i="38"/>
  <c r="B980" i="38"/>
  <c r="B981" i="38"/>
  <c r="B982" i="38"/>
  <c r="B983" i="38"/>
  <c r="B984" i="38"/>
  <c r="B985" i="38"/>
  <c r="B986" i="38"/>
  <c r="B987" i="38"/>
  <c r="B988" i="38"/>
  <c r="B989" i="38"/>
  <c r="B990" i="38"/>
  <c r="B991" i="38"/>
  <c r="B992" i="38"/>
  <c r="B993" i="38"/>
  <c r="B994" i="38"/>
  <c r="B995" i="38"/>
  <c r="B996" i="38"/>
  <c r="B997" i="38"/>
  <c r="B998" i="38"/>
  <c r="B999" i="38"/>
  <c r="B1000" i="38"/>
  <c r="B1001" i="38"/>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B1034" i="38"/>
  <c r="B1035" i="38"/>
  <c r="B1036" i="38"/>
  <c r="B1037" i="38"/>
  <c r="B1038" i="38"/>
  <c r="B1039" i="38"/>
  <c r="B1040" i="38"/>
  <c r="B1041" i="38"/>
  <c r="B1042" i="38"/>
  <c r="B1043" i="38"/>
  <c r="B1044" i="38"/>
  <c r="B1045" i="38"/>
  <c r="B1046" i="38"/>
  <c r="B1047" i="38"/>
  <c r="B1048" i="38"/>
  <c r="B1049" i="38"/>
  <c r="B1050" i="38"/>
  <c r="B1051" i="38"/>
  <c r="B1052" i="38"/>
  <c r="B1053" i="38"/>
  <c r="B1054" i="38"/>
  <c r="B1055" i="38"/>
  <c r="B1056" i="38"/>
  <c r="B1057" i="38"/>
  <c r="B1058" i="38"/>
  <c r="B1059" i="38"/>
  <c r="B1060" i="38"/>
  <c r="B1061" i="38"/>
  <c r="B1062" i="38"/>
  <c r="B1063" i="38"/>
  <c r="B1064" i="38"/>
  <c r="B1065" i="38"/>
  <c r="B1066" i="38"/>
  <c r="B1067" i="38"/>
  <c r="B1068" i="38"/>
  <c r="B1069" i="38"/>
  <c r="B1070" i="38"/>
  <c r="B1071" i="38"/>
  <c r="B1072" i="38"/>
  <c r="B1073" i="38"/>
  <c r="B1074" i="38"/>
  <c r="B1075" i="38"/>
  <c r="B1076" i="38"/>
  <c r="B1077" i="38"/>
  <c r="B1078" i="38"/>
  <c r="B1079" i="38"/>
  <c r="B1080" i="38"/>
  <c r="B1081" i="38"/>
  <c r="B1082" i="38"/>
  <c r="B1083" i="38"/>
  <c r="B1084" i="38"/>
  <c r="B1085" i="38"/>
  <c r="B1086" i="38"/>
  <c r="B1087" i="38"/>
  <c r="B1088" i="38"/>
  <c r="B1089" i="38"/>
  <c r="B1090" i="38"/>
  <c r="B1091" i="38"/>
  <c r="B1092" i="38"/>
  <c r="B1093" i="38"/>
  <c r="B1094" i="38"/>
  <c r="B1095" i="38"/>
  <c r="B1096" i="38"/>
  <c r="B1097" i="38"/>
  <c r="B1098" i="38"/>
  <c r="B1099" i="38"/>
  <c r="B1100" i="38"/>
  <c r="B1101" i="38"/>
  <c r="B1102" i="38"/>
  <c r="B1103" i="38"/>
  <c r="B1104" i="38"/>
  <c r="B1105" i="38"/>
  <c r="B1106" i="38"/>
  <c r="B1107" i="38"/>
  <c r="B1108" i="38"/>
  <c r="B1109" i="38"/>
  <c r="B1110" i="38"/>
  <c r="B1111" i="38"/>
  <c r="B1112" i="38"/>
  <c r="B1113" i="38"/>
  <c r="B1114" i="38"/>
  <c r="B1115" i="38"/>
  <c r="B1116" i="38"/>
  <c r="B1117" i="38"/>
  <c r="B1118" i="38"/>
  <c r="B1119" i="38"/>
  <c r="B1120" i="38"/>
  <c r="B1121" i="38"/>
  <c r="B1122" i="38"/>
  <c r="B1123" i="38"/>
  <c r="B1124" i="38"/>
  <c r="B1125" i="38"/>
  <c r="B1126" i="38"/>
  <c r="B1127" i="38"/>
  <c r="B1128" i="38"/>
  <c r="B1129" i="38"/>
  <c r="B1130" i="38"/>
  <c r="B1131" i="38"/>
  <c r="B1132" i="38"/>
  <c r="B1133" i="38"/>
  <c r="B1134" i="38"/>
  <c r="B1135" i="38"/>
  <c r="B1136" i="38"/>
  <c r="B1137" i="38"/>
  <c r="B1138" i="38"/>
  <c r="B1139" i="38"/>
  <c r="B1140" i="38"/>
  <c r="B1141" i="38"/>
  <c r="B1142" i="38"/>
  <c r="B1143" i="38"/>
  <c r="B1144" i="38"/>
  <c r="B1145" i="38"/>
  <c r="B1146" i="38"/>
  <c r="B1147" i="38"/>
  <c r="B1148" i="38"/>
  <c r="B1149" i="38"/>
  <c r="B1150" i="38"/>
  <c r="B1151" i="38"/>
  <c r="B1152" i="38"/>
  <c r="B1153" i="38"/>
  <c r="B1154" i="38"/>
  <c r="B1155" i="38"/>
  <c r="B1156" i="38"/>
  <c r="B1157" i="38"/>
  <c r="B1158" i="38"/>
  <c r="B1159" i="38"/>
  <c r="B1160" i="38"/>
  <c r="B1161" i="38"/>
  <c r="B1162" i="38"/>
  <c r="B1163" i="38"/>
  <c r="B1164" i="38"/>
  <c r="B1165" i="38"/>
  <c r="B1166" i="38"/>
  <c r="B1167" i="38"/>
  <c r="B1168" i="38"/>
  <c r="B1169" i="38"/>
  <c r="B1170" i="38"/>
  <c r="B1171" i="38"/>
  <c r="B1172" i="38"/>
  <c r="B1173" i="38"/>
  <c r="B1174" i="38"/>
  <c r="B1175" i="38"/>
  <c r="B1176" i="38"/>
  <c r="B1177" i="38"/>
  <c r="B1178" i="38"/>
  <c r="B1179" i="38"/>
  <c r="B1180" i="38"/>
  <c r="B1181" i="38"/>
  <c r="B1182" i="38"/>
  <c r="B1183" i="38"/>
  <c r="B1184" i="38"/>
  <c r="B1185" i="38"/>
  <c r="B1186" i="38"/>
  <c r="B1187" i="38"/>
  <c r="B1188" i="38"/>
  <c r="B1189" i="38"/>
  <c r="B1190" i="38"/>
  <c r="B1191" i="38"/>
  <c r="B1192" i="38"/>
  <c r="B1193" i="38"/>
  <c r="B1194" i="38"/>
  <c r="B1195" i="38"/>
  <c r="B1196" i="38"/>
  <c r="B1197" i="38"/>
  <c r="B1198" i="38"/>
  <c r="B1199" i="38"/>
  <c r="B1200" i="38"/>
  <c r="B1201" i="38"/>
  <c r="B1202" i="38"/>
  <c r="B1203" i="38"/>
  <c r="B1204" i="38"/>
  <c r="B1205" i="38"/>
  <c r="B1206" i="38"/>
  <c r="B1207" i="38"/>
  <c r="B1208" i="38"/>
  <c r="B1209" i="38"/>
  <c r="B1210" i="38"/>
  <c r="B1211" i="38"/>
  <c r="B1212" i="38"/>
  <c r="B1213" i="38"/>
  <c r="B1214" i="38"/>
  <c r="B1215" i="38"/>
  <c r="B1216" i="38"/>
  <c r="B1217" i="38"/>
  <c r="B1218" i="38"/>
  <c r="B1219" i="38"/>
  <c r="B1220" i="38"/>
  <c r="B1221" i="38"/>
  <c r="B1222" i="38"/>
  <c r="B1223" i="38"/>
  <c r="B1224" i="38"/>
  <c r="B1225" i="38"/>
  <c r="B1226" i="38"/>
  <c r="B1227" i="38"/>
  <c r="B1228" i="38"/>
  <c r="B1229" i="38"/>
  <c r="B1230" i="38"/>
  <c r="B1231" i="38"/>
  <c r="B1232" i="38"/>
  <c r="B1233" i="38"/>
  <c r="B1234" i="38"/>
  <c r="B1235" i="38"/>
  <c r="B1236" i="38"/>
  <c r="B1237" i="38"/>
  <c r="B1238" i="38"/>
  <c r="B1239" i="38"/>
  <c r="B1240" i="38"/>
  <c r="B1241" i="38"/>
  <c r="B1242" i="38"/>
  <c r="B1243" i="38"/>
  <c r="B1244" i="38"/>
  <c r="B1245" i="38"/>
  <c r="B1246" i="38"/>
  <c r="B1247" i="38"/>
  <c r="B1248" i="38"/>
  <c r="B1249" i="38"/>
  <c r="B1250" i="38"/>
  <c r="B1251" i="38"/>
  <c r="B1252" i="38"/>
  <c r="B1253" i="38"/>
  <c r="B1254" i="38"/>
  <c r="B1255" i="38"/>
  <c r="B1256" i="38"/>
  <c r="B1257" i="38"/>
  <c r="B1258" i="38"/>
  <c r="B1259" i="38"/>
  <c r="B1260" i="38"/>
  <c r="B1261" i="38"/>
  <c r="B1262" i="38"/>
  <c r="B1263" i="38"/>
  <c r="B1264" i="38"/>
  <c r="B1265" i="38"/>
  <c r="B1266" i="38"/>
  <c r="B1267" i="38"/>
  <c r="B1268" i="38"/>
  <c r="B1269" i="38"/>
  <c r="B1270" i="38"/>
  <c r="B1271" i="38"/>
  <c r="B1272" i="38"/>
  <c r="B1273" i="38"/>
  <c r="B1274" i="38"/>
  <c r="B1275" i="38"/>
  <c r="B1276" i="38"/>
  <c r="B1277" i="38"/>
  <c r="B1278" i="38"/>
  <c r="B1279" i="38"/>
  <c r="B1280" i="38"/>
  <c r="B1281" i="38"/>
  <c r="B1282" i="38"/>
  <c r="B1283" i="38"/>
  <c r="B1284" i="38"/>
  <c r="B1285" i="38"/>
  <c r="B1286" i="38"/>
  <c r="B1287" i="38"/>
  <c r="B1288" i="38"/>
  <c r="B1289" i="38"/>
  <c r="B1290" i="38"/>
  <c r="B1291" i="38"/>
  <c r="B1292" i="38"/>
  <c r="B1293" i="38"/>
  <c r="B1294" i="38"/>
  <c r="B1295" i="38"/>
  <c r="B1296" i="38"/>
  <c r="B1297" i="38"/>
  <c r="B1298" i="38"/>
  <c r="B1299" i="38"/>
  <c r="B1300" i="38"/>
  <c r="B1301" i="38"/>
  <c r="B1302" i="38"/>
  <c r="B1303" i="38"/>
  <c r="B1304" i="38"/>
  <c r="B1305" i="38"/>
  <c r="B1306" i="38"/>
  <c r="B1307" i="38"/>
  <c r="B1308" i="38"/>
  <c r="B1309" i="38"/>
  <c r="B1310" i="38"/>
  <c r="B1311" i="38"/>
  <c r="B1312" i="38"/>
  <c r="B1313" i="38"/>
  <c r="B1314" i="38"/>
  <c r="B1315" i="38"/>
  <c r="B1316" i="38"/>
  <c r="B1317" i="38"/>
  <c r="B1318" i="38"/>
  <c r="B1319" i="38"/>
  <c r="B1320" i="38"/>
  <c r="B1321" i="38"/>
  <c r="B1322" i="38"/>
  <c r="B1323" i="38"/>
  <c r="B1324" i="38"/>
  <c r="B1325" i="38"/>
  <c r="B1326" i="38"/>
  <c r="B1327" i="38"/>
  <c r="B1328" i="38"/>
  <c r="B1329" i="38"/>
  <c r="B1330" i="38"/>
  <c r="B1331" i="38"/>
  <c r="B1332" i="38"/>
  <c r="B1333" i="38"/>
  <c r="B1334" i="38"/>
  <c r="B1335" i="38"/>
  <c r="B1336" i="38"/>
  <c r="B1337" i="38"/>
  <c r="B1338" i="38"/>
  <c r="B1339" i="38"/>
  <c r="B1340" i="38"/>
  <c r="B1341" i="38"/>
  <c r="B1342" i="38"/>
  <c r="B1343" i="38"/>
  <c r="B1344" i="38"/>
  <c r="B1345" i="38"/>
  <c r="B1346" i="38"/>
  <c r="B1347" i="38"/>
  <c r="B1348" i="38"/>
  <c r="B1349" i="38"/>
  <c r="B1350" i="38"/>
  <c r="B1351" i="38"/>
  <c r="B1352" i="38"/>
  <c r="B1353" i="38"/>
  <c r="B1354" i="38"/>
  <c r="B1355" i="38"/>
  <c r="B1356" i="38"/>
  <c r="B1357" i="38"/>
  <c r="B1358" i="38"/>
  <c r="B1359" i="38"/>
  <c r="B1360" i="38"/>
  <c r="B1361" i="38"/>
  <c r="B1362" i="38"/>
  <c r="B1363" i="38"/>
  <c r="B1364" i="38"/>
  <c r="B1365" i="38"/>
  <c r="B1366" i="38"/>
  <c r="B1367" i="38"/>
  <c r="B1368" i="38"/>
  <c r="B1369" i="38"/>
  <c r="B1370" i="38"/>
  <c r="B1371" i="38"/>
  <c r="B1372" i="38"/>
  <c r="B1373" i="38"/>
  <c r="B1374" i="38"/>
  <c r="B1375" i="38"/>
  <c r="B1376" i="38"/>
  <c r="B1377" i="38"/>
  <c r="B1378" i="38"/>
  <c r="B1379" i="38"/>
  <c r="B1380" i="38"/>
  <c r="B1381" i="38"/>
  <c r="B1382" i="38"/>
  <c r="B1383" i="38"/>
  <c r="B1384" i="38"/>
  <c r="B1385" i="38"/>
  <c r="B1386" i="38"/>
  <c r="B1387" i="38"/>
  <c r="B1388" i="38"/>
  <c r="B1389" i="38"/>
  <c r="B1390" i="38"/>
  <c r="B1391" i="38"/>
  <c r="B1392" i="38"/>
  <c r="B1393" i="38"/>
  <c r="B1394" i="38"/>
  <c r="B1395" i="38"/>
  <c r="B1396" i="38"/>
  <c r="B1397" i="38"/>
  <c r="B1398" i="38"/>
  <c r="B1399" i="38"/>
  <c r="B1400" i="38"/>
  <c r="B1401" i="38"/>
  <c r="B1402" i="38"/>
  <c r="B1403" i="38"/>
  <c r="B1404" i="38"/>
  <c r="B1405" i="38"/>
  <c r="B1406" i="38"/>
  <c r="B1407" i="38"/>
  <c r="B1408" i="38"/>
  <c r="B1409" i="38"/>
  <c r="B1410" i="38"/>
  <c r="B1411" i="38"/>
  <c r="B1412" i="38"/>
  <c r="B1413" i="38"/>
  <c r="B1414" i="38"/>
  <c r="B1415" i="38"/>
  <c r="B1416" i="38"/>
  <c r="B1417" i="38"/>
  <c r="B1418" i="38"/>
  <c r="B1419" i="38"/>
  <c r="B1420" i="38"/>
  <c r="B1421" i="38"/>
  <c r="B1422" i="38"/>
  <c r="B1423" i="38"/>
  <c r="B1424" i="38"/>
  <c r="B1425" i="38"/>
  <c r="B1426" i="38"/>
  <c r="B1427" i="38"/>
  <c r="B1428" i="38"/>
  <c r="B1429" i="38"/>
  <c r="B1430" i="38"/>
  <c r="B1431" i="38"/>
  <c r="B1432" i="38"/>
  <c r="B1433" i="38"/>
  <c r="B1434" i="38"/>
  <c r="B1435" i="38"/>
  <c r="B1436" i="38"/>
  <c r="B1437" i="38"/>
  <c r="B1438" i="38"/>
  <c r="B1439" i="38"/>
  <c r="B1440" i="38"/>
  <c r="B1441" i="38"/>
  <c r="B1442" i="38"/>
  <c r="B1443" i="38"/>
  <c r="B1444" i="38"/>
  <c r="B1445" i="38"/>
  <c r="B1446" i="38"/>
  <c r="B1447" i="38"/>
  <c r="B1448" i="38"/>
  <c r="B1449" i="38"/>
  <c r="B1450" i="38"/>
  <c r="B1451" i="38"/>
  <c r="B1452" i="38"/>
  <c r="B1453" i="38"/>
  <c r="B1454" i="38"/>
  <c r="B1455" i="38"/>
  <c r="B1456" i="38"/>
  <c r="B1457" i="38"/>
  <c r="B1458" i="38"/>
  <c r="B1459" i="38"/>
  <c r="B1460" i="38"/>
  <c r="B1461" i="38"/>
  <c r="B1462" i="38"/>
  <c r="B1463" i="38"/>
  <c r="B1464" i="38"/>
  <c r="B1465" i="38"/>
  <c r="B1466" i="38"/>
  <c r="B1467" i="38"/>
  <c r="B1468" i="38"/>
  <c r="B1469" i="38"/>
  <c r="B1470" i="38"/>
  <c r="B1471" i="38"/>
  <c r="B1472" i="38"/>
  <c r="B1473" i="38"/>
  <c r="B1474" i="38"/>
  <c r="B1475" i="38"/>
  <c r="B1476" i="38"/>
  <c r="B1477" i="38"/>
  <c r="B1478" i="38"/>
  <c r="B1479" i="38"/>
  <c r="B1480" i="38"/>
  <c r="B1481" i="38"/>
  <c r="B1482" i="38"/>
  <c r="B1483" i="38"/>
  <c r="B1484" i="38"/>
  <c r="B1485" i="38"/>
  <c r="B1486" i="38"/>
  <c r="B1487" i="38"/>
  <c r="B1488" i="38"/>
  <c r="B1489" i="38"/>
  <c r="B1490" i="38"/>
  <c r="B1491" i="38"/>
  <c r="B1492" i="38"/>
  <c r="B1493" i="38"/>
  <c r="B1494" i="38"/>
  <c r="B1495" i="38"/>
  <c r="B1496" i="38"/>
  <c r="B1497" i="38"/>
  <c r="B1498" i="38"/>
  <c r="B1499" i="38"/>
  <c r="B1500" i="38"/>
  <c r="B1501" i="38"/>
  <c r="B1502" i="38"/>
  <c r="B1503" i="38"/>
  <c r="B1504" i="38"/>
  <c r="B1505" i="38"/>
  <c r="B1506" i="38"/>
  <c r="B1507" i="38"/>
  <c r="B1508" i="38"/>
  <c r="B1509" i="38"/>
  <c r="B1510" i="38"/>
  <c r="B1511" i="38"/>
  <c r="B1512" i="38"/>
  <c r="B1513" i="38"/>
  <c r="B1514" i="38"/>
  <c r="B1515" i="38"/>
  <c r="B1516" i="38"/>
  <c r="B1517" i="38"/>
  <c r="B1518" i="38"/>
  <c r="B1519" i="38"/>
  <c r="B1520" i="38"/>
  <c r="B1521" i="38"/>
  <c r="B1522" i="38"/>
  <c r="B1523" i="38"/>
  <c r="B1524" i="38"/>
  <c r="B1525" i="38"/>
  <c r="B1526" i="38"/>
  <c r="B1527" i="38"/>
  <c r="B1528" i="38"/>
  <c r="B1529" i="38"/>
  <c r="B1530" i="38"/>
  <c r="B1531" i="38"/>
  <c r="B1532" i="38"/>
  <c r="B1533" i="38"/>
  <c r="B1534" i="38"/>
  <c r="B1535" i="38"/>
  <c r="B1536" i="38"/>
  <c r="B1537" i="38"/>
  <c r="B1538" i="38"/>
  <c r="B1539" i="38"/>
  <c r="B1540" i="38"/>
  <c r="B1541" i="38"/>
  <c r="B1542" i="38"/>
  <c r="B1543" i="38"/>
  <c r="B1544" i="38"/>
  <c r="B1545" i="38"/>
  <c r="B1546" i="38"/>
  <c r="B1547" i="38"/>
  <c r="B1548" i="38"/>
  <c r="B1549" i="38"/>
  <c r="B1550" i="38"/>
  <c r="B1551" i="38"/>
  <c r="B1552" i="38"/>
  <c r="B1553" i="38"/>
  <c r="B1554" i="38"/>
  <c r="B1555" i="38"/>
  <c r="B1556" i="38"/>
  <c r="B1557" i="38"/>
  <c r="B1558" i="38"/>
  <c r="B1559" i="38"/>
  <c r="B1560" i="38"/>
  <c r="B1561" i="38"/>
  <c r="B1562" i="38"/>
  <c r="B1563" i="38"/>
  <c r="B1564" i="38"/>
  <c r="B1565" i="38"/>
  <c r="B1566" i="38"/>
  <c r="B1567" i="38"/>
  <c r="B1568" i="38"/>
  <c r="B1569" i="38"/>
  <c r="B1570" i="38"/>
  <c r="B1571" i="38"/>
  <c r="B1572" i="38"/>
  <c r="B1573" i="38"/>
  <c r="B1574" i="38"/>
  <c r="B1575" i="38"/>
  <c r="B1576" i="38"/>
  <c r="B1577" i="38"/>
  <c r="B1578" i="38"/>
  <c r="B1579" i="38"/>
  <c r="B1580" i="38"/>
  <c r="B1581" i="38"/>
  <c r="B1582" i="38"/>
  <c r="B1583" i="38"/>
  <c r="B1584" i="38"/>
  <c r="B1585" i="38"/>
  <c r="B1586" i="38"/>
  <c r="B1587" i="38"/>
  <c r="B1588" i="38"/>
  <c r="B1589" i="38"/>
  <c r="B1590" i="38"/>
  <c r="B1591" i="38"/>
  <c r="B1592" i="38"/>
  <c r="B1593" i="38"/>
  <c r="B1594" i="38"/>
  <c r="B1595" i="38"/>
  <c r="B1596" i="38"/>
  <c r="B1597" i="38"/>
  <c r="B1598" i="38"/>
  <c r="B1599" i="38"/>
  <c r="B1600" i="38"/>
  <c r="B1601" i="38"/>
  <c r="B1602" i="38"/>
  <c r="B1603" i="38"/>
  <c r="B1604" i="38"/>
  <c r="B1605" i="38"/>
  <c r="B1606" i="38"/>
  <c r="B1607" i="38"/>
  <c r="B1608" i="38"/>
  <c r="B1609" i="38"/>
  <c r="B1610" i="38"/>
  <c r="B1611" i="38"/>
  <c r="B1612" i="38"/>
  <c r="B1613" i="38"/>
  <c r="B1614" i="38"/>
  <c r="B1615" i="38"/>
  <c r="B1616" i="38"/>
  <c r="B1617" i="38"/>
  <c r="B1618" i="38"/>
  <c r="B1619" i="38"/>
  <c r="B1620" i="38"/>
  <c r="B1621" i="38"/>
  <c r="B1622" i="38"/>
  <c r="B1623" i="38"/>
  <c r="B1624" i="38"/>
  <c r="B1625" i="38"/>
  <c r="B1626" i="38"/>
  <c r="B1627" i="38"/>
  <c r="B1628" i="38"/>
  <c r="B1629" i="38"/>
  <c r="B1630" i="38"/>
  <c r="B1631" i="38"/>
  <c r="B1632" i="38"/>
  <c r="B1633" i="38"/>
  <c r="B1634" i="38"/>
  <c r="B1635" i="38"/>
  <c r="B1636" i="38"/>
  <c r="B1637" i="38"/>
  <c r="B1638" i="38"/>
  <c r="B1639" i="38"/>
  <c r="B1640" i="38"/>
  <c r="B1641" i="38"/>
  <c r="B1642" i="38"/>
  <c r="B1643" i="38"/>
  <c r="B1644" i="38"/>
  <c r="B1645" i="38"/>
  <c r="B1646" i="38"/>
  <c r="B1647" i="38"/>
  <c r="B1648" i="38"/>
  <c r="B1649" i="38"/>
  <c r="B1650" i="38"/>
  <c r="B1651" i="38"/>
  <c r="B1652" i="38"/>
  <c r="B1653" i="38"/>
  <c r="B1654" i="38"/>
  <c r="B1655" i="38"/>
  <c r="B1656" i="38"/>
  <c r="B1657" i="38"/>
  <c r="B1658" i="38"/>
  <c r="B1659" i="38"/>
  <c r="B1660" i="38"/>
  <c r="B1661" i="38"/>
  <c r="B1662" i="38"/>
  <c r="B1663" i="38"/>
  <c r="B1664" i="38"/>
  <c r="B1665" i="38"/>
  <c r="B1666" i="38"/>
  <c r="B1667" i="38"/>
  <c r="B1668" i="38"/>
  <c r="B1669" i="38"/>
  <c r="B1670" i="38"/>
  <c r="B1671" i="38"/>
  <c r="B1672" i="38"/>
  <c r="B1673" i="38"/>
  <c r="B1674" i="38"/>
  <c r="B1675" i="38"/>
  <c r="B1676" i="38"/>
  <c r="B1677" i="38"/>
  <c r="B1678" i="38"/>
  <c r="B1679" i="38"/>
  <c r="B1680" i="38"/>
  <c r="B1681" i="38"/>
  <c r="B1682" i="38"/>
  <c r="B1683" i="38"/>
  <c r="B1684" i="38"/>
  <c r="B1685" i="38"/>
  <c r="B1686" i="38"/>
  <c r="B1687" i="38"/>
  <c r="B1688" i="38"/>
  <c r="B1689" i="38"/>
  <c r="B1690" i="38"/>
  <c r="B1691" i="38"/>
  <c r="B1692" i="38"/>
  <c r="B1693" i="38"/>
  <c r="B1694" i="38"/>
  <c r="B1695" i="38"/>
  <c r="B1696" i="38"/>
  <c r="B1697" i="38"/>
  <c r="B1698" i="38"/>
  <c r="B1699" i="38"/>
  <c r="B1700" i="38"/>
  <c r="B1701" i="38"/>
  <c r="B1702" i="38"/>
  <c r="B1703" i="38"/>
  <c r="B1704" i="38"/>
  <c r="B1705" i="38"/>
  <c r="B1706" i="38"/>
  <c r="B1707" i="38"/>
  <c r="B1708" i="38"/>
  <c r="B1709" i="38"/>
  <c r="B1710" i="38"/>
  <c r="B1711" i="38"/>
  <c r="B1712" i="38"/>
  <c r="B1713" i="38"/>
  <c r="B1714" i="38"/>
  <c r="B1715" i="38"/>
  <c r="B1716" i="38"/>
  <c r="B1717" i="38"/>
  <c r="B1718" i="38"/>
  <c r="B1719" i="38"/>
  <c r="B1720" i="38"/>
  <c r="B1721" i="38"/>
  <c r="B1722" i="38"/>
  <c r="B1723" i="38"/>
  <c r="B1724" i="38"/>
  <c r="B1725" i="38"/>
  <c r="B1726" i="38"/>
  <c r="B1727" i="38"/>
  <c r="B1728" i="38"/>
  <c r="B1729" i="38"/>
  <c r="B1730" i="38"/>
  <c r="B1731" i="38"/>
  <c r="B1732" i="38"/>
  <c r="B1733" i="38"/>
  <c r="B1734" i="38"/>
  <c r="B1735" i="38"/>
  <c r="B1736" i="38"/>
  <c r="B1737" i="38"/>
  <c r="B1738" i="38"/>
  <c r="B1739" i="38"/>
  <c r="B1740" i="38"/>
  <c r="B1741" i="38"/>
  <c r="B1742" i="38"/>
  <c r="B1743" i="38"/>
  <c r="B1744" i="38"/>
  <c r="B1745" i="38"/>
  <c r="B1746" i="38"/>
  <c r="B1747" i="38"/>
  <c r="B1748" i="38"/>
  <c r="B1749" i="38"/>
  <c r="B1750" i="38"/>
  <c r="B1751" i="38"/>
  <c r="B1752" i="38"/>
  <c r="B1753" i="38"/>
  <c r="B1754" i="38"/>
  <c r="B1755" i="38"/>
  <c r="B1756" i="38"/>
  <c r="B1757" i="38"/>
  <c r="B1758" i="38"/>
  <c r="B1759" i="38"/>
  <c r="B1760" i="38"/>
  <c r="B1761" i="38"/>
  <c r="B1762" i="38"/>
  <c r="B1763" i="38"/>
  <c r="B1764" i="38"/>
  <c r="B1765" i="38"/>
  <c r="B1766" i="38"/>
  <c r="B1767" i="38"/>
  <c r="B1768" i="38"/>
  <c r="B1769" i="38"/>
  <c r="B1770" i="38"/>
  <c r="B1771" i="38"/>
  <c r="B1772" i="38"/>
  <c r="B1773" i="38"/>
  <c r="B1774" i="38"/>
  <c r="B1775" i="38"/>
  <c r="B1776" i="38"/>
  <c r="B1777" i="38"/>
  <c r="B1778" i="38"/>
  <c r="B1779" i="38"/>
  <c r="B1780" i="38"/>
  <c r="B1781" i="38"/>
  <c r="B1782" i="38"/>
  <c r="B1783" i="38"/>
  <c r="B1784" i="38"/>
  <c r="B1785" i="38"/>
  <c r="B1786" i="38"/>
  <c r="B1787" i="38"/>
  <c r="B1788" i="38"/>
  <c r="B1789" i="38"/>
  <c r="B1790" i="38"/>
  <c r="B1791" i="38"/>
  <c r="B1792" i="38"/>
  <c r="B1793" i="38"/>
  <c r="B1794" i="38"/>
  <c r="B1795" i="38"/>
  <c r="B1796" i="38"/>
  <c r="B1797" i="38"/>
  <c r="B1798" i="38"/>
  <c r="B1799" i="38"/>
  <c r="B1800" i="38"/>
  <c r="B1801" i="38"/>
  <c r="B1802" i="38"/>
  <c r="B1803" i="38"/>
  <c r="B1804" i="38"/>
  <c r="B1805" i="38"/>
  <c r="B1806" i="38"/>
  <c r="B1807" i="38"/>
  <c r="B1808" i="38"/>
  <c r="B1809" i="38"/>
  <c r="B1810" i="38"/>
  <c r="B1811" i="38"/>
  <c r="B1812" i="38"/>
  <c r="B1813" i="38"/>
  <c r="B1814" i="38"/>
  <c r="B1815" i="38"/>
  <c r="B1816" i="38"/>
  <c r="B1817" i="38"/>
  <c r="B1818" i="38"/>
  <c r="B1819" i="38"/>
  <c r="B1820" i="38"/>
  <c r="B1821" i="38"/>
  <c r="B1822" i="38"/>
  <c r="B1823" i="38"/>
  <c r="B1824" i="38"/>
  <c r="B1825" i="38"/>
  <c r="B1826" i="38"/>
  <c r="B1827" i="38"/>
  <c r="B1828" i="38"/>
  <c r="B1829" i="38"/>
  <c r="B1830" i="38"/>
  <c r="B1831" i="38"/>
  <c r="B1832" i="38"/>
  <c r="B1833" i="38"/>
  <c r="B1834" i="38"/>
  <c r="B1835" i="38"/>
  <c r="B1836" i="38"/>
  <c r="B1837" i="38"/>
  <c r="B1838" i="38"/>
  <c r="B1839" i="38"/>
  <c r="B1840" i="38"/>
  <c r="B1841" i="38"/>
  <c r="B1842" i="38"/>
  <c r="B1843" i="38"/>
  <c r="B1844" i="38"/>
  <c r="B1845" i="38"/>
  <c r="B1846" i="38"/>
  <c r="B1847" i="38"/>
  <c r="B1848" i="38"/>
  <c r="B1849" i="38"/>
  <c r="B1850" i="38"/>
  <c r="B1851" i="38"/>
  <c r="B1852" i="38"/>
  <c r="B1853" i="38"/>
  <c r="B1854" i="38"/>
  <c r="B1855" i="38"/>
  <c r="B1856" i="38"/>
  <c r="B1857" i="38"/>
  <c r="B1858" i="38"/>
  <c r="B1859" i="38"/>
  <c r="B1860" i="38"/>
  <c r="B1861" i="38"/>
  <c r="B1862" i="38"/>
  <c r="B1863" i="38"/>
  <c r="B1864" i="38"/>
  <c r="B1865" i="38"/>
  <c r="B1866" i="38"/>
  <c r="B1867" i="38"/>
  <c r="B1868" i="38"/>
  <c r="B1869" i="38"/>
  <c r="B1870" i="38"/>
  <c r="B1871" i="38"/>
  <c r="B1872" i="38"/>
  <c r="B1873" i="38"/>
  <c r="B1874" i="38"/>
  <c r="B1875" i="38"/>
  <c r="B1876" i="38"/>
  <c r="B1877" i="38"/>
  <c r="B1878" i="38"/>
  <c r="B1879" i="38"/>
  <c r="B1880" i="38"/>
  <c r="B1881" i="38"/>
  <c r="B1882" i="38"/>
  <c r="B1883" i="38"/>
  <c r="B1884" i="38"/>
  <c r="B1885" i="38"/>
  <c r="B1886" i="38"/>
  <c r="B1887" i="38"/>
  <c r="B1888" i="38"/>
  <c r="B1889" i="38"/>
  <c r="B1890" i="38"/>
  <c r="B1891" i="38"/>
  <c r="B1892" i="38"/>
  <c r="B1893" i="38"/>
  <c r="B1894" i="38"/>
  <c r="B1895" i="38"/>
  <c r="B1896" i="38"/>
  <c r="B1897" i="38"/>
  <c r="B1898" i="38"/>
  <c r="B1899" i="38"/>
  <c r="B1900" i="38"/>
  <c r="B1901" i="38"/>
  <c r="B1902" i="38"/>
  <c r="B1903" i="38"/>
  <c r="B1904" i="38"/>
  <c r="B1905" i="38"/>
  <c r="B1906" i="38"/>
  <c r="B1907" i="38"/>
  <c r="B1908" i="38"/>
  <c r="B1909" i="38"/>
  <c r="B1910" i="38"/>
  <c r="B1911" i="38"/>
  <c r="B1912" i="38"/>
  <c r="B1913" i="38"/>
  <c r="B1914" i="38"/>
  <c r="B1915" i="38"/>
  <c r="B1916" i="38"/>
  <c r="B1917" i="38"/>
  <c r="B1918" i="38"/>
  <c r="B1919" i="38"/>
  <c r="B1920" i="38"/>
  <c r="B1921" i="38"/>
  <c r="B1922" i="38"/>
  <c r="B1923" i="38"/>
  <c r="B1924" i="38"/>
  <c r="B1925" i="38"/>
  <c r="B1926" i="38"/>
  <c r="B1927" i="38"/>
  <c r="B1928" i="38"/>
  <c r="B1929" i="38"/>
  <c r="B1930" i="38"/>
  <c r="B1931" i="38"/>
  <c r="B1932" i="38"/>
  <c r="B1933" i="38"/>
  <c r="B1934" i="38"/>
  <c r="B1935" i="38"/>
  <c r="B1936" i="38"/>
  <c r="B1937" i="38"/>
  <c r="B1938" i="38"/>
  <c r="B1939" i="38"/>
  <c r="B1940" i="38"/>
  <c r="B1941" i="38"/>
  <c r="B1942" i="38"/>
  <c r="B1943" i="38"/>
  <c r="B1944" i="38"/>
  <c r="B1945" i="38"/>
  <c r="B1946" i="38"/>
  <c r="B1947" i="38"/>
  <c r="B1948" i="38"/>
  <c r="B1949" i="38"/>
  <c r="B1950" i="38"/>
  <c r="B1951" i="38"/>
  <c r="B1952" i="38"/>
  <c r="B1953" i="38"/>
  <c r="B1954" i="38"/>
  <c r="B1955" i="38"/>
  <c r="B1956" i="38"/>
  <c r="B1957" i="38"/>
  <c r="B1958" i="38"/>
  <c r="B1959" i="38"/>
  <c r="B1960" i="38"/>
  <c r="B1961" i="38"/>
  <c r="B1962" i="38"/>
  <c r="B1963" i="38"/>
  <c r="B1964" i="38"/>
  <c r="B1965" i="38"/>
  <c r="B1966" i="38"/>
  <c r="B1967" i="38"/>
  <c r="B1968" i="38"/>
  <c r="B1969" i="38"/>
  <c r="B1970" i="38"/>
  <c r="B1971" i="38"/>
  <c r="B1972" i="38"/>
  <c r="B1973" i="38"/>
  <c r="B1974" i="38"/>
  <c r="B1975" i="38"/>
  <c r="B1976" i="38"/>
  <c r="B1977" i="38"/>
  <c r="B1978" i="38"/>
  <c r="B1979" i="38"/>
  <c r="B1980" i="38"/>
  <c r="B1981" i="38"/>
  <c r="B1982" i="38"/>
  <c r="B1983" i="38"/>
  <c r="B1984" i="38"/>
  <c r="B1985" i="38"/>
  <c r="B1986" i="38"/>
  <c r="B1987" i="38"/>
  <c r="B1988" i="38"/>
  <c r="B1989" i="38"/>
  <c r="B1990" i="38"/>
  <c r="B1991" i="38"/>
  <c r="B1992" i="38"/>
  <c r="B1993" i="38"/>
  <c r="B1994" i="38"/>
  <c r="B1995" i="38"/>
  <c r="B1996" i="38"/>
  <c r="B1997" i="38"/>
  <c r="B1998" i="38"/>
  <c r="B1999" i="38"/>
  <c r="B2000" i="38"/>
  <c r="B2001" i="38"/>
  <c r="B2002" i="38"/>
  <c r="B2003" i="38"/>
  <c r="B2004" i="38"/>
  <c r="B2005" i="38"/>
  <c r="B2006" i="38"/>
  <c r="B2007" i="38"/>
  <c r="B2008" i="38"/>
  <c r="B2009" i="38"/>
  <c r="B2010" i="38"/>
  <c r="B2011" i="38"/>
  <c r="B2012" i="38"/>
  <c r="B2013" i="38"/>
  <c r="B2014" i="38"/>
  <c r="B2015" i="38"/>
  <c r="B2016" i="38"/>
  <c r="B2017" i="38"/>
  <c r="B2018" i="38"/>
  <c r="B2019" i="38"/>
  <c r="B2020" i="38"/>
  <c r="B2021" i="38"/>
  <c r="B2022" i="38"/>
  <c r="B2023" i="38"/>
  <c r="B2024" i="38"/>
  <c r="B2025" i="38"/>
  <c r="B2026" i="38"/>
  <c r="B2027" i="38"/>
  <c r="B2028" i="38"/>
  <c r="B2029" i="38"/>
  <c r="B2030" i="38"/>
  <c r="B2031" i="38"/>
  <c r="B2032" i="38"/>
  <c r="B2033" i="38"/>
  <c r="B2034" i="38"/>
  <c r="B2035" i="38"/>
  <c r="B2036" i="38"/>
  <c r="B2037" i="38"/>
  <c r="B2038" i="38"/>
  <c r="B2039" i="38"/>
  <c r="B2040" i="38"/>
  <c r="B2041" i="38"/>
  <c r="B2042" i="38"/>
  <c r="B2043" i="38"/>
  <c r="B2044" i="38"/>
  <c r="B2045" i="38"/>
  <c r="B2046" i="38"/>
  <c r="B2047" i="38"/>
  <c r="B2048" i="38"/>
  <c r="B2049" i="38"/>
  <c r="B2050" i="38"/>
  <c r="B2051" i="38"/>
  <c r="B2052" i="38"/>
  <c r="B2053" i="38"/>
  <c r="B2054" i="38"/>
  <c r="B2055" i="38"/>
  <c r="B2056" i="38"/>
  <c r="B2057" i="38"/>
  <c r="B2058" i="38"/>
  <c r="B2059" i="38"/>
  <c r="B2060" i="38"/>
  <c r="B2061" i="38"/>
  <c r="B2062" i="38"/>
  <c r="B2063" i="38"/>
  <c r="B2064" i="38"/>
  <c r="B2065" i="38"/>
  <c r="B2066" i="38"/>
  <c r="B2067" i="38"/>
  <c r="B2068" i="38"/>
  <c r="B2069" i="38"/>
  <c r="B2070" i="38"/>
  <c r="B2071" i="38"/>
  <c r="B2072" i="38"/>
  <c r="B2073" i="38"/>
  <c r="B2074" i="38"/>
  <c r="B2075" i="38"/>
  <c r="B2076" i="38"/>
  <c r="B2077" i="38"/>
  <c r="B2078" i="38"/>
  <c r="B2079" i="38"/>
  <c r="B2080" i="38"/>
  <c r="B2081" i="38"/>
  <c r="B2082" i="38"/>
  <c r="B2083" i="38"/>
  <c r="B2084" i="38"/>
  <c r="B2085" i="38"/>
  <c r="B2086" i="38"/>
  <c r="B2087" i="38"/>
  <c r="B2088" i="38"/>
  <c r="B2089" i="38"/>
  <c r="B2090" i="38"/>
  <c r="B2091" i="38"/>
  <c r="B2092" i="38"/>
  <c r="B2093" i="38"/>
  <c r="B2094" i="38"/>
  <c r="B2095" i="38"/>
  <c r="B2096" i="38"/>
  <c r="B2097" i="38"/>
  <c r="B2098" i="38"/>
  <c r="B2099" i="38"/>
  <c r="B2100" i="38"/>
  <c r="B2101" i="38"/>
  <c r="B2102" i="38"/>
  <c r="B2103" i="38"/>
  <c r="B2104" i="38"/>
  <c r="B2105" i="38"/>
  <c r="B2106" i="38"/>
  <c r="B2107" i="38"/>
  <c r="B2108" i="38"/>
  <c r="B2109" i="38"/>
  <c r="B2110" i="38"/>
  <c r="B2111" i="38"/>
  <c r="B2112" i="38"/>
  <c r="B2113" i="38"/>
  <c r="B2114" i="38"/>
  <c r="B2115" i="38"/>
  <c r="B2116" i="38"/>
  <c r="B2117" i="38"/>
  <c r="B2118" i="38"/>
  <c r="B2119" i="38"/>
  <c r="B2120" i="38"/>
  <c r="B2121" i="38"/>
  <c r="B2122" i="38"/>
  <c r="B2123" i="38"/>
  <c r="B2124" i="38"/>
  <c r="B2125" i="38"/>
  <c r="B2126" i="38"/>
  <c r="B2127" i="38"/>
  <c r="B2128" i="38"/>
  <c r="B2129" i="38"/>
  <c r="B2130" i="38"/>
  <c r="B2131" i="38"/>
  <c r="B2132" i="38"/>
  <c r="B2133" i="38"/>
  <c r="B2134" i="38"/>
  <c r="B2135" i="38"/>
  <c r="B2136" i="38"/>
  <c r="B2137" i="38"/>
  <c r="B2138" i="38"/>
  <c r="B2139" i="38"/>
  <c r="B2140" i="38"/>
  <c r="B2141" i="38"/>
  <c r="B2142" i="38"/>
  <c r="B2143" i="38"/>
  <c r="B2144" i="38"/>
  <c r="B2145" i="38"/>
  <c r="B2146" i="38"/>
  <c r="B2147" i="38"/>
  <c r="B2148" i="38"/>
  <c r="B2149" i="38"/>
  <c r="B2150" i="38"/>
  <c r="B2151" i="38"/>
  <c r="B2152" i="38"/>
  <c r="B2153" i="38"/>
  <c r="B2154" i="38"/>
  <c r="B2155" i="38"/>
  <c r="B2156" i="38"/>
  <c r="B2157" i="38"/>
  <c r="B2158" i="38"/>
  <c r="B2159" i="38"/>
  <c r="B2160" i="38"/>
  <c r="B2161" i="38"/>
  <c r="B2162" i="38"/>
  <c r="B2163" i="38"/>
  <c r="B2164" i="38"/>
  <c r="B2165" i="38"/>
  <c r="B2166" i="38"/>
  <c r="B2167" i="38"/>
  <c r="B2168" i="38"/>
  <c r="B2169" i="38"/>
  <c r="B2170" i="38"/>
  <c r="B2171" i="38"/>
  <c r="B2172" i="38"/>
  <c r="B2173" i="38"/>
  <c r="B2174" i="38"/>
  <c r="B2175" i="38"/>
  <c r="B2176" i="38"/>
  <c r="B2177" i="38"/>
  <c r="B2178" i="38"/>
  <c r="B2179" i="38"/>
  <c r="B2180" i="38"/>
  <c r="B2181" i="38"/>
  <c r="B2182" i="38"/>
  <c r="B2183" i="38"/>
  <c r="B2184" i="38"/>
  <c r="B2185" i="38"/>
  <c r="B2186" i="38"/>
  <c r="B2187" i="38"/>
  <c r="B2188" i="38"/>
  <c r="B2189" i="38"/>
  <c r="B2190" i="38"/>
  <c r="B2191" i="38"/>
  <c r="B2192" i="38"/>
  <c r="B2193" i="38"/>
  <c r="B2194" i="38"/>
  <c r="B2195" i="38"/>
  <c r="B2196" i="38"/>
  <c r="B2197" i="38"/>
  <c r="B2198" i="38"/>
  <c r="B2199" i="38"/>
  <c r="B2200" i="38"/>
  <c r="B2201" i="38"/>
  <c r="B2202" i="38"/>
  <c r="B2203" i="38"/>
  <c r="B2204" i="38"/>
  <c r="B2205" i="38"/>
  <c r="B2206" i="38"/>
  <c r="B2207" i="38"/>
  <c r="B2208" i="38"/>
  <c r="B2209" i="38"/>
  <c r="B2210" i="38"/>
  <c r="B2211" i="38"/>
  <c r="B2212" i="38"/>
  <c r="B2213" i="38"/>
  <c r="B2214" i="38"/>
  <c r="B2215" i="38"/>
  <c r="B2216" i="38"/>
  <c r="B2217" i="38"/>
  <c r="B2218" i="38"/>
  <c r="B2219" i="38"/>
  <c r="B2220" i="38"/>
  <c r="B2221" i="38"/>
  <c r="B2222" i="38"/>
  <c r="B2223" i="38"/>
  <c r="B2224" i="38"/>
  <c r="B2225" i="38"/>
  <c r="B2226" i="38"/>
  <c r="B2227" i="38"/>
  <c r="B2228" i="38"/>
  <c r="B2229" i="38"/>
  <c r="B2230" i="38"/>
  <c r="B2231" i="38"/>
  <c r="B2232" i="38"/>
  <c r="B2233" i="38"/>
  <c r="B2234" i="38"/>
  <c r="B2235" i="38"/>
  <c r="B2236" i="38"/>
  <c r="B2237" i="38"/>
  <c r="B2238" i="38"/>
  <c r="B2239" i="38"/>
  <c r="B2240" i="38"/>
  <c r="B2241" i="38"/>
  <c r="B2242" i="38"/>
  <c r="B2243" i="38"/>
  <c r="B2244" i="38"/>
  <c r="B2245" i="38"/>
  <c r="B2246" i="38"/>
  <c r="B2247" i="38"/>
  <c r="B2248" i="38"/>
  <c r="B2249" i="38"/>
  <c r="B2250" i="38"/>
  <c r="B2251" i="38"/>
  <c r="B2252" i="38"/>
  <c r="B2253" i="38"/>
  <c r="B2254" i="38"/>
  <c r="B2255" i="38"/>
  <c r="B2256" i="38"/>
  <c r="B2257" i="38"/>
  <c r="B2258" i="38"/>
  <c r="B2259" i="38"/>
  <c r="B2260" i="38"/>
  <c r="B2261" i="38"/>
  <c r="B2262" i="38"/>
  <c r="B2263" i="38"/>
  <c r="B2264" i="38"/>
  <c r="B2265" i="38"/>
  <c r="B2266" i="38"/>
  <c r="B2267" i="38"/>
  <c r="B2268" i="38"/>
  <c r="B2269" i="38"/>
  <c r="B2270" i="38"/>
  <c r="B2271" i="38"/>
  <c r="B2272" i="38"/>
  <c r="B2273" i="38"/>
  <c r="B2274" i="38"/>
  <c r="B2275" i="38"/>
  <c r="B2276" i="38"/>
  <c r="B2277" i="38"/>
  <c r="B2278" i="38"/>
  <c r="B2279" i="38"/>
  <c r="B2280" i="38"/>
  <c r="B2281" i="38"/>
  <c r="B2282" i="38"/>
  <c r="B2283" i="38"/>
  <c r="B2284" i="38"/>
  <c r="B2285" i="38"/>
  <c r="B2286" i="38"/>
  <c r="B2287" i="38"/>
  <c r="B2288" i="38"/>
  <c r="B2289" i="38"/>
  <c r="B2290" i="38"/>
  <c r="B2291" i="38"/>
  <c r="B2292" i="38"/>
  <c r="B2293" i="38"/>
  <c r="B2294" i="38"/>
  <c r="B2295" i="38"/>
  <c r="B2296" i="38"/>
  <c r="B2297" i="38"/>
  <c r="B2298" i="38"/>
  <c r="B2299" i="38"/>
  <c r="B2300" i="38"/>
  <c r="B2301" i="38"/>
  <c r="B2302" i="38"/>
  <c r="B2303" i="38"/>
  <c r="B2304" i="38"/>
  <c r="B2305" i="38"/>
  <c r="B2306" i="38"/>
  <c r="B2307" i="38"/>
  <c r="B2308" i="38"/>
  <c r="B2309" i="38"/>
  <c r="B2310" i="38"/>
  <c r="B2311" i="38"/>
  <c r="B2312" i="38"/>
  <c r="B2313" i="38"/>
  <c r="B2314" i="38"/>
  <c r="B2315" i="38"/>
  <c r="B2316" i="38"/>
  <c r="B2317" i="38"/>
  <c r="B2318" i="38"/>
  <c r="B2319" i="38"/>
  <c r="B2320" i="38"/>
  <c r="B2321" i="38"/>
  <c r="B2322" i="38"/>
  <c r="B2323" i="38"/>
  <c r="B2324" i="38"/>
  <c r="B2325" i="38"/>
  <c r="B2326" i="38"/>
  <c r="B2327" i="38"/>
  <c r="B2328" i="38"/>
  <c r="B2329" i="38"/>
  <c r="B2330" i="38"/>
  <c r="B2331" i="38"/>
  <c r="B2332" i="38"/>
  <c r="B2333" i="38"/>
  <c r="B2334" i="38"/>
  <c r="B2335" i="38"/>
  <c r="B2336" i="38"/>
  <c r="B2337" i="38"/>
  <c r="B2338" i="38"/>
  <c r="B2339" i="38"/>
  <c r="B2340" i="38"/>
  <c r="B2341" i="38"/>
  <c r="B2342" i="38"/>
  <c r="B2343" i="38"/>
  <c r="B2344" i="38"/>
  <c r="B2345" i="38"/>
  <c r="B2346" i="38"/>
  <c r="B2347" i="38"/>
  <c r="B2348" i="38"/>
  <c r="B2349" i="38"/>
  <c r="B2350" i="38"/>
  <c r="B2351" i="38"/>
  <c r="B2352" i="38"/>
  <c r="B2353" i="38"/>
  <c r="B2354" i="38"/>
  <c r="B2355" i="38"/>
  <c r="B2356" i="38"/>
  <c r="B2357" i="38"/>
  <c r="B2358" i="38"/>
  <c r="B2359" i="38"/>
  <c r="B2360" i="38"/>
  <c r="B2361" i="38"/>
  <c r="B2362" i="38"/>
  <c r="B2363" i="38"/>
  <c r="B2364" i="38"/>
  <c r="B2365" i="38"/>
  <c r="B2366" i="38"/>
  <c r="B2367" i="38"/>
  <c r="B2368" i="38"/>
  <c r="B2369" i="38"/>
  <c r="B2370" i="38"/>
  <c r="B2371" i="38"/>
  <c r="B2372" i="38"/>
  <c r="B2373" i="38"/>
  <c r="B2374" i="38"/>
  <c r="B2375" i="38"/>
  <c r="B2376" i="38"/>
  <c r="B2377" i="38"/>
  <c r="B2378" i="38"/>
  <c r="B2379" i="38"/>
  <c r="B2380" i="38"/>
  <c r="B2381" i="38"/>
  <c r="B2382" i="38"/>
  <c r="B2383" i="38"/>
  <c r="B2384" i="38"/>
  <c r="B2385" i="38"/>
  <c r="B2386" i="38"/>
  <c r="B2387" i="38"/>
  <c r="B2388" i="38"/>
  <c r="B2389" i="38"/>
  <c r="B2390" i="38"/>
  <c r="B2391" i="38"/>
  <c r="B2392" i="38"/>
  <c r="B2393" i="38"/>
  <c r="B2394" i="38"/>
  <c r="B2395" i="38"/>
  <c r="B2396" i="38"/>
  <c r="B2397" i="38"/>
  <c r="B2398" i="38"/>
  <c r="B2399" i="38"/>
  <c r="B2400" i="38"/>
  <c r="B2401" i="38"/>
  <c r="B2402" i="38"/>
  <c r="B2403" i="38"/>
  <c r="B2404" i="38"/>
  <c r="B2405" i="38"/>
  <c r="B2406" i="38"/>
  <c r="B2407" i="38"/>
  <c r="B2408" i="38"/>
  <c r="B2409" i="38"/>
  <c r="B2410" i="38"/>
  <c r="B2411" i="38"/>
  <c r="B2412" i="38"/>
  <c r="B2413" i="38"/>
  <c r="B2414" i="38"/>
  <c r="B2415" i="38"/>
  <c r="B2416" i="38"/>
  <c r="B2417" i="38"/>
  <c r="B2418" i="38"/>
  <c r="B2419" i="38"/>
  <c r="B2420" i="38"/>
  <c r="B2421" i="38"/>
  <c r="B2422" i="38"/>
  <c r="B2423" i="38"/>
  <c r="B2424" i="38"/>
  <c r="B2425" i="38"/>
  <c r="B2426" i="38"/>
  <c r="B2427" i="38"/>
  <c r="B2428" i="38"/>
  <c r="B2429" i="38"/>
  <c r="B2430" i="38"/>
  <c r="B2431" i="38"/>
  <c r="B2432" i="38"/>
  <c r="B2433" i="38"/>
  <c r="B2434" i="38"/>
  <c r="B2435" i="38"/>
  <c r="B2436" i="38"/>
  <c r="B2437" i="38"/>
  <c r="B2438" i="38"/>
  <c r="B2439" i="38"/>
  <c r="B2440" i="38"/>
  <c r="B2441" i="38"/>
  <c r="B2442" i="38"/>
  <c r="B2443" i="38"/>
  <c r="B2444" i="38"/>
  <c r="B2445" i="38"/>
  <c r="B2446" i="38"/>
  <c r="B2447" i="38"/>
  <c r="B2448" i="38"/>
  <c r="B2449" i="38"/>
  <c r="B2450" i="38"/>
  <c r="B2451" i="38"/>
  <c r="B2452" i="38"/>
  <c r="B2453" i="38"/>
  <c r="B2454" i="38"/>
  <c r="B2455" i="38"/>
  <c r="B2456" i="38"/>
  <c r="B2457" i="38"/>
  <c r="B2458" i="38"/>
  <c r="B2459" i="38"/>
  <c r="B2460" i="38"/>
  <c r="B2461" i="38"/>
  <c r="B2462" i="38"/>
  <c r="B2463" i="38"/>
  <c r="B2464" i="38"/>
  <c r="B2465" i="38"/>
  <c r="B2466" i="38"/>
  <c r="B2467" i="38"/>
  <c r="B2468" i="38"/>
  <c r="B2469" i="38"/>
  <c r="B2470" i="38"/>
  <c r="B2471" i="38"/>
  <c r="B2472" i="38"/>
  <c r="B2473" i="38"/>
  <c r="B2474" i="38"/>
  <c r="B2475" i="38"/>
  <c r="B2476" i="38"/>
  <c r="B2477" i="38"/>
  <c r="B2478" i="38"/>
  <c r="B2479" i="38"/>
  <c r="B2480" i="38"/>
  <c r="B2481" i="38"/>
  <c r="B2482" i="38"/>
  <c r="B2483" i="38"/>
  <c r="B2484" i="38"/>
  <c r="B2485" i="38"/>
  <c r="B2486" i="38"/>
  <c r="B2487" i="38"/>
  <c r="B2488" i="38"/>
  <c r="B2489" i="38"/>
  <c r="B2490" i="38"/>
  <c r="B2491" i="38"/>
  <c r="B2492" i="38"/>
  <c r="B2493" i="38"/>
  <c r="B2494" i="38"/>
  <c r="B2495" i="38"/>
  <c r="B2496" i="38"/>
  <c r="B2497" i="38"/>
  <c r="B2498" i="38"/>
  <c r="B2499" i="38"/>
  <c r="B2500" i="38"/>
  <c r="B2501" i="38"/>
  <c r="B2502" i="38"/>
  <c r="B2503" i="38"/>
  <c r="B2504" i="38"/>
  <c r="B2505" i="38"/>
  <c r="B2506" i="38"/>
  <c r="B2507" i="38"/>
  <c r="B2508" i="38"/>
  <c r="B2509" i="38"/>
  <c r="B2510" i="38"/>
  <c r="B2511" i="38"/>
  <c r="B2512" i="38"/>
  <c r="B2513" i="38"/>
  <c r="B2514" i="38"/>
  <c r="B2515" i="38"/>
  <c r="B2516" i="38"/>
  <c r="B2517" i="38"/>
  <c r="B2518" i="38"/>
  <c r="B2519" i="38"/>
  <c r="B2520" i="38"/>
  <c r="B2521" i="38"/>
  <c r="B2522" i="38"/>
  <c r="B2523" i="38"/>
  <c r="B2524" i="38"/>
  <c r="B2525" i="38"/>
  <c r="B2526" i="38"/>
  <c r="B2527" i="38"/>
  <c r="B2528" i="38"/>
  <c r="B2529" i="38"/>
  <c r="B2530" i="38"/>
  <c r="B2531" i="38"/>
  <c r="B2532" i="38"/>
  <c r="B2533" i="38"/>
  <c r="B2534" i="38"/>
  <c r="B2535" i="38"/>
  <c r="B2536" i="38"/>
  <c r="B2537" i="38"/>
  <c r="B2538" i="38"/>
  <c r="B2539" i="38"/>
  <c r="B2540" i="38"/>
  <c r="B2541" i="38"/>
  <c r="B2542" i="38"/>
  <c r="B2543" i="38"/>
  <c r="B2544" i="38"/>
  <c r="B2545" i="38"/>
  <c r="B2546" i="38"/>
  <c r="B2547" i="38"/>
  <c r="B2548" i="38"/>
  <c r="B2549" i="38"/>
  <c r="B2550" i="38"/>
  <c r="B2551" i="38"/>
  <c r="B2552" i="38"/>
  <c r="B2553" i="38"/>
  <c r="B2554" i="38"/>
  <c r="B2555" i="38"/>
  <c r="B2556" i="38"/>
  <c r="B2557" i="38"/>
  <c r="B2558" i="38"/>
  <c r="B2559" i="38"/>
  <c r="B2560" i="38"/>
  <c r="B2561" i="38"/>
  <c r="B2562" i="38"/>
  <c r="B2563" i="38"/>
  <c r="B2564" i="38"/>
  <c r="B2565" i="38"/>
  <c r="B2566" i="38"/>
  <c r="B2567" i="38"/>
  <c r="B2568" i="38"/>
  <c r="B2569" i="38"/>
  <c r="B2570" i="38"/>
  <c r="B2571" i="38"/>
  <c r="B2572" i="38"/>
  <c r="B2573" i="38"/>
  <c r="B2574" i="38"/>
  <c r="B2575" i="38"/>
  <c r="B2576" i="38"/>
  <c r="B2577" i="38"/>
  <c r="B2578" i="38"/>
  <c r="B2579" i="38"/>
  <c r="B2580" i="38"/>
  <c r="B2581" i="38"/>
  <c r="B2582" i="38"/>
  <c r="B2583" i="38"/>
  <c r="B2584" i="38"/>
  <c r="B2585" i="38"/>
  <c r="B2586" i="38"/>
  <c r="B2587" i="38"/>
  <c r="B2588" i="38"/>
  <c r="B2589" i="38"/>
  <c r="B2590" i="38"/>
  <c r="B2591" i="38"/>
  <c r="B2592" i="38"/>
  <c r="B2593" i="38"/>
  <c r="B2594" i="38"/>
  <c r="B2595" i="38"/>
  <c r="B2596" i="38"/>
  <c r="B2597" i="38"/>
  <c r="B2598" i="38"/>
  <c r="B2599" i="38"/>
  <c r="B2600" i="38"/>
  <c r="B2601" i="38"/>
  <c r="B2602" i="38"/>
  <c r="B2603" i="38"/>
  <c r="B2604" i="38"/>
  <c r="B2605" i="38"/>
  <c r="B2606" i="38"/>
  <c r="B2607" i="38"/>
  <c r="B2608" i="38"/>
  <c r="B2609" i="38"/>
  <c r="B2610" i="38"/>
  <c r="B2611" i="38"/>
  <c r="B2612" i="38"/>
  <c r="B2613" i="38"/>
  <c r="B2614" i="38"/>
  <c r="B2615" i="38"/>
  <c r="B2616" i="38"/>
  <c r="B2617" i="38"/>
  <c r="B2618" i="38"/>
  <c r="B2619" i="38"/>
  <c r="B2620" i="38"/>
  <c r="B2621" i="38"/>
  <c r="B2622" i="38"/>
  <c r="B2623" i="38"/>
  <c r="B2624" i="38"/>
  <c r="B2625" i="38"/>
  <c r="B2626" i="38"/>
  <c r="B2627" i="38"/>
  <c r="B2628" i="38"/>
  <c r="B2629" i="38"/>
  <c r="B2630" i="38"/>
  <c r="B2631" i="38"/>
  <c r="B2632" i="38"/>
  <c r="B2633" i="38"/>
  <c r="B2634" i="38"/>
  <c r="B2635" i="38"/>
  <c r="B2636" i="38"/>
  <c r="B2637" i="38"/>
  <c r="B2638" i="38"/>
  <c r="B2639" i="38"/>
  <c r="B2640" i="38"/>
  <c r="B2641" i="38"/>
  <c r="B2642" i="38"/>
  <c r="B2643" i="38"/>
  <c r="B2644" i="38"/>
  <c r="B2645" i="38"/>
  <c r="B2646" i="38"/>
  <c r="B2647" i="38"/>
  <c r="B2648" i="38"/>
  <c r="B2649" i="38"/>
  <c r="B2650" i="38"/>
  <c r="B2651" i="38"/>
  <c r="B2652" i="38"/>
  <c r="B2653" i="38"/>
  <c r="B2654" i="38"/>
  <c r="B2655" i="38"/>
  <c r="B2656" i="38"/>
  <c r="B2657" i="38"/>
  <c r="B2658" i="38"/>
  <c r="B2659" i="38"/>
  <c r="B2660" i="38"/>
  <c r="B2661" i="38"/>
  <c r="B2662" i="38"/>
  <c r="B2663" i="38"/>
  <c r="B2664" i="38"/>
  <c r="B2665" i="38"/>
  <c r="B2666" i="38"/>
  <c r="B2667" i="38"/>
  <c r="B2668" i="38"/>
  <c r="B2669" i="38"/>
  <c r="B2670" i="38"/>
  <c r="B2671" i="38"/>
  <c r="B2672" i="38"/>
  <c r="B2673" i="38"/>
  <c r="B2674" i="38"/>
  <c r="B2675" i="38"/>
  <c r="B2676" i="38"/>
  <c r="B2677" i="38"/>
  <c r="B2678" i="38"/>
  <c r="B2679" i="38"/>
  <c r="B2680" i="38"/>
  <c r="B2681" i="38"/>
  <c r="B2682" i="38"/>
  <c r="B2683" i="38"/>
  <c r="B2684" i="38"/>
  <c r="B2685" i="38"/>
  <c r="B2686" i="38"/>
  <c r="B2687" i="38"/>
  <c r="B2688" i="38"/>
  <c r="B2689" i="38"/>
  <c r="B2690" i="38"/>
  <c r="B2691" i="38"/>
  <c r="B2692" i="38"/>
  <c r="B2693" i="38"/>
  <c r="B2694" i="38"/>
  <c r="B2695" i="38"/>
  <c r="B2696" i="38"/>
  <c r="B2697" i="38"/>
  <c r="B2698" i="38"/>
  <c r="B2699" i="38"/>
  <c r="B2700" i="38"/>
  <c r="B2701" i="38"/>
  <c r="B2702" i="38"/>
  <c r="B2703" i="38"/>
  <c r="B2704" i="38"/>
  <c r="B2705" i="38"/>
  <c r="B2706" i="38"/>
  <c r="B2707" i="38"/>
  <c r="B2708" i="38"/>
  <c r="B2709" i="38"/>
  <c r="B2710" i="38"/>
  <c r="B2711" i="38"/>
  <c r="B2712" i="38"/>
  <c r="B2713" i="38"/>
  <c r="B2714" i="38"/>
  <c r="B2715" i="38"/>
  <c r="B2716" i="38"/>
  <c r="B2717" i="38"/>
  <c r="B2718" i="38"/>
  <c r="B2719" i="38"/>
  <c r="B2720" i="38"/>
  <c r="B2721" i="38"/>
  <c r="B2722" i="38"/>
  <c r="B2723" i="38"/>
  <c r="B2724" i="38"/>
  <c r="B2725" i="38"/>
  <c r="B2726" i="38"/>
  <c r="B2727" i="38"/>
  <c r="B2728" i="38"/>
  <c r="B2729" i="38"/>
  <c r="B2730" i="38"/>
  <c r="B2731" i="38"/>
  <c r="B2732" i="38"/>
  <c r="B2733" i="38"/>
  <c r="B2734" i="38"/>
  <c r="B2735" i="38"/>
  <c r="B2736" i="38"/>
  <c r="B2737" i="38"/>
  <c r="B2738" i="38"/>
  <c r="B2739" i="38"/>
  <c r="B2740" i="38"/>
  <c r="B2741" i="38"/>
  <c r="B2742" i="38"/>
  <c r="B2743" i="38"/>
  <c r="B2744" i="38"/>
  <c r="B2745" i="38"/>
  <c r="B2746" i="38"/>
  <c r="B2747" i="38"/>
  <c r="B2748" i="38"/>
  <c r="B2749" i="38"/>
  <c r="B2750" i="38"/>
  <c r="B2751" i="38"/>
  <c r="B2752" i="38"/>
  <c r="B2753" i="38"/>
  <c r="B2754" i="38"/>
  <c r="B2755" i="38"/>
  <c r="B2756" i="38"/>
  <c r="B2757" i="38"/>
  <c r="B2758" i="38"/>
  <c r="B2759" i="38"/>
  <c r="B2760" i="38"/>
  <c r="B2761" i="38"/>
  <c r="B2762" i="38"/>
  <c r="B2763" i="38"/>
  <c r="B2764" i="38"/>
  <c r="B2765" i="38"/>
  <c r="B2766" i="38"/>
  <c r="B2767" i="38"/>
  <c r="B2768" i="38"/>
  <c r="B2769" i="38"/>
  <c r="B2770" i="38"/>
  <c r="B2771" i="38"/>
  <c r="B2772" i="38"/>
  <c r="B2773" i="38"/>
  <c r="B2774" i="38"/>
  <c r="B2775" i="38"/>
  <c r="B2776" i="38"/>
  <c r="B2777" i="38"/>
  <c r="B2778" i="38"/>
  <c r="B2779" i="38"/>
  <c r="B2780" i="38"/>
  <c r="B2781" i="38"/>
  <c r="B2782" i="38"/>
  <c r="B2783" i="38"/>
  <c r="B2784" i="38"/>
  <c r="B2785" i="38"/>
  <c r="B2786" i="38"/>
  <c r="B2787" i="38"/>
  <c r="B2788" i="38"/>
  <c r="B2789" i="38"/>
  <c r="B2790" i="38"/>
  <c r="B2791" i="38"/>
  <c r="B2792" i="38"/>
  <c r="B2793" i="38"/>
  <c r="B2794" i="38"/>
  <c r="B2795" i="38"/>
  <c r="B2796" i="38"/>
  <c r="B2797" i="38"/>
  <c r="B2798" i="38"/>
  <c r="B2799" i="38"/>
  <c r="B2800" i="38"/>
  <c r="B2801" i="38"/>
  <c r="B2802" i="38"/>
  <c r="B2803" i="38"/>
  <c r="B2804" i="38"/>
  <c r="B2805" i="38"/>
  <c r="B2806" i="38"/>
  <c r="B2807" i="38"/>
  <c r="B2808" i="38"/>
  <c r="B2809" i="38"/>
  <c r="B2810" i="38"/>
  <c r="B2811" i="38"/>
  <c r="B2812" i="38"/>
  <c r="B2813" i="38"/>
  <c r="B2814" i="38"/>
  <c r="B2815" i="38"/>
  <c r="B2816" i="38"/>
  <c r="B2817" i="38"/>
  <c r="B2818" i="38"/>
  <c r="B2819" i="38"/>
  <c r="B2820" i="38"/>
  <c r="B2821" i="38"/>
  <c r="B2822" i="38"/>
  <c r="B2823" i="38"/>
  <c r="B2824" i="38"/>
  <c r="B2825" i="38"/>
  <c r="B2826" i="38"/>
  <c r="B2827" i="38"/>
  <c r="B2828" i="38"/>
  <c r="B2829" i="38"/>
  <c r="B2830" i="38"/>
  <c r="B2831" i="38"/>
  <c r="B2832" i="38"/>
  <c r="B2833" i="38"/>
  <c r="B2834" i="38"/>
  <c r="B2835" i="38"/>
  <c r="B2836" i="38"/>
  <c r="B2837" i="38"/>
  <c r="B2838" i="38"/>
  <c r="B2839" i="38"/>
  <c r="B2840" i="38"/>
  <c r="B2841" i="38"/>
  <c r="B2842" i="38"/>
  <c r="B2843" i="38"/>
  <c r="B2844" i="38"/>
  <c r="B2845" i="38"/>
  <c r="B2846" i="38"/>
  <c r="B2847" i="38"/>
  <c r="B2848" i="38"/>
  <c r="B2849" i="38"/>
  <c r="B2850" i="38"/>
  <c r="B2851" i="38"/>
  <c r="B2852" i="38"/>
  <c r="B2853" i="38"/>
  <c r="B2854" i="38"/>
  <c r="B2855" i="38"/>
  <c r="B2856" i="38"/>
  <c r="B2857" i="38"/>
  <c r="B2858" i="38"/>
  <c r="B2859" i="38"/>
  <c r="B2860" i="38"/>
  <c r="B2861" i="38"/>
  <c r="B2862" i="38"/>
  <c r="B2863" i="38"/>
  <c r="B2864" i="38"/>
  <c r="B2865" i="38"/>
  <c r="B2866" i="38"/>
  <c r="B2867" i="38"/>
  <c r="B2868" i="38"/>
  <c r="B2869" i="38"/>
  <c r="B2870" i="38"/>
  <c r="B2871" i="38"/>
  <c r="B2872" i="38"/>
  <c r="B2873" i="38"/>
  <c r="B2874" i="38"/>
  <c r="B2875" i="38"/>
  <c r="B2876" i="38"/>
  <c r="B2877" i="38"/>
  <c r="B2878" i="38"/>
  <c r="B2879" i="38"/>
  <c r="B2880" i="38"/>
  <c r="B2881" i="38"/>
  <c r="B2882" i="38"/>
  <c r="B2883" i="38"/>
  <c r="B2884" i="38"/>
  <c r="B2885" i="38"/>
  <c r="B2886" i="38"/>
  <c r="B2887" i="38"/>
  <c r="B2888" i="38"/>
  <c r="B2889" i="38"/>
  <c r="B2890" i="38"/>
  <c r="B2891" i="38"/>
  <c r="B2892" i="38"/>
  <c r="B2893" i="38"/>
  <c r="B2894" i="38"/>
  <c r="B2895" i="38"/>
  <c r="B2896" i="38"/>
  <c r="B2897" i="38"/>
  <c r="B2898" i="38"/>
  <c r="B2899" i="38"/>
  <c r="B2900" i="38"/>
  <c r="B2901" i="38"/>
  <c r="B2902" i="38"/>
  <c r="B2903" i="38"/>
  <c r="B2904" i="38"/>
  <c r="B2905" i="38"/>
  <c r="B2906" i="38"/>
  <c r="B2907" i="38"/>
  <c r="B2908" i="38"/>
  <c r="B2909" i="38"/>
  <c r="B2910" i="38"/>
  <c r="B2911" i="38"/>
  <c r="B2912" i="38"/>
  <c r="B2913" i="38"/>
  <c r="B2914" i="38"/>
  <c r="B2915" i="38"/>
  <c r="B2916" i="38"/>
  <c r="B2917" i="38"/>
  <c r="B2918" i="38"/>
  <c r="B2919" i="38"/>
  <c r="B2920" i="38"/>
  <c r="B2921" i="38"/>
  <c r="B2922" i="38"/>
  <c r="B2923" i="38"/>
  <c r="B2924" i="38"/>
  <c r="B2925" i="38"/>
  <c r="B2926" i="38"/>
  <c r="B2927" i="38"/>
  <c r="B2928" i="38"/>
  <c r="B2929" i="38"/>
  <c r="B2930" i="38"/>
  <c r="B2931" i="38"/>
  <c r="B2932" i="38"/>
  <c r="B2933" i="38"/>
  <c r="B2934" i="38"/>
  <c r="B2935" i="38"/>
  <c r="B2936" i="38"/>
  <c r="B2937" i="38"/>
  <c r="B2938" i="38"/>
  <c r="B2939" i="38"/>
  <c r="B2940" i="38"/>
  <c r="B2941" i="38"/>
  <c r="B2942" i="38"/>
  <c r="B2943" i="38"/>
  <c r="B2944" i="38"/>
  <c r="B2945" i="38"/>
  <c r="B2946" i="38"/>
  <c r="B2947" i="38"/>
  <c r="B2948" i="38"/>
  <c r="B2949" i="38"/>
  <c r="B2950" i="38"/>
  <c r="B2951" i="38"/>
  <c r="B2952" i="38"/>
  <c r="B2953" i="38"/>
  <c r="B2954" i="38"/>
  <c r="B2955" i="38"/>
  <c r="B2956" i="38"/>
  <c r="B2957" i="38"/>
  <c r="B2958" i="38"/>
  <c r="B2959" i="38"/>
  <c r="B2960" i="38"/>
  <c r="B2961" i="38"/>
  <c r="B2962" i="38"/>
  <c r="B2963" i="38"/>
  <c r="B2964" i="38"/>
  <c r="B2965" i="38"/>
  <c r="B2966" i="38"/>
  <c r="B2967" i="38"/>
  <c r="B2968" i="38"/>
  <c r="B2969" i="38"/>
  <c r="B2970" i="38"/>
  <c r="B2971" i="38"/>
  <c r="B2972" i="38"/>
  <c r="B2973" i="38"/>
  <c r="B2974" i="38"/>
  <c r="B2975" i="38"/>
  <c r="B2976" i="38"/>
  <c r="B2977" i="38"/>
  <c r="B2978" i="38"/>
  <c r="B2979" i="38"/>
  <c r="B2980" i="38"/>
  <c r="B2981" i="38"/>
  <c r="B2982" i="38"/>
  <c r="B2983" i="38"/>
  <c r="B2984" i="38"/>
  <c r="B2985" i="38"/>
  <c r="B2986" i="38"/>
  <c r="B2987" i="38"/>
  <c r="B2988" i="38"/>
  <c r="B2989" i="38"/>
  <c r="B2990" i="38"/>
  <c r="B2991" i="38"/>
  <c r="B2992" i="38"/>
  <c r="B2993" i="38"/>
  <c r="B2994" i="38"/>
  <c r="B2995" i="38"/>
  <c r="B2996" i="38"/>
  <c r="B2997" i="38"/>
  <c r="B2998" i="38"/>
  <c r="B2999" i="38"/>
  <c r="B3000" i="38"/>
  <c r="B3001" i="38"/>
  <c r="B3002" i="38"/>
  <c r="B3003" i="38"/>
  <c r="B3004" i="38"/>
  <c r="B3005" i="38"/>
  <c r="B3006" i="38"/>
  <c r="B3007" i="38"/>
  <c r="B3008" i="38"/>
  <c r="B3009" i="38"/>
  <c r="B3010" i="38"/>
  <c r="B3011" i="38"/>
  <c r="B3012" i="38"/>
  <c r="B3013" i="38"/>
  <c r="B3014" i="38"/>
  <c r="B3015" i="38"/>
  <c r="B3016" i="38"/>
  <c r="B3017" i="38"/>
  <c r="B3018" i="38"/>
  <c r="B3019" i="38"/>
  <c r="B3020" i="38"/>
  <c r="B3021" i="38"/>
  <c r="B3022" i="38"/>
  <c r="B3023" i="38"/>
  <c r="B3024" i="38"/>
  <c r="B3025" i="38"/>
  <c r="B3026" i="38"/>
  <c r="B3027" i="38"/>
  <c r="B3028" i="38"/>
  <c r="B3029" i="38"/>
  <c r="B3030" i="38"/>
  <c r="B3031" i="38"/>
  <c r="B3032" i="38"/>
  <c r="B3033" i="38"/>
  <c r="B3034" i="38"/>
  <c r="B3035" i="38"/>
  <c r="B3036" i="38"/>
  <c r="B3037" i="38"/>
  <c r="B3038" i="38"/>
  <c r="B3039" i="38"/>
  <c r="B3040" i="38"/>
  <c r="B3041" i="38"/>
  <c r="B3042" i="38"/>
  <c r="B3043" i="38"/>
  <c r="B3044" i="38"/>
  <c r="B3045" i="38"/>
  <c r="B3046" i="38"/>
  <c r="B3047" i="38"/>
  <c r="B3048" i="38"/>
  <c r="B3049" i="38"/>
  <c r="B3050" i="38"/>
  <c r="B3051" i="38"/>
  <c r="B3052" i="38"/>
  <c r="B3053" i="38"/>
  <c r="B3054" i="38"/>
  <c r="B3055" i="38"/>
  <c r="B3056" i="38"/>
  <c r="B3057" i="38"/>
  <c r="B3058" i="38"/>
  <c r="B3059" i="38"/>
  <c r="B3060" i="38"/>
  <c r="B3061" i="38"/>
  <c r="B3062" i="38"/>
  <c r="B3063" i="38"/>
  <c r="B3064" i="38"/>
  <c r="B3065" i="38"/>
  <c r="B3066" i="38"/>
  <c r="B3067" i="38"/>
  <c r="B3068" i="38"/>
  <c r="B3069" i="38"/>
  <c r="B3070" i="38"/>
  <c r="B3071" i="38"/>
  <c r="B3072" i="38"/>
  <c r="B3073" i="38"/>
  <c r="B3074" i="38"/>
  <c r="B3075" i="38"/>
  <c r="B3076" i="38"/>
  <c r="B3077" i="38"/>
  <c r="B3078" i="38"/>
  <c r="B3079" i="38"/>
  <c r="B3080" i="38"/>
  <c r="B3081" i="38"/>
  <c r="B3082" i="38"/>
  <c r="B3083" i="38"/>
  <c r="B3084" i="38"/>
  <c r="B3085" i="38"/>
  <c r="B3086" i="38"/>
  <c r="B3087" i="38"/>
  <c r="B3088" i="38"/>
  <c r="B3089" i="38"/>
  <c r="B3090" i="38"/>
  <c r="B3091" i="38"/>
  <c r="B3092" i="38"/>
  <c r="B3093" i="38"/>
  <c r="B3094" i="38"/>
  <c r="B3095" i="38"/>
  <c r="B3096" i="38"/>
  <c r="B3097" i="38"/>
  <c r="B3098" i="38"/>
  <c r="B3099" i="38"/>
  <c r="B3100" i="38"/>
  <c r="B3101" i="38"/>
  <c r="B3102" i="38"/>
  <c r="B3103" i="38"/>
  <c r="B3104" i="38"/>
  <c r="B3105" i="38"/>
  <c r="B3106" i="38"/>
  <c r="B3107" i="38"/>
  <c r="B3108" i="38"/>
  <c r="B3109" i="38"/>
  <c r="B3110" i="38"/>
  <c r="B3111" i="38"/>
  <c r="B3112" i="38"/>
  <c r="B3113" i="38"/>
  <c r="B3114" i="38"/>
  <c r="B3115" i="38"/>
  <c r="B3116" i="38"/>
  <c r="B3117" i="38"/>
  <c r="B3118" i="38"/>
  <c r="B3119" i="38"/>
  <c r="B3120" i="38"/>
  <c r="B3121" i="38"/>
  <c r="B3122" i="38"/>
  <c r="B3123" i="38"/>
  <c r="B3124" i="38"/>
  <c r="B3125" i="38"/>
  <c r="B3126" i="38"/>
  <c r="B3127" i="38"/>
  <c r="B3128" i="38"/>
  <c r="B3129" i="38"/>
  <c r="B3130" i="38"/>
  <c r="B3131" i="38"/>
  <c r="B3132" i="38"/>
  <c r="B3133" i="38"/>
  <c r="B3134" i="38"/>
  <c r="B3135" i="38"/>
  <c r="B3136" i="38"/>
  <c r="B3137" i="38"/>
  <c r="B3138" i="38"/>
  <c r="B3139" i="38"/>
  <c r="B3140" i="38"/>
  <c r="B3141" i="38"/>
  <c r="B3142" i="38"/>
  <c r="B3143" i="38"/>
  <c r="B3144" i="38"/>
  <c r="B3145" i="38"/>
  <c r="B3146" i="38"/>
  <c r="B3147" i="38"/>
  <c r="B3148" i="38"/>
  <c r="B3149" i="38"/>
  <c r="B3150" i="38"/>
  <c r="B3151" i="38"/>
  <c r="B3152" i="38"/>
  <c r="B3153" i="38"/>
  <c r="B3154" i="38"/>
  <c r="B3155" i="38"/>
  <c r="B3156" i="38"/>
  <c r="B3157" i="38"/>
  <c r="B3158" i="38"/>
  <c r="B3159" i="38"/>
  <c r="B3160" i="38"/>
  <c r="B3161" i="38"/>
  <c r="B3162" i="38"/>
  <c r="B3163" i="38"/>
  <c r="B3164" i="38"/>
  <c r="B3165" i="38"/>
  <c r="B3166" i="38"/>
  <c r="B3167" i="38"/>
  <c r="B3168" i="38"/>
  <c r="B3169" i="38"/>
  <c r="B3170" i="38"/>
  <c r="B3171" i="38"/>
  <c r="B3172" i="38"/>
  <c r="B3173" i="38"/>
  <c r="B3174" i="38"/>
  <c r="B3175" i="38"/>
  <c r="B3176" i="38"/>
  <c r="B3177" i="38"/>
  <c r="B3178" i="38"/>
  <c r="B3179" i="38"/>
  <c r="B3180" i="38"/>
  <c r="B3181" i="38"/>
  <c r="B3182" i="38"/>
  <c r="B3183" i="38"/>
  <c r="B3184" i="38"/>
  <c r="B3185" i="38"/>
  <c r="B3186" i="38"/>
  <c r="B3187" i="38"/>
  <c r="B3188" i="38"/>
  <c r="B3189" i="38"/>
  <c r="B3190" i="38"/>
  <c r="B3191" i="38"/>
  <c r="B3192" i="38"/>
  <c r="B3193" i="38"/>
  <c r="B3194" i="38"/>
  <c r="B3195" i="38"/>
  <c r="B3196" i="38"/>
  <c r="B3197" i="38"/>
  <c r="B3198" i="38"/>
  <c r="B3199" i="38"/>
  <c r="B3200" i="38"/>
  <c r="B3201" i="38"/>
  <c r="B3202" i="38"/>
  <c r="B3203" i="38"/>
  <c r="B3204" i="38"/>
  <c r="B3205" i="38"/>
  <c r="B3206" i="38"/>
  <c r="B3207" i="38"/>
  <c r="B3208" i="38"/>
  <c r="B3209" i="38"/>
  <c r="B3210" i="38"/>
  <c r="B3211" i="38"/>
  <c r="B3212" i="38"/>
  <c r="B3213" i="38"/>
  <c r="B3214" i="38"/>
  <c r="B3215" i="38"/>
  <c r="B3216" i="38"/>
  <c r="B3217" i="38"/>
  <c r="B3218" i="38"/>
  <c r="B3219" i="38"/>
  <c r="B3220" i="38"/>
  <c r="B3221" i="38"/>
  <c r="B3222" i="38"/>
  <c r="B3223" i="38"/>
  <c r="B3224" i="38"/>
  <c r="B3225" i="38"/>
  <c r="B3226" i="38"/>
  <c r="B3227" i="38"/>
  <c r="B3228" i="38"/>
  <c r="B3229" i="38"/>
  <c r="B3230" i="38"/>
  <c r="B3231" i="38"/>
  <c r="B3232" i="38"/>
  <c r="B3233" i="38"/>
  <c r="B3234" i="38"/>
  <c r="B3235" i="38"/>
  <c r="B3236" i="38"/>
  <c r="B3237" i="38"/>
  <c r="B3238" i="38"/>
  <c r="B3239" i="38"/>
  <c r="B3240" i="38"/>
  <c r="B3241" i="38"/>
  <c r="B3242" i="38"/>
  <c r="B3243" i="38"/>
  <c r="B3244" i="38"/>
  <c r="B3245" i="38"/>
  <c r="B3246" i="38"/>
  <c r="B3247" i="38"/>
  <c r="B3248" i="38"/>
  <c r="B3249" i="38"/>
  <c r="B3250" i="38"/>
  <c r="B3251" i="38"/>
  <c r="B3252" i="38"/>
  <c r="B3253" i="38"/>
  <c r="B3254" i="38"/>
  <c r="B3255" i="38"/>
  <c r="B3256" i="38"/>
  <c r="B3257" i="38"/>
  <c r="B3258" i="38"/>
  <c r="B3259" i="38"/>
  <c r="B3260" i="38"/>
  <c r="B3261" i="38"/>
  <c r="B3262" i="38"/>
  <c r="B3263" i="38"/>
  <c r="B3264" i="38"/>
  <c r="B3265" i="38"/>
  <c r="B3266" i="38"/>
  <c r="B3267" i="38"/>
  <c r="B3268" i="38"/>
  <c r="B3269" i="38"/>
  <c r="B3270" i="38"/>
  <c r="B3271" i="38"/>
  <c r="B3272" i="38"/>
  <c r="B3273" i="38"/>
  <c r="B3274" i="38"/>
  <c r="B3275" i="38"/>
  <c r="B3276" i="38"/>
  <c r="B3277" i="38"/>
  <c r="B3278" i="38"/>
  <c r="B3279" i="38"/>
  <c r="B3280" i="38"/>
  <c r="B3281" i="38"/>
  <c r="B3282" i="38"/>
  <c r="B3283" i="38"/>
  <c r="B3284" i="38"/>
  <c r="B3285" i="38"/>
  <c r="B3286" i="38"/>
  <c r="B3287" i="38"/>
  <c r="B3288" i="38"/>
  <c r="B3289" i="38"/>
  <c r="B3290" i="38"/>
  <c r="B3291" i="38"/>
  <c r="B3292" i="38"/>
  <c r="B3293" i="38"/>
  <c r="B3294" i="38"/>
  <c r="B3295" i="38"/>
  <c r="B3296" i="38"/>
  <c r="B3297" i="38"/>
  <c r="B3298" i="38"/>
  <c r="B3299" i="38"/>
  <c r="B3300" i="38"/>
  <c r="B3301" i="38"/>
  <c r="B3302" i="38"/>
  <c r="B3303" i="38"/>
  <c r="B3304" i="38"/>
  <c r="B3305" i="38"/>
  <c r="B3306" i="38"/>
  <c r="B3307" i="38"/>
  <c r="B3308" i="38"/>
  <c r="B3309" i="38"/>
  <c r="B3310" i="38"/>
  <c r="B3311" i="38"/>
  <c r="B3312" i="38"/>
  <c r="B3313" i="38"/>
  <c r="B3314" i="38"/>
  <c r="B3315" i="38"/>
  <c r="B3316" i="38"/>
  <c r="B3317" i="38"/>
  <c r="B3318" i="38"/>
  <c r="B3319" i="38"/>
  <c r="B3320" i="38"/>
  <c r="B3321" i="38"/>
  <c r="B3322" i="38"/>
  <c r="B3323" i="38"/>
  <c r="B3324" i="38"/>
  <c r="B3325" i="38"/>
  <c r="B3326" i="38"/>
  <c r="B3327" i="38"/>
  <c r="B3328" i="38"/>
  <c r="B3329" i="38"/>
  <c r="B3330" i="38"/>
  <c r="B3331" i="38"/>
  <c r="B3332" i="38"/>
  <c r="B3333" i="38"/>
  <c r="B3334" i="38"/>
  <c r="B3335" i="38"/>
  <c r="B3336" i="38"/>
  <c r="B3337" i="38"/>
  <c r="B3338" i="38"/>
  <c r="B3339" i="38"/>
  <c r="B3340" i="38"/>
  <c r="B3341" i="38"/>
  <c r="B3342" i="38"/>
  <c r="B3343" i="38"/>
  <c r="B3344" i="38"/>
  <c r="B3345" i="38"/>
  <c r="B3346" i="38"/>
  <c r="B3347" i="38"/>
  <c r="B3348" i="38"/>
  <c r="B3349" i="38"/>
  <c r="B3350" i="38"/>
  <c r="B3351" i="38"/>
  <c r="B3352" i="38"/>
  <c r="B3353" i="38"/>
  <c r="B3354" i="38"/>
  <c r="B3355" i="38"/>
  <c r="B3356" i="38"/>
  <c r="B3357" i="38"/>
  <c r="B3358" i="38"/>
  <c r="B3359" i="38"/>
  <c r="B3360" i="38"/>
  <c r="B3361" i="38"/>
  <c r="B3362" i="38"/>
  <c r="B3363" i="38"/>
  <c r="B3364" i="38"/>
  <c r="B3365" i="38"/>
  <c r="B3366" i="38"/>
  <c r="B3367" i="38"/>
  <c r="B3368" i="38"/>
  <c r="B3369" i="38"/>
  <c r="B3370" i="38"/>
  <c r="B3371" i="38"/>
  <c r="B3372" i="38"/>
  <c r="B3373" i="38"/>
  <c r="B3374" i="38"/>
  <c r="B3375" i="38"/>
  <c r="B3376" i="38"/>
  <c r="B3377" i="38"/>
  <c r="B3378" i="38"/>
  <c r="B3379" i="38"/>
  <c r="B3380" i="38"/>
  <c r="B3381" i="38"/>
  <c r="B3382" i="38"/>
  <c r="B3383" i="38"/>
  <c r="B3384" i="38"/>
  <c r="B3385" i="38"/>
  <c r="B3386" i="38"/>
  <c r="B3387" i="38"/>
  <c r="B3388" i="38"/>
  <c r="B3389" i="38"/>
  <c r="B3390" i="38"/>
  <c r="B3391" i="38"/>
  <c r="B3392" i="38"/>
  <c r="B3393" i="38"/>
  <c r="B3394" i="38"/>
  <c r="B3395" i="38"/>
  <c r="B3396" i="38"/>
  <c r="B3397" i="38"/>
  <c r="B3398" i="38"/>
  <c r="B3399" i="38"/>
  <c r="B3400" i="38"/>
  <c r="B3401" i="38"/>
  <c r="B3402" i="38"/>
  <c r="B3403" i="38"/>
  <c r="B3404" i="38"/>
  <c r="B3405" i="38"/>
  <c r="B3406" i="38"/>
  <c r="B3407" i="38"/>
  <c r="B3408" i="38"/>
  <c r="B3409" i="38"/>
  <c r="B3410" i="38"/>
  <c r="B3411" i="38"/>
  <c r="B3412" i="38"/>
  <c r="B3413" i="38"/>
  <c r="B3414" i="38"/>
  <c r="B3415" i="38"/>
  <c r="B3416" i="38"/>
  <c r="B3417" i="38"/>
  <c r="B3418" i="38"/>
  <c r="B3419" i="38"/>
  <c r="B3420" i="38"/>
  <c r="B3421" i="38"/>
  <c r="B3422" i="38"/>
  <c r="B3423" i="38"/>
  <c r="B3424" i="38"/>
  <c r="B3425" i="38"/>
  <c r="B3426" i="38"/>
  <c r="B3427" i="38"/>
  <c r="B3428" i="38"/>
  <c r="B3429" i="38"/>
  <c r="B3430" i="38"/>
  <c r="B3431" i="38"/>
  <c r="B3432" i="38"/>
  <c r="B3433" i="38"/>
  <c r="B3434" i="38"/>
  <c r="B3435" i="38"/>
  <c r="B3436" i="38"/>
  <c r="B3437" i="38"/>
  <c r="B3438" i="38"/>
  <c r="B3439" i="38"/>
  <c r="B3440" i="38"/>
  <c r="B3441" i="38"/>
  <c r="B3442" i="38"/>
  <c r="B3443" i="38"/>
  <c r="B3444" i="38"/>
  <c r="B3445" i="38"/>
  <c r="B3446" i="38"/>
  <c r="B3447" i="38"/>
  <c r="B3448" i="38"/>
  <c r="B3449" i="38"/>
  <c r="B3450" i="38"/>
  <c r="B3451" i="38"/>
  <c r="B3452" i="38"/>
  <c r="B3453" i="38"/>
  <c r="B3454" i="38"/>
  <c r="B3455" i="38"/>
  <c r="B3456" i="38"/>
  <c r="B3457" i="38"/>
  <c r="B3458" i="38"/>
  <c r="B3459" i="38"/>
  <c r="B3460" i="38"/>
  <c r="B3461" i="38"/>
  <c r="B3462" i="38"/>
  <c r="B3463" i="38"/>
  <c r="B3464" i="38"/>
  <c r="B3465" i="38"/>
  <c r="B3466" i="38"/>
  <c r="B3467" i="38"/>
  <c r="B3468" i="38"/>
  <c r="B3469" i="38"/>
  <c r="B3470" i="38"/>
  <c r="B3471" i="38"/>
  <c r="B3472" i="38"/>
  <c r="B3473" i="38"/>
  <c r="B3474" i="38"/>
  <c r="B3475" i="38"/>
  <c r="B3476" i="38"/>
  <c r="B3477" i="38"/>
  <c r="B3478" i="38"/>
  <c r="B3479" i="38"/>
  <c r="B3480" i="38"/>
  <c r="B3481" i="38"/>
  <c r="B3482" i="38"/>
  <c r="B3483" i="38"/>
  <c r="B3484" i="38"/>
  <c r="B3485" i="38"/>
  <c r="B3486" i="38"/>
  <c r="B3487" i="38"/>
  <c r="B3488" i="38"/>
  <c r="B3489" i="38"/>
  <c r="B3490" i="38"/>
  <c r="B3491" i="38"/>
  <c r="B3492" i="38"/>
  <c r="B3493" i="38"/>
  <c r="B3494" i="38"/>
  <c r="B3495" i="38"/>
  <c r="B3496" i="38"/>
  <c r="B3497" i="38"/>
  <c r="B3498" i="38"/>
  <c r="B3499" i="38"/>
  <c r="B3500" i="38"/>
  <c r="B3501" i="38"/>
  <c r="B3502" i="38"/>
  <c r="B3503" i="38"/>
  <c r="B3504" i="38"/>
  <c r="B3505" i="38"/>
  <c r="B3506" i="38"/>
  <c r="B3507" i="38"/>
  <c r="B3508" i="38"/>
  <c r="B3509" i="38"/>
  <c r="B3510" i="38"/>
  <c r="B3511" i="38"/>
  <c r="B3512" i="38"/>
  <c r="B3513" i="38"/>
  <c r="B3514" i="38"/>
  <c r="B3515" i="38"/>
  <c r="B3516" i="38"/>
  <c r="B3517" i="38"/>
  <c r="B3518" i="38"/>
  <c r="B3519" i="38"/>
  <c r="B3520" i="38"/>
  <c r="B3521" i="38"/>
  <c r="B3522" i="38"/>
  <c r="B3523" i="38"/>
  <c r="B3524" i="38"/>
  <c r="B3525" i="38"/>
  <c r="B3526" i="38"/>
  <c r="B3527" i="38"/>
  <c r="B3528" i="38"/>
  <c r="B3529" i="38"/>
  <c r="B3530" i="38"/>
  <c r="B3531" i="38"/>
  <c r="B3532" i="38"/>
  <c r="B3533" i="38"/>
  <c r="B3534" i="38"/>
  <c r="B3535" i="38"/>
  <c r="B3536" i="38"/>
  <c r="B3537" i="38"/>
  <c r="B3538" i="38"/>
  <c r="B3539" i="38"/>
  <c r="B3540" i="38"/>
  <c r="B3541" i="38"/>
  <c r="B3542" i="38"/>
  <c r="B3543" i="38"/>
  <c r="B3544" i="38"/>
  <c r="B3545" i="38"/>
  <c r="B3546" i="38"/>
  <c r="B3547" i="38"/>
  <c r="B3548" i="38"/>
  <c r="B3549" i="38"/>
  <c r="B3550" i="38"/>
  <c r="B3551" i="38"/>
  <c r="B3552" i="38"/>
  <c r="B3553" i="38"/>
  <c r="B3554" i="38"/>
  <c r="B3555" i="38"/>
  <c r="B3556" i="38"/>
  <c r="B3557" i="38"/>
  <c r="B3558" i="38"/>
  <c r="B3559" i="38"/>
  <c r="B3560" i="38"/>
  <c r="B3561" i="38"/>
  <c r="B3562" i="38"/>
  <c r="B3563" i="38"/>
  <c r="B3564" i="38"/>
  <c r="B3565" i="38"/>
  <c r="B3566" i="38"/>
  <c r="B3567" i="38"/>
  <c r="B3568" i="38"/>
  <c r="B3569" i="38"/>
  <c r="B3570" i="38"/>
  <c r="B3571" i="38"/>
  <c r="B3572" i="38"/>
  <c r="B3573" i="38"/>
  <c r="B3574" i="38"/>
  <c r="B3575" i="38"/>
  <c r="B3576" i="38"/>
  <c r="B3577" i="38"/>
  <c r="B3578" i="38"/>
  <c r="B3579" i="38"/>
  <c r="B3580" i="38"/>
  <c r="B3581" i="38"/>
  <c r="B3582" i="38"/>
  <c r="B3583" i="38"/>
  <c r="B3584" i="38"/>
  <c r="B3585" i="38"/>
  <c r="B3586" i="38"/>
  <c r="B3587" i="38"/>
  <c r="B3588" i="38"/>
  <c r="B3589" i="38"/>
  <c r="B3590" i="38"/>
  <c r="B3591" i="38"/>
  <c r="B3592" i="38"/>
  <c r="B3593" i="38"/>
  <c r="B3594" i="38"/>
  <c r="B3595" i="38"/>
  <c r="B3596" i="38"/>
  <c r="B3597" i="38"/>
  <c r="B3598" i="38"/>
  <c r="B3599" i="38"/>
  <c r="B3600" i="38"/>
  <c r="B3601" i="38"/>
  <c r="B3602" i="38"/>
  <c r="B3603" i="38"/>
  <c r="B3604" i="38"/>
  <c r="B3605" i="38"/>
  <c r="B3606" i="38"/>
  <c r="B3607" i="38"/>
  <c r="B3608" i="38"/>
  <c r="B3609" i="38"/>
  <c r="B3610" i="38"/>
  <c r="B3611" i="38"/>
  <c r="B3612" i="38"/>
  <c r="B3613" i="38"/>
  <c r="B3614" i="38"/>
  <c r="B3615" i="38"/>
  <c r="B3616" i="38"/>
  <c r="B3617" i="38"/>
  <c r="B3618" i="38"/>
  <c r="B3619" i="38"/>
  <c r="B3620" i="38"/>
  <c r="B3621" i="38"/>
  <c r="B3622" i="38"/>
  <c r="B3623" i="38"/>
  <c r="B3624" i="38"/>
  <c r="B3625" i="38"/>
  <c r="B3626" i="38"/>
  <c r="B3627" i="38"/>
  <c r="B3628" i="38"/>
  <c r="B3629" i="38"/>
  <c r="B3630" i="38"/>
  <c r="B3631" i="38"/>
  <c r="B3632" i="38"/>
  <c r="B3633" i="38"/>
  <c r="B3634" i="38"/>
  <c r="B3635" i="38"/>
  <c r="B3636" i="38"/>
  <c r="B3637" i="38"/>
  <c r="B3638" i="38"/>
  <c r="B3639" i="38"/>
  <c r="B3640" i="38"/>
  <c r="B3641" i="38"/>
  <c r="B3642" i="38"/>
  <c r="B3643" i="38"/>
  <c r="B3644" i="38"/>
  <c r="B3645" i="38"/>
  <c r="B3646" i="38"/>
  <c r="B3647" i="38"/>
  <c r="B3648" i="38"/>
  <c r="B3649" i="38"/>
  <c r="B3650" i="38"/>
  <c r="B3651" i="38"/>
  <c r="B3652" i="38"/>
  <c r="B3653" i="38"/>
  <c r="B3654" i="38"/>
  <c r="B3655" i="38"/>
  <c r="B3656" i="38"/>
  <c r="B3657" i="38"/>
  <c r="B3658" i="38"/>
  <c r="B3659" i="38"/>
  <c r="B3660" i="38"/>
  <c r="B3661" i="38"/>
  <c r="B3662" i="38"/>
  <c r="B3663" i="38"/>
  <c r="B3664" i="38"/>
  <c r="B3665" i="38"/>
  <c r="B3666" i="38"/>
  <c r="B3667" i="38"/>
  <c r="B3668" i="38"/>
  <c r="B3669" i="38"/>
  <c r="B3670" i="38"/>
  <c r="B3671" i="38"/>
  <c r="B3672" i="38"/>
  <c r="B3673" i="38"/>
  <c r="B3674" i="38"/>
  <c r="B3675" i="38"/>
  <c r="B3676" i="38"/>
  <c r="B3677" i="38"/>
  <c r="B3678" i="38"/>
  <c r="B3679" i="38"/>
  <c r="B3680" i="38"/>
  <c r="B3681" i="38"/>
  <c r="B3682" i="38"/>
  <c r="B3683" i="38"/>
  <c r="B3684" i="38"/>
  <c r="B3685" i="38"/>
  <c r="B3686" i="38"/>
  <c r="B3687" i="38"/>
  <c r="B3688" i="38"/>
  <c r="B3689" i="38"/>
  <c r="B3690" i="38"/>
  <c r="B3691" i="38"/>
  <c r="B3692" i="38"/>
  <c r="B3693" i="38"/>
  <c r="B3694" i="38"/>
  <c r="B3695" i="38"/>
  <c r="B3696" i="38"/>
  <c r="B3697" i="38"/>
  <c r="B3698" i="38"/>
  <c r="B3699" i="38"/>
  <c r="B3700" i="38"/>
  <c r="B3701" i="38"/>
  <c r="B3702" i="38"/>
  <c r="B3703" i="38"/>
  <c r="B3704" i="38"/>
  <c r="B3705" i="38"/>
  <c r="B3706" i="38"/>
  <c r="B3707" i="38"/>
  <c r="B3708" i="38"/>
  <c r="B3709" i="38"/>
  <c r="B3710" i="38"/>
  <c r="B3711" i="38"/>
  <c r="B3712" i="38"/>
  <c r="B3713" i="38"/>
  <c r="B3714" i="38"/>
  <c r="B3715" i="38"/>
  <c r="B3716" i="38"/>
  <c r="B3717" i="38"/>
  <c r="B3718" i="38"/>
  <c r="B3719" i="38"/>
  <c r="B3720" i="38"/>
  <c r="B3721" i="38"/>
  <c r="B3722" i="38"/>
  <c r="B3723" i="38"/>
  <c r="B3724" i="38"/>
  <c r="B3725" i="38"/>
  <c r="B3726" i="38"/>
  <c r="B3727" i="38"/>
  <c r="B3728" i="38"/>
  <c r="B3729" i="38"/>
  <c r="B3730" i="38"/>
  <c r="B3731" i="38"/>
  <c r="B3732" i="38"/>
  <c r="B3733" i="38"/>
  <c r="B3734" i="38"/>
  <c r="B3735" i="38"/>
  <c r="B3736" i="38"/>
  <c r="B3737" i="38"/>
  <c r="B3738" i="38"/>
  <c r="B3739" i="38"/>
  <c r="B3740" i="38"/>
  <c r="B3741" i="38"/>
  <c r="B3742" i="38"/>
  <c r="B3743" i="38"/>
  <c r="B3744" i="38"/>
  <c r="B3745" i="38"/>
  <c r="B3746" i="38"/>
  <c r="B3747" i="38"/>
  <c r="B3748" i="38"/>
  <c r="B3749" i="38"/>
  <c r="B3750" i="38"/>
  <c r="B3751" i="38"/>
  <c r="B3752" i="38"/>
  <c r="B3753" i="38"/>
  <c r="B3754" i="38"/>
  <c r="B3755" i="38"/>
  <c r="B3756" i="38"/>
  <c r="B3757" i="38"/>
  <c r="B3758" i="38"/>
  <c r="B3759" i="38"/>
  <c r="B3760" i="38"/>
  <c r="B3761" i="38"/>
  <c r="B3762" i="38"/>
  <c r="B3763" i="38"/>
  <c r="B3764" i="38"/>
  <c r="B3765" i="38"/>
  <c r="B3766" i="38"/>
  <c r="B3767" i="38"/>
  <c r="B3768" i="38"/>
  <c r="B3769" i="38"/>
  <c r="B3770" i="38"/>
  <c r="B3771" i="38"/>
  <c r="B3772" i="38"/>
  <c r="B3773" i="38"/>
  <c r="B3774" i="38"/>
  <c r="B3775" i="38"/>
  <c r="B3776" i="38"/>
  <c r="B3777" i="38"/>
  <c r="B3778" i="38"/>
  <c r="B3779" i="38"/>
  <c r="B3780" i="38"/>
  <c r="B3781" i="38"/>
  <c r="B3782" i="38"/>
  <c r="B3783" i="38"/>
  <c r="B3784" i="38"/>
  <c r="B3785" i="38"/>
  <c r="B3786" i="38"/>
  <c r="B3787" i="38"/>
  <c r="B3788" i="38"/>
  <c r="B3789" i="38"/>
  <c r="B3790" i="38"/>
  <c r="B3791" i="38"/>
  <c r="B3792" i="38"/>
  <c r="B3793" i="38"/>
  <c r="B3794" i="38"/>
  <c r="B3795" i="38"/>
  <c r="B3796" i="38"/>
  <c r="B3797" i="38"/>
  <c r="B3798" i="38"/>
  <c r="B3799" i="38"/>
  <c r="B3800" i="38"/>
  <c r="B3801" i="38"/>
  <c r="B3802" i="38"/>
  <c r="B3803" i="38"/>
  <c r="B3804" i="38"/>
  <c r="B3805" i="38"/>
  <c r="B3806" i="38"/>
  <c r="B3807" i="38"/>
  <c r="B3808" i="38"/>
  <c r="B3809" i="38"/>
  <c r="B3810" i="38"/>
  <c r="B3811" i="38"/>
  <c r="B3812" i="38"/>
  <c r="B3813" i="38"/>
  <c r="B3814" i="38"/>
  <c r="B3815" i="38"/>
  <c r="B3816" i="38"/>
  <c r="B3817" i="38"/>
  <c r="B3818" i="38"/>
  <c r="B3819" i="38"/>
  <c r="B3820" i="38"/>
  <c r="B3821" i="38"/>
  <c r="B3822" i="38"/>
  <c r="B3823" i="38"/>
  <c r="B3824" i="38"/>
  <c r="B3825" i="38"/>
  <c r="B3826" i="38"/>
  <c r="B3827" i="38"/>
  <c r="B3828" i="38"/>
  <c r="B3829" i="38"/>
  <c r="B3830" i="38"/>
  <c r="B3831" i="38"/>
  <c r="B3832" i="38"/>
  <c r="B3833" i="38"/>
  <c r="B3834" i="38"/>
  <c r="B3835" i="38"/>
  <c r="B3836" i="38"/>
  <c r="B3837" i="38"/>
  <c r="B3838" i="38"/>
  <c r="B3839" i="38"/>
  <c r="B3840" i="38"/>
  <c r="B3841" i="38"/>
  <c r="B3842" i="38"/>
  <c r="B3843" i="38"/>
  <c r="B3844" i="38"/>
  <c r="B3845" i="38"/>
  <c r="B3846" i="38"/>
  <c r="B3847" i="38"/>
  <c r="B3848" i="38"/>
  <c r="B3849" i="38"/>
  <c r="B3850" i="38"/>
  <c r="B3851" i="38"/>
  <c r="B3852" i="38"/>
  <c r="B3853" i="38"/>
  <c r="B3854" i="38"/>
  <c r="B3855" i="38"/>
  <c r="B3856" i="38"/>
  <c r="B3857" i="38"/>
  <c r="B3858" i="38"/>
  <c r="B3859" i="38"/>
  <c r="B3860" i="38"/>
  <c r="B3861" i="38"/>
  <c r="B3862" i="38"/>
  <c r="B3863" i="38"/>
  <c r="B3864" i="38"/>
  <c r="B3865" i="38"/>
  <c r="B3866" i="38"/>
  <c r="B3867" i="38"/>
  <c r="B3868" i="38"/>
  <c r="B3869" i="38"/>
  <c r="B3870" i="38"/>
  <c r="B3871" i="38"/>
  <c r="B3872" i="38"/>
  <c r="B3873" i="38"/>
  <c r="B3874" i="38"/>
  <c r="B3875" i="38"/>
  <c r="B3876" i="38"/>
  <c r="B3877" i="38"/>
  <c r="B3878" i="38"/>
  <c r="B3879" i="38"/>
  <c r="B3880" i="38"/>
  <c r="B3881" i="38"/>
  <c r="B3882" i="38"/>
  <c r="B3883" i="38"/>
  <c r="B3884" i="38"/>
  <c r="B3885" i="38"/>
  <c r="B3886" i="38"/>
  <c r="B3887" i="38"/>
  <c r="B3888" i="38"/>
  <c r="B3889" i="38"/>
  <c r="B3890" i="38"/>
  <c r="B3891" i="38"/>
  <c r="B3892" i="38"/>
  <c r="B3893" i="38"/>
  <c r="B3894" i="38"/>
  <c r="B3895" i="38"/>
  <c r="B3896" i="38"/>
  <c r="B3897" i="38"/>
  <c r="B3898" i="38"/>
  <c r="B3899" i="38"/>
  <c r="B3900" i="38"/>
  <c r="B3901" i="38"/>
  <c r="B3902" i="38"/>
  <c r="B3903" i="38"/>
  <c r="B3904" i="38"/>
  <c r="B3905" i="38"/>
  <c r="B3906" i="38"/>
  <c r="B3907" i="38"/>
  <c r="B3908" i="38"/>
  <c r="B3909" i="38"/>
  <c r="B3910" i="38"/>
  <c r="B3911" i="38"/>
  <c r="B3912" i="38"/>
  <c r="B3913" i="38"/>
  <c r="B3914" i="38"/>
  <c r="B3915" i="38"/>
  <c r="B3916" i="38"/>
  <c r="B3917" i="38"/>
  <c r="B3918" i="38"/>
  <c r="B3919" i="38"/>
  <c r="B3920" i="38"/>
  <c r="B3921" i="38"/>
  <c r="B3922" i="38"/>
  <c r="B3923" i="38"/>
  <c r="B3924" i="38"/>
  <c r="B3925" i="38"/>
  <c r="B3926" i="38"/>
  <c r="B3927" i="38"/>
  <c r="B3928" i="38"/>
  <c r="B3929" i="38"/>
  <c r="B3930" i="38"/>
  <c r="B3931" i="38"/>
  <c r="B3932" i="38"/>
  <c r="B3933" i="38"/>
  <c r="B3934" i="38"/>
  <c r="B3935" i="38"/>
  <c r="B3936" i="38"/>
  <c r="B3937" i="38"/>
  <c r="B3938" i="38"/>
  <c r="B3939" i="38"/>
  <c r="B3940" i="38"/>
  <c r="B3941" i="38"/>
  <c r="B3942" i="38"/>
  <c r="B3943" i="38"/>
  <c r="B3944" i="38"/>
  <c r="B3945" i="38"/>
  <c r="B3946" i="38"/>
  <c r="B3947" i="38"/>
  <c r="B3948" i="38"/>
  <c r="B3949" i="38"/>
  <c r="B3950" i="38"/>
  <c r="B3951" i="38"/>
  <c r="B3952" i="38"/>
  <c r="B3953" i="38"/>
  <c r="B3954" i="38"/>
  <c r="B3955" i="38"/>
  <c r="B3956" i="38"/>
  <c r="B3957" i="38"/>
  <c r="B3958" i="38"/>
  <c r="B3959" i="38"/>
  <c r="B3960" i="38"/>
  <c r="B3961" i="38"/>
  <c r="B3962" i="38"/>
  <c r="B3963" i="38"/>
  <c r="B3964" i="38"/>
  <c r="B3965" i="38"/>
  <c r="B3966" i="38"/>
  <c r="B3967" i="38"/>
  <c r="B3968" i="38"/>
  <c r="B3969" i="38"/>
  <c r="B3970" i="38"/>
  <c r="B3971" i="38"/>
  <c r="B3972" i="38"/>
  <c r="B3973" i="38"/>
  <c r="B3974" i="38"/>
  <c r="B3975" i="38"/>
  <c r="B3976" i="38"/>
  <c r="B3977" i="38"/>
  <c r="B3978" i="38"/>
  <c r="B3979" i="38"/>
  <c r="B3980" i="38"/>
  <c r="B3981" i="38"/>
  <c r="B3982" i="38"/>
  <c r="B3983" i="38"/>
  <c r="B3984" i="38"/>
  <c r="B3985" i="38"/>
  <c r="B3986" i="38"/>
  <c r="B3987" i="38"/>
  <c r="B3988" i="38"/>
  <c r="B3989" i="38"/>
  <c r="B3990" i="38"/>
  <c r="B3991" i="38"/>
  <c r="B3992" i="38"/>
  <c r="B3993" i="38"/>
  <c r="B3994" i="38"/>
  <c r="B3995" i="38"/>
  <c r="B3996" i="38"/>
  <c r="B3997" i="38"/>
  <c r="B3998" i="38"/>
  <c r="B3999" i="38"/>
  <c r="B4000" i="38"/>
  <c r="B4001" i="38"/>
  <c r="B4002" i="38"/>
  <c r="B4003" i="38"/>
  <c r="B4004" i="38"/>
  <c r="B4005" i="38"/>
  <c r="B4006" i="38"/>
  <c r="B4007" i="38"/>
  <c r="B4008" i="38"/>
  <c r="B4009" i="38"/>
  <c r="B4010" i="38"/>
  <c r="B4011" i="38"/>
  <c r="B4012" i="38"/>
  <c r="B4013" i="38"/>
  <c r="B4014" i="38"/>
  <c r="B4015" i="38"/>
  <c r="B4016" i="38"/>
  <c r="B4017" i="38"/>
  <c r="B4018" i="38"/>
  <c r="B4019" i="38"/>
  <c r="B4020" i="38"/>
  <c r="B4021" i="38"/>
  <c r="B4022" i="38"/>
  <c r="B4023" i="38"/>
  <c r="B4024" i="38"/>
  <c r="B4025" i="38"/>
  <c r="B4026" i="38"/>
  <c r="B4027" i="38"/>
  <c r="B4028" i="38"/>
  <c r="B4029" i="38"/>
  <c r="B4030" i="38"/>
  <c r="B4031" i="38"/>
  <c r="B4032" i="38"/>
  <c r="B4033" i="38"/>
  <c r="B4034" i="38"/>
  <c r="B4035" i="38"/>
  <c r="B4036" i="38"/>
  <c r="B4037" i="38"/>
  <c r="B4038" i="38"/>
  <c r="B4039" i="38"/>
  <c r="B4040" i="38"/>
  <c r="B4041" i="38"/>
  <c r="B4042" i="38"/>
  <c r="B4043" i="38"/>
  <c r="B4044" i="38"/>
  <c r="B4045" i="38"/>
  <c r="B4046" i="38"/>
  <c r="B4047" i="38"/>
  <c r="B4048" i="38"/>
  <c r="B4049" i="38"/>
  <c r="B4050" i="38"/>
  <c r="B4051" i="38"/>
  <c r="B4052" i="38"/>
  <c r="B4053" i="38"/>
  <c r="B4054" i="38"/>
  <c r="B4055" i="38"/>
  <c r="B4056" i="38"/>
  <c r="B4057" i="38"/>
  <c r="B4058" i="38"/>
  <c r="B4059" i="38"/>
  <c r="B4060" i="38"/>
  <c r="B4061" i="38"/>
  <c r="B4062" i="38"/>
  <c r="B4063" i="38"/>
  <c r="B4064" i="38"/>
  <c r="B4065" i="38"/>
  <c r="B4066" i="38"/>
  <c r="B4067" i="38"/>
  <c r="B4068" i="38"/>
  <c r="B4069" i="38"/>
  <c r="B4070" i="38"/>
  <c r="B4071" i="38"/>
  <c r="B4072" i="38"/>
  <c r="B4073" i="38"/>
  <c r="B4074" i="38"/>
  <c r="B4075" i="38"/>
  <c r="B4076" i="38"/>
  <c r="B4077" i="38"/>
  <c r="B4078" i="38"/>
  <c r="B4079" i="38"/>
  <c r="B4080" i="38"/>
  <c r="B4081" i="38"/>
  <c r="B4082" i="38"/>
  <c r="B4083" i="38"/>
  <c r="B4084" i="38"/>
  <c r="B4085" i="38"/>
  <c r="B4086" i="38"/>
  <c r="B4087" i="38"/>
  <c r="B4088" i="38"/>
  <c r="B4089" i="38"/>
  <c r="B4090" i="38"/>
  <c r="B4091" i="38"/>
  <c r="B4092" i="38"/>
  <c r="B4093" i="38"/>
  <c r="B4094" i="38"/>
  <c r="B4095" i="38"/>
  <c r="B4096" i="38"/>
  <c r="B4097" i="38"/>
  <c r="B4098" i="38"/>
  <c r="B4099" i="38"/>
  <c r="B4100" i="38"/>
  <c r="B4101" i="38"/>
  <c r="B4102" i="38"/>
  <c r="B4103" i="38"/>
  <c r="B4104" i="38"/>
  <c r="B4105" i="38"/>
  <c r="B4106" i="38"/>
  <c r="B4107" i="38"/>
  <c r="B4108" i="38"/>
  <c r="B4109" i="38"/>
  <c r="B4110" i="38"/>
  <c r="B4111" i="38"/>
  <c r="B4112" i="38"/>
  <c r="B4113" i="38"/>
  <c r="B4114" i="38"/>
  <c r="B4115" i="38"/>
  <c r="B4116" i="38"/>
  <c r="B4117" i="38"/>
  <c r="B4118" i="38"/>
  <c r="B4119" i="38"/>
  <c r="B4120" i="38"/>
  <c r="B4121" i="38"/>
  <c r="B4122" i="38"/>
  <c r="B4123" i="38"/>
  <c r="B4124" i="38"/>
  <c r="B4125" i="38"/>
  <c r="B4126" i="38"/>
  <c r="B4127" i="38"/>
  <c r="B4128" i="38"/>
  <c r="B4129" i="38"/>
  <c r="B4130" i="38"/>
  <c r="B4131" i="38"/>
  <c r="B4132" i="38"/>
  <c r="B4133" i="38"/>
  <c r="B4134" i="38"/>
  <c r="B4135" i="38"/>
  <c r="B4136" i="38"/>
  <c r="B4137" i="38"/>
  <c r="B4138" i="38"/>
  <c r="B4139" i="38"/>
  <c r="B4140" i="38"/>
  <c r="B4141" i="38"/>
  <c r="B4142" i="38"/>
  <c r="B4143" i="38"/>
  <c r="B4144" i="38"/>
  <c r="B4145" i="38"/>
  <c r="B4146" i="38"/>
  <c r="B4147" i="38"/>
  <c r="B4148" i="38"/>
  <c r="B4149" i="38"/>
  <c r="B4150" i="38"/>
  <c r="B4151" i="38"/>
  <c r="B4152" i="38"/>
  <c r="B4153" i="38"/>
  <c r="B4154" i="38"/>
  <c r="B4155" i="38"/>
  <c r="B4156" i="38"/>
  <c r="B4157" i="38"/>
  <c r="B4158" i="38"/>
  <c r="B4159" i="38"/>
  <c r="B4160" i="38"/>
  <c r="B4161" i="38"/>
  <c r="B4162" i="38"/>
  <c r="B4163" i="38"/>
  <c r="B4164" i="38"/>
  <c r="B4165" i="38"/>
  <c r="B4166" i="38"/>
  <c r="B4167" i="38"/>
  <c r="B4168" i="38"/>
  <c r="B4169" i="38"/>
  <c r="B4170" i="38"/>
  <c r="B4171" i="38"/>
  <c r="B4172" i="38"/>
  <c r="B4173" i="38"/>
  <c r="B4174" i="38"/>
  <c r="B4175" i="38"/>
  <c r="B4176" i="38"/>
  <c r="B4177" i="38"/>
  <c r="B4178" i="38"/>
  <c r="B4179" i="38"/>
  <c r="B4180" i="38"/>
  <c r="B4181" i="38"/>
  <c r="B4182" i="38"/>
  <c r="B4183" i="38"/>
  <c r="B4184" i="38"/>
  <c r="B4185" i="38"/>
  <c r="B4186" i="38"/>
  <c r="B4187" i="38"/>
  <c r="B4188" i="38"/>
  <c r="B4189" i="38"/>
  <c r="B4190" i="38"/>
  <c r="B4191" i="38"/>
  <c r="B4192" i="38"/>
  <c r="B4193" i="38"/>
  <c r="B4194" i="38"/>
  <c r="B4195" i="38"/>
  <c r="B4196" i="38"/>
  <c r="B4197" i="38"/>
  <c r="B4198" i="38"/>
  <c r="B4199" i="38"/>
  <c r="B4200" i="38"/>
  <c r="B4201" i="38"/>
  <c r="B4202" i="38"/>
  <c r="B4203" i="38"/>
  <c r="B4204" i="38"/>
  <c r="B4205" i="38"/>
  <c r="B4206" i="38"/>
  <c r="B4207" i="38"/>
  <c r="B4208" i="38"/>
  <c r="B4209" i="38"/>
  <c r="B4210" i="38"/>
  <c r="B4211" i="38"/>
  <c r="B4212" i="38"/>
  <c r="B4213" i="38"/>
  <c r="B4214" i="38"/>
  <c r="B4215" i="38"/>
  <c r="B4216" i="38"/>
  <c r="B4217" i="38"/>
  <c r="B4218" i="38"/>
  <c r="B4219" i="38"/>
  <c r="B4220" i="38"/>
  <c r="B4221" i="38"/>
  <c r="B4222" i="38"/>
  <c r="B4223" i="38"/>
  <c r="B4224" i="38"/>
  <c r="B4225" i="38"/>
  <c r="B4226" i="38"/>
  <c r="B4227" i="38"/>
  <c r="B4228" i="38"/>
  <c r="B4229" i="38"/>
  <c r="B4230" i="38"/>
  <c r="B4231" i="38"/>
  <c r="B4232" i="38"/>
  <c r="B4233" i="38"/>
  <c r="B4234" i="38"/>
  <c r="B4235" i="38"/>
  <c r="B4236" i="38"/>
  <c r="B4237" i="38"/>
  <c r="B4238" i="38"/>
  <c r="B4239" i="38"/>
  <c r="B4240" i="38"/>
  <c r="B4241" i="38"/>
  <c r="B4242" i="38"/>
  <c r="B4243" i="38"/>
  <c r="B4244" i="38"/>
  <c r="B4245" i="38"/>
  <c r="B4246" i="38"/>
  <c r="B4247" i="38"/>
  <c r="B4248" i="38"/>
  <c r="B4249" i="38"/>
  <c r="B4250" i="38"/>
  <c r="B4251" i="38"/>
  <c r="B4252" i="38"/>
  <c r="B4253" i="38"/>
  <c r="B4254" i="38"/>
  <c r="B4255" i="38"/>
  <c r="B4256" i="38"/>
  <c r="B4257" i="38"/>
  <c r="B4258" i="38"/>
  <c r="B4259" i="38"/>
  <c r="B4260" i="38"/>
  <c r="B4261" i="38"/>
  <c r="B4262" i="38"/>
  <c r="B4263" i="38"/>
  <c r="B4264" i="38"/>
  <c r="B4265" i="38"/>
  <c r="B4266" i="38"/>
  <c r="B4267" i="38"/>
  <c r="B4268" i="38"/>
  <c r="B4269" i="38"/>
  <c r="B4270" i="38"/>
  <c r="B4271" i="38"/>
  <c r="B4272" i="38"/>
  <c r="B4273" i="38"/>
  <c r="B4274" i="38"/>
  <c r="B4275" i="38"/>
  <c r="B4276" i="38"/>
  <c r="B4277" i="38"/>
  <c r="B4278" i="38"/>
  <c r="B4279" i="38"/>
  <c r="B4280" i="38"/>
  <c r="B4281" i="38"/>
  <c r="B4282" i="38"/>
  <c r="B4283" i="38"/>
  <c r="B4284" i="38"/>
  <c r="B4285" i="38"/>
  <c r="B4286" i="38"/>
  <c r="B4287" i="38"/>
  <c r="B4288" i="38"/>
  <c r="B4289" i="38"/>
  <c r="B4290" i="38"/>
  <c r="B4291" i="38"/>
  <c r="B4292" i="38"/>
  <c r="B4293" i="38"/>
  <c r="B4294" i="38"/>
  <c r="B4295" i="38"/>
  <c r="B4296" i="38"/>
  <c r="B4297" i="38"/>
  <c r="B4298" i="38"/>
  <c r="B4299" i="38"/>
  <c r="B4300" i="38"/>
  <c r="B4301" i="38"/>
  <c r="B4302" i="38"/>
  <c r="B4303" i="38"/>
  <c r="B4304" i="38"/>
  <c r="B4305" i="38"/>
  <c r="B4306" i="38"/>
  <c r="B4307" i="38"/>
  <c r="B4308" i="38"/>
  <c r="B4309" i="38"/>
  <c r="B4310" i="38"/>
  <c r="B4311" i="38"/>
  <c r="B4312" i="38"/>
  <c r="B4313" i="38"/>
  <c r="B4314" i="38"/>
  <c r="B4315" i="38"/>
  <c r="B4316" i="38"/>
  <c r="B4317" i="38"/>
  <c r="B4318" i="38"/>
  <c r="B4319" i="38"/>
  <c r="B4320" i="38"/>
  <c r="B4321" i="38"/>
  <c r="B4322" i="38"/>
  <c r="B4323" i="38"/>
  <c r="B4324" i="38"/>
  <c r="B4325" i="38"/>
  <c r="B4326" i="38"/>
  <c r="B4327" i="38"/>
  <c r="B4328" i="38"/>
  <c r="B4329" i="38"/>
  <c r="B4330" i="38"/>
  <c r="B4331" i="38"/>
  <c r="B4332" i="38"/>
  <c r="B4333" i="38"/>
  <c r="B4334" i="38"/>
  <c r="B4335" i="38"/>
  <c r="B4336" i="38"/>
  <c r="B4337" i="38"/>
  <c r="B4338" i="38"/>
  <c r="B4339" i="38"/>
  <c r="B4340" i="38"/>
  <c r="B4341" i="38"/>
  <c r="B4342" i="38"/>
  <c r="B4343" i="38"/>
  <c r="B4344" i="38"/>
  <c r="B4345" i="38"/>
  <c r="B4346" i="38"/>
  <c r="B4347" i="38"/>
  <c r="B4348" i="38"/>
  <c r="B4349" i="38"/>
  <c r="B4350" i="38"/>
  <c r="B4351" i="38"/>
  <c r="B4352" i="38"/>
  <c r="B4353" i="38"/>
  <c r="B4354" i="38"/>
  <c r="B4355" i="38"/>
  <c r="B4356" i="38"/>
  <c r="B4357" i="38"/>
  <c r="B4358" i="38"/>
  <c r="B4359" i="38"/>
  <c r="B4360" i="38"/>
  <c r="B4361" i="38"/>
  <c r="B4362" i="38"/>
  <c r="B4363" i="38"/>
  <c r="B4364" i="38"/>
  <c r="B4365" i="38"/>
  <c r="B4366" i="38"/>
  <c r="B4367" i="38"/>
  <c r="B4368" i="38"/>
  <c r="B4369" i="38"/>
  <c r="B4370" i="38"/>
  <c r="B4371" i="38"/>
  <c r="B4372" i="38"/>
  <c r="B4373" i="38"/>
  <c r="B4374" i="38"/>
  <c r="B4375" i="38"/>
  <c r="B4376" i="38"/>
  <c r="B4377" i="38"/>
  <c r="B4378" i="38"/>
  <c r="B4379" i="38"/>
  <c r="B4380" i="38"/>
  <c r="B4381" i="38"/>
  <c r="B4382" i="38"/>
  <c r="B4383" i="38"/>
  <c r="B4384" i="38"/>
  <c r="B4385" i="38"/>
  <c r="B4386" i="38"/>
  <c r="B4387" i="38"/>
  <c r="B4388" i="38"/>
  <c r="B4389" i="38"/>
  <c r="B4390" i="38"/>
  <c r="B4391" i="38"/>
  <c r="B4392" i="38"/>
  <c r="B4393" i="38"/>
  <c r="B4394" i="38"/>
  <c r="B4395" i="38"/>
  <c r="B4396" i="38"/>
  <c r="B4397" i="38"/>
  <c r="B4398" i="38"/>
  <c r="B4399" i="38"/>
  <c r="B4400" i="38"/>
  <c r="B4401" i="38"/>
  <c r="B4402" i="38"/>
  <c r="B4403" i="38"/>
  <c r="B4404" i="38"/>
  <c r="B4405" i="38"/>
  <c r="B4406" i="38"/>
  <c r="B4407" i="38"/>
  <c r="B4408" i="38"/>
  <c r="B4409" i="38"/>
  <c r="B4410" i="38"/>
  <c r="B4411" i="38"/>
  <c r="B4412" i="38"/>
  <c r="B4413" i="38"/>
  <c r="B4414" i="38"/>
  <c r="B4415" i="38"/>
  <c r="B4416" i="38"/>
  <c r="B4417" i="38"/>
  <c r="B4418" i="38"/>
  <c r="B4419" i="38"/>
  <c r="B4420" i="38"/>
  <c r="B4421" i="38"/>
  <c r="B4422" i="38"/>
  <c r="B4423" i="38"/>
  <c r="B4424" i="38"/>
  <c r="B4425" i="38"/>
  <c r="B4426" i="38"/>
  <c r="B4427" i="38"/>
  <c r="B4428" i="38"/>
  <c r="B4429" i="38"/>
  <c r="B4430" i="38"/>
  <c r="B4431" i="38"/>
  <c r="B4432" i="38"/>
  <c r="B4433" i="38"/>
  <c r="B4434" i="38"/>
  <c r="B4435" i="38"/>
  <c r="B4436" i="38"/>
  <c r="B4437" i="38"/>
  <c r="B4438" i="38"/>
  <c r="B4439" i="38"/>
  <c r="B4440" i="38"/>
  <c r="B4441" i="38"/>
  <c r="B4442" i="38"/>
  <c r="B4443" i="38"/>
  <c r="B4444" i="38"/>
  <c r="B4445" i="38"/>
  <c r="B4446" i="38"/>
  <c r="B4447" i="38"/>
  <c r="B4448" i="38"/>
  <c r="B4449" i="38"/>
  <c r="B4450" i="38"/>
  <c r="B4451" i="38"/>
  <c r="B4452" i="38"/>
  <c r="B4453" i="38"/>
  <c r="B4454" i="38"/>
  <c r="B4455" i="38"/>
  <c r="B4456" i="38"/>
  <c r="B4457" i="38"/>
  <c r="B4458" i="38"/>
  <c r="B4459" i="38"/>
  <c r="B4460" i="38"/>
  <c r="B4461" i="38"/>
  <c r="B4462" i="38"/>
  <c r="B4463" i="38"/>
  <c r="B4464" i="38"/>
  <c r="B4465" i="38"/>
  <c r="B4466" i="38"/>
  <c r="B4467" i="38"/>
  <c r="B4468" i="38"/>
  <c r="B4469" i="38"/>
  <c r="B4470" i="38"/>
  <c r="B4471" i="38"/>
  <c r="B4472" i="38"/>
  <c r="B4473" i="38"/>
  <c r="B4474" i="38"/>
  <c r="B4475" i="38"/>
  <c r="B4476" i="38"/>
  <c r="B4477" i="38"/>
  <c r="B4478" i="38"/>
  <c r="B4479" i="38"/>
  <c r="B4480" i="38"/>
  <c r="B4481" i="38"/>
  <c r="B4482" i="38"/>
  <c r="B4483" i="38"/>
  <c r="B4484" i="38"/>
  <c r="B4485" i="38"/>
  <c r="B4486" i="38"/>
  <c r="B4487" i="38"/>
  <c r="B4488" i="38"/>
  <c r="B4489" i="38"/>
  <c r="B4490" i="38"/>
  <c r="B4491" i="38"/>
  <c r="B4492" i="38"/>
  <c r="B4493" i="38"/>
  <c r="B4494" i="38"/>
  <c r="B4495" i="38"/>
  <c r="B4496" i="38"/>
  <c r="B4497" i="38"/>
  <c r="B4498" i="38"/>
  <c r="B4499" i="38"/>
  <c r="B4500" i="38"/>
  <c r="B4501" i="38"/>
  <c r="B4502" i="38"/>
  <c r="B4503" i="38"/>
  <c r="B4504" i="38"/>
  <c r="B4505" i="38"/>
  <c r="B4506" i="38"/>
  <c r="B4507" i="38"/>
  <c r="B4508" i="38"/>
  <c r="B4509" i="38"/>
  <c r="B4510" i="38"/>
  <c r="B4511" i="38"/>
  <c r="B4512" i="38"/>
  <c r="B4513" i="38"/>
  <c r="B4514" i="38"/>
  <c r="B4515" i="38"/>
  <c r="B4516" i="38"/>
  <c r="B4517" i="38"/>
  <c r="B4518" i="38"/>
  <c r="B4519" i="38"/>
  <c r="B4520" i="38"/>
  <c r="B4521" i="38"/>
  <c r="B4522" i="38"/>
  <c r="B4523" i="38"/>
  <c r="B4524" i="38"/>
  <c r="B4525" i="38"/>
  <c r="B4526" i="38"/>
  <c r="B4527" i="38"/>
  <c r="B4528" i="38"/>
  <c r="B4529" i="38"/>
  <c r="B4530" i="38"/>
  <c r="B4531" i="38"/>
  <c r="B4532" i="38"/>
  <c r="B4533" i="38"/>
  <c r="B4534" i="38"/>
  <c r="B4535" i="38"/>
  <c r="B4536" i="38"/>
  <c r="B4537" i="38"/>
  <c r="B4538" i="38"/>
  <c r="B4539" i="38"/>
  <c r="B4540" i="38"/>
  <c r="B4541" i="38"/>
  <c r="B4542" i="38"/>
  <c r="B4543" i="38"/>
  <c r="B4544" i="38"/>
  <c r="B4545" i="38"/>
  <c r="B4546" i="38"/>
  <c r="B4547" i="38"/>
  <c r="B4548" i="38"/>
  <c r="B4549" i="38"/>
  <c r="B4550" i="38"/>
  <c r="B4551" i="38"/>
  <c r="B4552" i="38"/>
  <c r="B4553" i="38"/>
  <c r="B4554" i="38"/>
  <c r="B4555" i="38"/>
  <c r="B4556" i="38"/>
  <c r="B4557" i="38"/>
  <c r="B4558" i="38"/>
  <c r="B4559" i="38"/>
  <c r="B4560" i="38"/>
  <c r="B4561" i="38"/>
  <c r="B4562" i="38"/>
  <c r="B4563" i="38"/>
  <c r="B4564" i="38"/>
  <c r="B4565" i="38"/>
  <c r="B4566" i="38"/>
  <c r="B4567" i="38"/>
  <c r="B4568" i="38"/>
  <c r="B4569" i="38"/>
  <c r="B4570" i="38"/>
  <c r="B4571" i="38"/>
  <c r="B4572" i="38"/>
  <c r="B4573" i="38"/>
  <c r="B4574" i="38"/>
  <c r="B4575" i="38"/>
  <c r="B4576" i="38"/>
  <c r="B4577" i="38"/>
  <c r="B4578" i="38"/>
  <c r="B4579" i="38"/>
  <c r="B4580" i="38"/>
  <c r="B4581" i="38"/>
  <c r="B4582" i="38"/>
  <c r="B4583" i="38"/>
  <c r="B4584" i="38"/>
  <c r="B4585" i="38"/>
  <c r="B4586" i="38"/>
  <c r="B4587" i="38"/>
  <c r="B4588" i="38"/>
  <c r="B4589" i="38"/>
  <c r="B4590" i="38"/>
  <c r="B4591" i="38"/>
  <c r="B4592" i="38"/>
  <c r="B4593" i="38"/>
  <c r="B4594" i="38"/>
  <c r="B4595" i="38"/>
  <c r="B4596" i="38"/>
  <c r="B4597" i="38"/>
  <c r="B4598" i="38"/>
  <c r="B4599" i="38"/>
  <c r="B4600" i="38"/>
  <c r="B4601" i="38"/>
  <c r="B4602" i="38"/>
  <c r="B4603" i="38"/>
  <c r="B4604" i="38"/>
  <c r="B4605" i="38"/>
  <c r="B4606" i="38"/>
  <c r="B4607" i="38"/>
  <c r="B4608" i="38"/>
  <c r="B4609" i="38"/>
  <c r="B4610" i="38"/>
  <c r="B4611" i="38"/>
  <c r="B4612" i="38"/>
  <c r="B4613" i="38"/>
  <c r="B4614" i="38"/>
  <c r="B4615" i="38"/>
  <c r="B4616" i="38"/>
  <c r="B4617" i="38"/>
  <c r="B4618" i="38"/>
  <c r="B4619" i="38"/>
  <c r="B4620" i="38"/>
  <c r="B4621" i="38"/>
  <c r="B4622" i="38"/>
  <c r="B4623" i="38"/>
  <c r="B4624" i="38"/>
  <c r="B4625" i="38"/>
  <c r="B4626" i="38"/>
  <c r="B4627" i="38"/>
  <c r="B4628" i="38"/>
  <c r="B4629" i="38"/>
  <c r="B4630" i="38"/>
  <c r="B4631" i="38"/>
  <c r="B4632" i="38"/>
  <c r="B4633" i="38"/>
  <c r="B4634" i="38"/>
  <c r="B4635" i="38"/>
  <c r="B4636" i="38"/>
  <c r="B4637" i="38"/>
  <c r="B4638" i="38"/>
  <c r="B4639" i="38"/>
  <c r="B4640" i="38"/>
  <c r="B4641" i="38"/>
  <c r="B4642" i="38"/>
  <c r="B4643" i="38"/>
  <c r="B4644" i="38"/>
  <c r="B4645" i="38"/>
  <c r="B4646" i="38"/>
  <c r="B4647" i="38"/>
  <c r="B4648" i="38"/>
  <c r="B4649" i="38"/>
  <c r="B4650" i="38"/>
  <c r="B4651" i="38"/>
  <c r="B4652" i="38"/>
  <c r="B4653" i="38"/>
  <c r="B4654" i="38"/>
  <c r="B4655" i="38"/>
  <c r="B4656" i="38"/>
  <c r="B4657" i="38"/>
  <c r="B4658" i="38"/>
  <c r="B4659" i="38"/>
  <c r="B4660" i="38"/>
  <c r="B4661" i="38"/>
  <c r="B4662" i="38"/>
  <c r="B4663" i="38"/>
  <c r="B4664" i="38"/>
  <c r="B4665" i="38"/>
  <c r="B4666" i="38"/>
  <c r="B4667" i="38"/>
  <c r="B4668" i="38"/>
  <c r="B4669" i="38"/>
  <c r="B4670" i="38"/>
  <c r="B4671" i="38"/>
  <c r="B4672" i="38"/>
  <c r="B4673" i="38"/>
  <c r="B4674" i="38"/>
  <c r="B4675" i="38"/>
  <c r="B4676" i="38"/>
  <c r="B4677" i="38"/>
  <c r="B4678" i="38"/>
  <c r="B4679" i="38"/>
  <c r="B4680" i="38"/>
  <c r="B4681" i="38"/>
  <c r="B4682" i="38"/>
  <c r="B4683" i="38"/>
  <c r="B4684" i="38"/>
  <c r="B4685" i="38"/>
  <c r="B4686" i="38"/>
  <c r="B4687" i="38"/>
  <c r="B4688" i="38"/>
  <c r="B4689" i="38"/>
  <c r="B4690" i="38"/>
  <c r="B4691" i="38"/>
  <c r="B4692" i="38"/>
  <c r="B4693" i="38"/>
  <c r="B4694" i="38"/>
  <c r="B4695" i="38"/>
  <c r="B4696" i="38"/>
  <c r="B4697" i="38"/>
  <c r="B4698" i="38"/>
  <c r="B4699" i="38"/>
  <c r="B4700" i="38"/>
  <c r="B4701" i="38"/>
  <c r="B4702" i="38"/>
  <c r="B4703" i="38"/>
  <c r="B4704" i="38"/>
  <c r="B4705" i="38"/>
  <c r="B4706" i="38"/>
  <c r="B4707" i="38"/>
  <c r="B4708" i="38"/>
  <c r="B4709" i="38"/>
  <c r="B4710" i="38"/>
  <c r="B4711" i="38"/>
  <c r="B4712" i="38"/>
  <c r="B4713" i="38"/>
  <c r="B4714" i="38"/>
  <c r="B4715" i="38"/>
  <c r="B4716" i="38"/>
  <c r="B4717" i="38"/>
  <c r="B4718" i="38"/>
  <c r="B4719" i="38"/>
  <c r="B4720" i="38"/>
  <c r="B4721" i="38"/>
  <c r="B4722" i="38"/>
  <c r="B4723" i="38"/>
  <c r="B4724" i="38"/>
  <c r="B4725" i="38"/>
  <c r="B4726" i="38"/>
  <c r="B4727" i="38"/>
  <c r="B4728" i="38"/>
  <c r="B4729" i="38"/>
  <c r="B4730" i="38"/>
  <c r="B4731" i="38"/>
  <c r="B4732" i="38"/>
  <c r="B4733" i="38"/>
  <c r="B4734" i="38"/>
  <c r="B4735" i="38"/>
  <c r="B4736" i="38"/>
  <c r="B4737" i="38"/>
  <c r="B4738" i="38"/>
  <c r="B4739" i="38"/>
  <c r="B4740" i="38"/>
  <c r="B4741" i="38"/>
  <c r="B4742" i="38"/>
  <c r="B4743" i="38"/>
  <c r="B4744" i="38"/>
  <c r="B4745" i="38"/>
  <c r="B4746" i="38"/>
  <c r="B4747" i="38"/>
  <c r="B4748" i="38"/>
  <c r="B4749" i="38"/>
  <c r="B4750" i="38"/>
  <c r="B4751" i="38"/>
  <c r="B4752" i="38"/>
  <c r="B4753" i="38"/>
  <c r="B4754" i="38"/>
  <c r="B4755" i="38"/>
  <c r="B4756" i="38"/>
  <c r="B4757" i="38"/>
  <c r="B4758" i="38"/>
  <c r="B4759" i="38"/>
  <c r="B4760" i="38"/>
  <c r="B4761" i="38"/>
  <c r="B4762" i="38"/>
  <c r="B4763" i="38"/>
  <c r="B4764" i="38"/>
  <c r="B4765" i="38"/>
  <c r="B4766" i="38"/>
  <c r="B4767" i="38"/>
  <c r="B4768" i="38"/>
  <c r="B4769" i="38"/>
  <c r="B4770" i="38"/>
  <c r="B4771" i="38"/>
  <c r="B4772" i="38"/>
  <c r="B4773" i="38"/>
  <c r="B4774" i="38"/>
  <c r="B4775" i="38"/>
  <c r="B4776" i="38"/>
  <c r="B4777" i="38"/>
  <c r="B4778" i="38"/>
  <c r="B4779" i="38"/>
  <c r="B4780" i="38"/>
  <c r="B4781" i="38"/>
  <c r="B4782" i="38"/>
  <c r="B4783" i="38"/>
  <c r="B4784" i="38"/>
  <c r="B4785" i="38"/>
  <c r="B4786" i="38"/>
  <c r="B4787" i="38"/>
  <c r="B4788" i="38"/>
  <c r="B4789" i="38"/>
  <c r="B4790" i="38"/>
  <c r="B4791" i="38"/>
  <c r="B4792" i="38"/>
  <c r="B4793" i="38"/>
  <c r="B4794" i="38"/>
  <c r="B4795" i="38"/>
  <c r="B4796" i="38"/>
  <c r="B4797" i="38"/>
  <c r="B4798" i="38"/>
  <c r="B4799" i="38"/>
  <c r="B4800" i="38"/>
  <c r="B4801" i="38"/>
  <c r="B4802" i="38"/>
  <c r="B4803" i="38"/>
  <c r="B4804" i="38"/>
  <c r="B4805" i="38"/>
  <c r="B4806" i="38"/>
  <c r="B4807" i="38"/>
  <c r="B4808" i="38"/>
  <c r="B4809" i="38"/>
  <c r="B4810" i="38"/>
  <c r="B4811" i="38"/>
  <c r="B4812" i="38"/>
  <c r="B4813" i="38"/>
  <c r="B4814" i="38"/>
  <c r="B4815" i="38"/>
  <c r="B4816" i="38"/>
  <c r="B4817" i="38"/>
  <c r="B4818" i="38"/>
  <c r="B4819" i="38"/>
  <c r="B4820" i="38"/>
  <c r="B4821" i="38"/>
  <c r="B4822" i="38"/>
  <c r="B4823" i="38"/>
  <c r="B4824" i="38"/>
  <c r="B4825" i="38"/>
  <c r="B4826" i="38"/>
  <c r="B4827" i="38"/>
  <c r="B4828" i="38"/>
  <c r="B4829" i="38"/>
  <c r="B4830" i="38"/>
  <c r="B4831" i="38"/>
  <c r="B4832" i="38"/>
  <c r="B4833" i="38"/>
  <c r="B4834" i="38"/>
  <c r="B4835" i="38"/>
  <c r="B4836" i="38"/>
  <c r="B4837" i="38"/>
  <c r="B4838" i="38"/>
  <c r="B4839" i="38"/>
  <c r="B4840" i="38"/>
  <c r="B4841" i="38"/>
  <c r="B4842" i="38"/>
  <c r="B4843" i="38"/>
  <c r="B4844" i="38"/>
  <c r="B4845" i="38"/>
  <c r="B4846" i="38"/>
  <c r="B4847" i="38"/>
  <c r="B4848" i="38"/>
  <c r="B4849" i="38"/>
  <c r="B4850" i="38"/>
  <c r="B4851" i="38"/>
  <c r="B4852" i="38"/>
  <c r="B4853" i="38"/>
  <c r="B4854" i="38"/>
  <c r="B4855" i="38"/>
  <c r="B4856" i="38"/>
  <c r="B4857" i="38"/>
  <c r="B4858" i="38"/>
  <c r="B4859" i="38"/>
  <c r="B4860" i="38"/>
  <c r="B4861" i="38"/>
  <c r="B4862" i="38"/>
  <c r="B4863" i="38"/>
  <c r="B4864" i="38"/>
  <c r="B4865" i="38"/>
  <c r="B4866" i="38"/>
  <c r="B4867" i="38"/>
  <c r="B4868" i="38"/>
  <c r="B4869" i="38"/>
  <c r="B4870" i="38"/>
  <c r="B4871" i="38"/>
  <c r="B4872" i="38"/>
  <c r="B4873" i="38"/>
  <c r="B4874" i="38"/>
  <c r="B4875" i="38"/>
  <c r="B4876" i="38"/>
  <c r="B4877" i="38"/>
  <c r="B4878" i="38"/>
  <c r="B4879" i="38"/>
  <c r="B4880" i="38"/>
  <c r="B4881" i="38"/>
  <c r="B4882" i="38"/>
  <c r="B4883" i="38"/>
  <c r="B4884" i="38"/>
  <c r="B4885" i="38"/>
  <c r="B4886" i="38"/>
  <c r="B4887" i="38"/>
  <c r="B4888" i="38"/>
  <c r="B4889" i="38"/>
  <c r="B4890" i="38"/>
  <c r="B4891" i="38"/>
  <c r="B4892" i="38"/>
  <c r="B4893" i="38"/>
  <c r="B4894" i="38"/>
  <c r="B4895" i="38"/>
  <c r="B4896" i="38"/>
  <c r="B4897" i="38"/>
  <c r="B4898" i="38"/>
  <c r="B4899" i="38"/>
  <c r="B4900" i="38"/>
  <c r="B4901" i="38"/>
  <c r="B4902" i="38"/>
  <c r="B4903" i="38"/>
  <c r="B4904" i="38"/>
  <c r="B4905" i="38"/>
  <c r="B4906" i="38"/>
  <c r="B4907" i="38"/>
  <c r="B4908" i="38"/>
  <c r="B4909" i="38"/>
  <c r="B4910" i="38"/>
  <c r="B4911" i="38"/>
  <c r="B4912" i="38"/>
  <c r="B4913" i="38"/>
  <c r="B4914" i="38"/>
  <c r="B4915" i="38"/>
  <c r="B4916" i="38"/>
  <c r="B4917" i="38"/>
  <c r="B4918" i="38"/>
  <c r="B4919" i="38"/>
  <c r="B4920" i="38"/>
  <c r="B4921" i="38"/>
  <c r="B4922" i="38"/>
  <c r="B4923" i="38"/>
  <c r="B4924" i="38"/>
  <c r="B4925" i="38"/>
  <c r="B4926" i="38"/>
  <c r="B4927" i="38"/>
  <c r="B4928" i="38"/>
  <c r="B4929" i="38"/>
  <c r="B4930" i="38"/>
  <c r="B4931" i="38"/>
  <c r="B4932" i="38"/>
  <c r="B4933" i="38"/>
  <c r="B4934" i="38"/>
  <c r="B4935" i="38"/>
  <c r="B4936" i="38"/>
  <c r="B4937" i="38"/>
  <c r="B4938" i="38"/>
  <c r="B4939" i="38"/>
  <c r="B4940" i="38"/>
  <c r="B4941" i="38"/>
  <c r="B4942" i="38"/>
  <c r="B4943" i="38"/>
  <c r="B4944" i="38"/>
  <c r="B4945" i="38"/>
  <c r="B4946" i="38"/>
  <c r="B4947" i="38"/>
  <c r="B4948" i="38"/>
  <c r="B4949" i="38"/>
  <c r="B4950" i="38"/>
  <c r="B4951" i="38"/>
  <c r="B4952" i="38"/>
  <c r="B4953" i="38"/>
  <c r="B4954" i="38"/>
  <c r="B4955" i="38"/>
  <c r="B4956" i="38"/>
  <c r="B4957" i="38"/>
  <c r="B4958" i="38"/>
  <c r="B4959" i="38"/>
  <c r="B4960" i="38"/>
  <c r="B4961" i="38"/>
  <c r="B4962" i="38"/>
  <c r="B4963" i="38"/>
  <c r="B4964" i="38"/>
  <c r="B4965" i="38"/>
  <c r="B4966" i="38"/>
  <c r="B4967" i="38"/>
  <c r="B4968" i="38"/>
  <c r="B4969" i="38"/>
  <c r="B4970" i="38"/>
  <c r="B4971" i="38"/>
  <c r="B4972" i="38"/>
  <c r="B4973" i="38"/>
  <c r="B4974" i="38"/>
  <c r="B4975" i="38"/>
  <c r="B4976" i="38"/>
  <c r="B4977" i="38"/>
  <c r="B4978" i="38"/>
  <c r="B4979" i="38"/>
  <c r="B4980" i="38"/>
  <c r="B4981" i="38"/>
  <c r="B4982" i="38"/>
  <c r="B4983" i="38"/>
  <c r="B4984" i="38"/>
  <c r="B4985" i="38"/>
  <c r="B4986" i="38"/>
  <c r="B4987" i="38"/>
  <c r="B4988" i="38"/>
  <c r="B4989" i="38"/>
  <c r="B4990" i="38"/>
  <c r="B4991" i="38"/>
  <c r="B4992" i="38"/>
  <c r="B4993" i="38"/>
  <c r="B4994" i="38"/>
  <c r="B4995" i="38"/>
  <c r="B4996" i="38"/>
  <c r="B4997" i="38"/>
  <c r="B4998" i="38"/>
  <c r="B4999" i="38"/>
  <c r="B5000" i="38"/>
  <c r="B5001" i="38"/>
  <c r="B5002" i="38"/>
  <c r="B5003" i="38"/>
  <c r="B5004" i="38"/>
  <c r="B5005" i="38"/>
  <c r="B5006" i="38"/>
  <c r="B5007" i="38"/>
  <c r="B5008" i="38"/>
  <c r="B5009" i="38"/>
  <c r="B5010" i="38"/>
  <c r="B5011" i="38"/>
  <c r="B5012" i="38"/>
  <c r="B5013" i="38"/>
  <c r="B5014" i="38"/>
  <c r="B5015" i="38"/>
  <c r="B5016" i="38"/>
  <c r="B5017" i="38"/>
  <c r="B5018" i="38"/>
  <c r="B5019" i="38"/>
  <c r="B5020" i="38"/>
  <c r="B5021" i="38"/>
  <c r="B5022" i="38"/>
  <c r="B5023" i="38"/>
  <c r="B5024" i="38"/>
  <c r="B5025" i="38"/>
  <c r="B5026" i="38"/>
  <c r="B5027" i="38"/>
  <c r="B5028" i="38"/>
  <c r="B5029" i="38"/>
  <c r="B5030" i="38"/>
  <c r="B5031" i="38"/>
  <c r="B5032" i="38"/>
  <c r="B5033" i="38"/>
  <c r="B5034" i="38"/>
  <c r="B5035" i="38"/>
  <c r="B5036" i="38"/>
  <c r="B5037" i="38"/>
  <c r="B5038" i="38"/>
  <c r="B5039" i="38"/>
  <c r="B5040" i="38"/>
  <c r="B5041" i="38"/>
  <c r="B5042" i="38"/>
  <c r="B5043" i="38"/>
  <c r="B5044" i="38"/>
  <c r="B5045" i="38"/>
  <c r="B5046" i="38"/>
  <c r="B5047" i="38"/>
  <c r="B5048" i="38"/>
  <c r="B5049" i="38"/>
  <c r="B5050" i="38"/>
  <c r="B5051" i="38"/>
  <c r="B5052" i="38"/>
  <c r="B5053" i="38"/>
  <c r="B5054" i="38"/>
  <c r="B5055" i="38"/>
  <c r="B5056" i="38"/>
  <c r="B5057" i="38"/>
  <c r="B5058" i="38"/>
  <c r="B5059" i="38"/>
  <c r="B5060" i="38"/>
  <c r="B5061" i="38"/>
  <c r="B5062" i="38"/>
  <c r="B5063" i="38"/>
  <c r="B5064" i="38"/>
  <c r="B5065" i="38"/>
  <c r="B5066" i="38"/>
  <c r="B5067" i="38"/>
  <c r="B5068" i="38"/>
  <c r="B5069" i="38"/>
  <c r="B5070" i="38"/>
  <c r="B5071" i="38"/>
  <c r="B5072" i="38"/>
  <c r="B5073" i="38"/>
  <c r="B5074" i="38"/>
  <c r="B5075" i="38"/>
  <c r="B5076" i="38"/>
  <c r="B5077" i="38"/>
  <c r="B5078" i="38"/>
  <c r="B5079" i="38"/>
  <c r="B5080" i="38"/>
  <c r="B5081" i="38"/>
  <c r="B5082" i="38"/>
  <c r="B5083" i="38"/>
  <c r="B5084" i="38"/>
  <c r="B5085" i="38"/>
  <c r="B5086" i="38"/>
  <c r="B5087" i="38"/>
  <c r="B5088" i="38"/>
  <c r="B5089" i="38"/>
  <c r="B5090" i="38"/>
  <c r="B5091" i="38"/>
  <c r="B5092" i="38"/>
  <c r="B5093" i="38"/>
  <c r="B5094" i="38"/>
  <c r="B5095" i="38"/>
  <c r="B5096" i="38"/>
  <c r="B5097" i="38"/>
  <c r="B5098" i="38"/>
  <c r="B5099" i="38"/>
  <c r="B5100" i="38"/>
  <c r="B5101" i="38"/>
  <c r="B5102" i="38"/>
  <c r="B5103" i="38"/>
  <c r="B5104" i="38"/>
  <c r="B5105" i="38"/>
  <c r="B5106" i="38"/>
  <c r="B5107" i="38"/>
  <c r="B5108" i="38"/>
  <c r="B5109" i="38"/>
  <c r="B5110" i="38"/>
  <c r="B5111" i="38"/>
  <c r="B5112" i="38"/>
  <c r="B5113" i="38"/>
  <c r="B5114" i="38"/>
  <c r="B5115" i="38"/>
  <c r="B5116" i="38"/>
  <c r="B5117" i="38"/>
  <c r="B5118" i="38"/>
  <c r="B5119" i="38"/>
  <c r="B5120" i="38"/>
  <c r="B5121" i="38"/>
  <c r="B5122" i="38"/>
  <c r="B5123" i="38"/>
  <c r="B5124" i="38"/>
  <c r="B5125" i="38"/>
  <c r="B5126" i="38"/>
  <c r="B5127" i="38"/>
  <c r="B5128" i="38"/>
  <c r="B5129" i="38"/>
  <c r="B5130" i="38"/>
  <c r="B5131" i="38"/>
  <c r="B5132" i="38"/>
  <c r="B5133" i="38"/>
  <c r="B5134" i="38"/>
  <c r="B5135" i="38"/>
  <c r="B5136" i="38"/>
  <c r="B5137" i="38"/>
  <c r="B5138" i="38"/>
  <c r="B5139" i="38"/>
  <c r="B5140" i="38"/>
  <c r="B5141" i="38"/>
  <c r="B5142" i="38"/>
  <c r="B5143" i="38"/>
  <c r="B5144" i="38"/>
  <c r="B5145" i="38"/>
  <c r="B5146" i="38"/>
  <c r="B5147" i="38"/>
  <c r="B5148" i="38"/>
  <c r="B5149" i="38"/>
  <c r="B5150" i="38"/>
  <c r="B5151" i="38"/>
  <c r="B5152" i="38"/>
  <c r="B5153" i="38"/>
  <c r="B5154" i="38"/>
  <c r="B5155" i="38"/>
  <c r="B5156" i="38"/>
  <c r="B5157" i="38"/>
  <c r="B5158" i="38"/>
  <c r="B5159" i="38"/>
  <c r="B5160" i="38"/>
  <c r="B5161" i="38"/>
  <c r="B5162" i="38"/>
  <c r="B5163" i="38"/>
  <c r="B5164" i="38"/>
  <c r="B5165" i="38"/>
  <c r="B5166" i="38"/>
  <c r="B5167" i="38"/>
  <c r="B5168" i="38"/>
  <c r="B5169" i="38"/>
  <c r="B5170" i="38"/>
  <c r="B5171" i="38"/>
  <c r="B5172" i="38"/>
  <c r="B5173" i="38"/>
  <c r="B5174" i="38"/>
  <c r="B5175" i="38"/>
  <c r="B5176" i="38"/>
  <c r="B5177" i="38"/>
  <c r="B5178" i="38"/>
  <c r="B5179" i="38"/>
  <c r="B5180" i="38"/>
  <c r="B5181" i="38"/>
  <c r="B5182" i="38"/>
  <c r="B5183" i="38"/>
  <c r="B5184" i="38"/>
  <c r="B5185" i="38"/>
  <c r="B5186" i="38"/>
  <c r="B5187" i="38"/>
  <c r="B5188" i="38"/>
  <c r="B5189" i="38"/>
  <c r="B5190" i="38"/>
  <c r="B5191" i="38"/>
  <c r="B5192" i="38"/>
  <c r="B5193" i="38"/>
  <c r="B5194" i="38"/>
  <c r="B5195" i="38"/>
  <c r="B5196" i="38"/>
  <c r="B5197" i="38"/>
  <c r="B5198" i="38"/>
  <c r="B5199" i="38"/>
  <c r="B5200" i="38"/>
  <c r="B5201" i="38"/>
  <c r="B5202" i="38"/>
  <c r="B5203" i="38"/>
  <c r="B5204" i="38"/>
  <c r="B5205" i="38"/>
  <c r="B5206" i="38"/>
  <c r="B5207" i="38"/>
  <c r="B5208" i="38"/>
  <c r="B5209" i="38"/>
  <c r="B5210" i="38"/>
  <c r="B5211" i="38"/>
  <c r="B5212" i="38"/>
  <c r="B5213" i="38"/>
  <c r="B5214" i="38"/>
  <c r="B5215" i="38"/>
  <c r="B5216" i="38"/>
  <c r="B5217" i="38"/>
  <c r="B5218" i="38"/>
  <c r="B5219" i="38"/>
  <c r="B5220" i="38"/>
  <c r="B5221" i="38"/>
  <c r="B5222" i="38"/>
  <c r="B5223" i="38"/>
  <c r="B5224" i="38"/>
  <c r="B5225" i="38"/>
  <c r="B5226" i="38"/>
  <c r="B5227" i="38"/>
  <c r="B5228" i="38"/>
  <c r="B5229" i="38"/>
  <c r="B5230" i="38"/>
  <c r="B5231" i="38"/>
  <c r="B5232" i="38"/>
  <c r="B5233" i="38"/>
  <c r="B5234" i="38"/>
  <c r="B5235" i="38"/>
  <c r="B5236" i="38"/>
  <c r="B5237" i="38"/>
  <c r="B5238" i="38"/>
  <c r="B5239" i="38"/>
  <c r="B5240" i="38"/>
  <c r="B5241" i="38"/>
  <c r="B5242" i="38"/>
  <c r="B5243" i="38"/>
  <c r="B5244" i="38"/>
  <c r="B5245" i="38"/>
  <c r="B5246" i="38"/>
  <c r="B5247" i="38"/>
  <c r="B5248" i="38"/>
  <c r="B5249" i="38"/>
  <c r="B5250" i="38"/>
  <c r="B5251" i="38"/>
  <c r="B5252" i="38"/>
  <c r="B5253" i="38"/>
  <c r="B5254" i="38"/>
  <c r="B5255" i="38"/>
  <c r="B5256" i="38"/>
  <c r="B5257" i="38"/>
  <c r="B5258" i="38"/>
  <c r="B5259" i="38"/>
  <c r="B5260" i="38"/>
  <c r="B5261" i="38"/>
  <c r="B5262" i="38"/>
  <c r="B5263" i="38"/>
  <c r="B5264" i="38"/>
  <c r="B5265" i="38"/>
  <c r="B5266" i="38"/>
  <c r="B5267" i="38"/>
  <c r="B5268" i="38"/>
  <c r="B5269" i="38"/>
  <c r="B5270" i="38"/>
  <c r="B5271" i="38"/>
  <c r="B5272" i="38"/>
  <c r="B5273" i="38"/>
  <c r="B5274" i="38"/>
  <c r="B5275" i="38"/>
  <c r="B5276" i="38"/>
  <c r="B5277" i="38"/>
  <c r="B5278" i="38"/>
  <c r="B5279" i="38"/>
  <c r="B5280" i="38"/>
  <c r="B5281" i="38"/>
  <c r="B5282" i="38"/>
  <c r="B5283" i="38"/>
  <c r="B5284" i="38"/>
  <c r="B5285" i="38"/>
  <c r="B5286" i="38"/>
  <c r="B5287" i="38"/>
  <c r="B5288" i="38"/>
  <c r="B5289" i="38"/>
  <c r="B5290" i="38"/>
  <c r="B5291" i="38"/>
  <c r="B5292" i="38"/>
  <c r="B5293" i="38"/>
  <c r="B5294" i="38"/>
  <c r="B5295" i="38"/>
  <c r="B5296" i="38"/>
  <c r="B5297" i="38"/>
  <c r="B5298" i="38"/>
  <c r="B5299" i="38"/>
  <c r="B5300" i="38"/>
  <c r="B5301" i="38"/>
  <c r="B5302" i="38"/>
  <c r="B5303" i="38"/>
  <c r="B5304" i="38"/>
  <c r="B5305" i="38"/>
  <c r="B5306" i="38"/>
  <c r="B5307" i="38"/>
  <c r="B5308" i="38"/>
  <c r="B5309" i="38"/>
  <c r="B5310" i="38"/>
  <c r="B5311" i="38"/>
  <c r="B5312" i="38"/>
  <c r="B5313" i="38"/>
  <c r="B5314" i="38"/>
  <c r="B5315" i="38"/>
  <c r="B5316" i="38"/>
  <c r="B5317" i="38"/>
  <c r="B5318" i="38"/>
  <c r="B5319" i="38"/>
  <c r="B5320" i="38"/>
  <c r="B5321" i="38"/>
  <c r="B5322" i="38"/>
  <c r="B5323" i="38"/>
  <c r="B5324" i="38"/>
  <c r="B5325" i="38"/>
  <c r="B5326" i="38"/>
  <c r="B5327" i="38"/>
  <c r="B5328" i="38"/>
  <c r="B5329" i="38"/>
  <c r="B5330" i="38"/>
  <c r="B5331" i="38"/>
  <c r="B5332" i="38"/>
  <c r="B5333" i="38"/>
  <c r="B5334" i="38"/>
  <c r="B5335" i="38"/>
  <c r="B5336" i="38"/>
  <c r="B5337" i="38"/>
  <c r="B5338" i="38"/>
  <c r="B5339" i="38"/>
  <c r="B5340" i="38"/>
  <c r="B5341" i="38"/>
  <c r="B5342" i="38"/>
  <c r="B5343" i="38"/>
  <c r="B5344" i="38"/>
  <c r="B5345" i="38"/>
  <c r="B5346" i="38"/>
  <c r="B5347" i="38"/>
  <c r="B5348" i="38"/>
  <c r="B5349" i="38"/>
  <c r="B5350" i="38"/>
  <c r="B5351" i="38"/>
  <c r="B5352" i="38"/>
  <c r="B5353" i="38"/>
  <c r="B5354" i="38"/>
  <c r="B5355" i="38"/>
  <c r="B5356" i="38"/>
  <c r="B5357" i="38"/>
  <c r="B5358" i="38"/>
  <c r="B5359" i="38"/>
  <c r="B5360" i="38"/>
  <c r="B5361" i="38"/>
  <c r="B5362" i="38"/>
  <c r="B5363" i="38"/>
  <c r="B5364" i="38"/>
  <c r="B5365" i="38"/>
  <c r="B5366" i="38"/>
  <c r="B5367" i="38"/>
  <c r="B5368" i="38"/>
  <c r="B5369" i="38"/>
  <c r="B5370" i="38"/>
  <c r="B5371" i="38"/>
  <c r="B5372" i="38"/>
  <c r="B5373" i="38"/>
  <c r="B5374" i="38"/>
  <c r="B5375" i="38"/>
  <c r="B5376" i="38"/>
  <c r="B5377" i="38"/>
  <c r="B5378" i="38"/>
  <c r="B5379" i="38"/>
  <c r="B5380" i="38"/>
  <c r="B5381" i="38"/>
  <c r="B5382" i="38"/>
  <c r="B5383" i="38"/>
  <c r="B5384" i="38"/>
  <c r="B5385" i="38"/>
  <c r="B5386" i="38"/>
  <c r="B5387" i="38"/>
  <c r="B5388" i="38"/>
  <c r="B5389" i="38"/>
  <c r="B5390" i="38"/>
  <c r="B5391" i="38"/>
  <c r="B5392" i="38"/>
  <c r="B5393" i="38"/>
  <c r="B5394" i="38"/>
  <c r="B5395" i="38"/>
  <c r="B5396" i="38"/>
  <c r="B5397" i="38"/>
  <c r="B5398" i="38"/>
  <c r="B5399" i="38"/>
  <c r="B5400" i="38"/>
  <c r="B5401" i="38"/>
  <c r="B5402" i="38"/>
  <c r="B5403" i="38"/>
  <c r="B5404" i="38"/>
  <c r="B5405" i="38"/>
  <c r="B5406" i="38"/>
  <c r="B5407" i="38"/>
  <c r="B5408" i="38"/>
  <c r="B5409" i="38"/>
  <c r="B5410" i="38"/>
  <c r="B5411" i="38"/>
  <c r="B5412" i="38"/>
  <c r="B5413" i="38"/>
  <c r="B5414" i="38"/>
  <c r="B5415" i="38"/>
  <c r="B5416" i="38"/>
  <c r="B5417" i="38"/>
  <c r="B5418" i="38"/>
  <c r="B5419" i="38"/>
  <c r="B5420" i="38"/>
  <c r="B5421" i="38"/>
  <c r="B5422" i="38"/>
  <c r="B5423" i="38"/>
  <c r="B5424" i="38"/>
  <c r="B5425" i="38"/>
  <c r="B5426" i="38"/>
  <c r="B5427" i="38"/>
  <c r="B5428" i="38"/>
  <c r="B5429" i="38"/>
  <c r="B5430" i="38"/>
  <c r="B5431" i="38"/>
  <c r="B5432" i="38"/>
  <c r="B5433" i="38"/>
  <c r="B5434" i="38"/>
  <c r="B5435" i="38"/>
  <c r="B5436" i="38"/>
  <c r="B5437" i="38"/>
  <c r="B5438" i="38"/>
  <c r="B5439" i="38"/>
  <c r="B5440" i="38"/>
  <c r="B5441" i="38"/>
  <c r="B5442" i="38"/>
  <c r="B5443" i="38"/>
  <c r="B5444" i="38"/>
  <c r="B5445" i="38"/>
  <c r="B5446" i="38"/>
  <c r="B5447" i="38"/>
  <c r="B5448" i="38"/>
  <c r="B5449" i="38"/>
  <c r="B5450" i="38"/>
  <c r="B5451" i="38"/>
  <c r="B5452" i="38"/>
  <c r="B5453" i="38"/>
  <c r="B5454" i="38"/>
  <c r="B5455" i="38"/>
  <c r="B5456" i="38"/>
  <c r="B5457" i="38"/>
  <c r="B5458" i="38"/>
  <c r="B5459" i="38"/>
  <c r="B5460" i="38"/>
  <c r="B5461" i="38"/>
  <c r="B5462" i="38"/>
  <c r="B5463" i="38"/>
  <c r="B5464" i="38"/>
  <c r="B5465" i="38"/>
  <c r="B5466" i="38"/>
  <c r="B5467" i="38"/>
  <c r="B5468" i="38"/>
  <c r="B5469" i="38"/>
  <c r="B5470" i="38"/>
  <c r="B5471" i="38"/>
  <c r="B5472" i="38"/>
  <c r="B5473" i="38"/>
  <c r="B5474" i="38"/>
  <c r="B5475" i="38"/>
  <c r="B5476" i="38"/>
  <c r="B5477" i="38"/>
  <c r="B5478" i="38"/>
  <c r="B5479" i="38"/>
  <c r="B5480" i="38"/>
  <c r="B5481" i="38"/>
  <c r="B5482" i="38"/>
  <c r="B5483" i="38"/>
  <c r="B5484" i="38"/>
  <c r="B5485" i="38"/>
  <c r="B5486" i="38"/>
  <c r="B5487" i="38"/>
  <c r="B5488" i="38"/>
  <c r="B5489" i="38"/>
  <c r="B5490" i="38"/>
  <c r="B5491" i="38"/>
  <c r="B5492" i="38"/>
  <c r="B5493" i="38"/>
  <c r="B5494" i="38"/>
  <c r="B5495" i="38"/>
  <c r="B5496" i="38"/>
  <c r="B5497" i="38"/>
  <c r="B5498" i="38"/>
  <c r="B5499" i="38"/>
  <c r="B5500" i="38"/>
  <c r="B5501" i="38"/>
  <c r="B5502" i="38"/>
  <c r="B5503" i="38"/>
  <c r="B5504" i="38"/>
  <c r="B5505" i="38"/>
  <c r="B5506" i="38"/>
  <c r="B5507" i="38"/>
  <c r="B5508" i="38"/>
  <c r="B5509" i="38"/>
  <c r="B5510" i="38"/>
  <c r="B5511" i="38"/>
  <c r="B5512" i="38"/>
  <c r="B5513" i="38"/>
  <c r="B5514" i="38"/>
  <c r="B5515" i="38"/>
  <c r="B5516" i="38"/>
  <c r="B5517" i="38"/>
  <c r="B5518" i="38"/>
  <c r="B5519" i="38"/>
  <c r="B5520" i="38"/>
  <c r="B5521" i="38"/>
  <c r="B5522" i="38"/>
  <c r="B5523" i="38"/>
  <c r="B5524" i="38"/>
  <c r="B5525" i="38"/>
  <c r="B5526" i="38"/>
  <c r="B5527" i="38"/>
  <c r="B5528" i="38"/>
  <c r="B5529" i="38"/>
  <c r="B5530" i="38"/>
  <c r="B5531" i="38"/>
  <c r="B5532" i="38"/>
  <c r="B5533" i="38"/>
  <c r="B5534" i="38"/>
  <c r="B5535" i="38"/>
  <c r="B5536" i="38"/>
  <c r="B5537" i="38"/>
  <c r="B5538" i="38"/>
  <c r="B5539" i="38"/>
  <c r="B5540" i="38"/>
  <c r="B5541" i="38"/>
  <c r="B5542" i="38"/>
  <c r="B5543" i="38"/>
  <c r="B5544" i="38"/>
  <c r="B5545" i="38"/>
  <c r="B5546" i="38"/>
  <c r="B5547" i="38"/>
  <c r="B5548" i="38"/>
  <c r="B5549" i="38"/>
  <c r="B5550" i="38"/>
  <c r="B5551" i="38"/>
  <c r="B5552" i="38"/>
  <c r="B5553" i="38"/>
  <c r="B5554" i="38"/>
  <c r="B5555" i="38"/>
  <c r="B5556" i="38"/>
  <c r="B5557" i="38"/>
  <c r="B5558" i="38"/>
  <c r="B5559" i="38"/>
  <c r="B5560" i="38"/>
  <c r="B5561" i="38"/>
  <c r="B5562" i="38"/>
  <c r="B5563" i="38"/>
  <c r="B5564" i="38"/>
  <c r="B5565" i="38"/>
  <c r="B5566" i="38"/>
  <c r="B5567" i="38"/>
  <c r="B5568" i="38"/>
  <c r="B5569" i="38"/>
  <c r="B5570" i="38"/>
  <c r="B5571" i="38"/>
  <c r="B5572" i="38"/>
  <c r="B5573" i="38"/>
  <c r="B5574" i="38"/>
  <c r="B5575" i="38"/>
  <c r="B5576" i="38"/>
  <c r="B5577" i="38"/>
  <c r="B5578" i="38"/>
  <c r="B5579" i="38"/>
  <c r="B5580" i="38"/>
  <c r="B5581" i="38"/>
  <c r="B5582" i="38"/>
  <c r="B5583" i="38"/>
  <c r="B5584" i="38"/>
  <c r="B5585" i="38"/>
  <c r="B5586" i="38"/>
  <c r="B5587" i="38"/>
  <c r="B5588" i="38"/>
  <c r="B5589" i="38"/>
  <c r="B5590" i="38"/>
  <c r="B5591" i="38"/>
  <c r="B5592" i="38"/>
  <c r="B5593" i="38"/>
  <c r="B5594" i="38"/>
  <c r="B5595" i="38"/>
  <c r="B5596" i="38"/>
  <c r="B5597" i="38"/>
  <c r="B5598" i="38"/>
  <c r="B5599" i="38"/>
  <c r="B5600" i="38"/>
  <c r="B5601" i="38"/>
  <c r="B5602" i="38"/>
  <c r="B5603" i="38"/>
  <c r="B5604" i="38"/>
  <c r="B5605" i="38"/>
  <c r="B5606" i="38"/>
  <c r="B5607" i="38"/>
  <c r="B5608" i="38"/>
  <c r="B5609" i="38"/>
  <c r="B5610" i="38"/>
  <c r="B5611" i="38"/>
  <c r="B5612" i="38"/>
  <c r="B5613" i="38"/>
  <c r="B5614" i="38"/>
  <c r="B5615" i="38"/>
  <c r="B5616" i="38"/>
  <c r="B5617" i="38"/>
  <c r="B5618" i="38"/>
  <c r="B5619" i="38"/>
  <c r="B5620" i="38"/>
  <c r="B5621" i="38"/>
  <c r="B5622" i="38"/>
  <c r="B5623" i="38"/>
  <c r="B5624" i="38"/>
  <c r="B5625" i="38"/>
  <c r="B5626" i="38"/>
  <c r="B5627" i="38"/>
  <c r="B5628" i="38"/>
  <c r="B5629" i="38"/>
  <c r="B5630" i="38"/>
  <c r="B5631" i="38"/>
  <c r="B5632" i="38"/>
  <c r="B5633" i="38"/>
  <c r="B5634" i="38"/>
  <c r="B5635" i="38"/>
  <c r="B5636" i="38"/>
  <c r="B5637" i="38"/>
  <c r="B5638" i="38"/>
  <c r="B5639" i="38"/>
  <c r="B5640" i="38"/>
  <c r="B5641" i="38"/>
  <c r="B5642" i="38"/>
  <c r="B5643" i="38"/>
  <c r="B5644" i="38"/>
  <c r="B5645" i="38"/>
  <c r="B5646" i="38"/>
  <c r="B5647" i="38"/>
  <c r="B5648" i="38"/>
  <c r="B5649" i="38"/>
  <c r="B5650" i="38"/>
  <c r="B5651" i="38"/>
  <c r="B5652" i="38"/>
  <c r="B5653" i="38"/>
  <c r="B5654" i="38"/>
  <c r="B5655" i="38"/>
  <c r="B5656" i="38"/>
  <c r="B5657" i="38"/>
  <c r="B5658" i="38"/>
  <c r="B5659" i="38"/>
  <c r="B5660" i="38"/>
  <c r="B5661" i="38"/>
  <c r="B5662" i="38"/>
  <c r="B5663" i="38"/>
  <c r="B5664" i="38"/>
  <c r="B5665" i="38"/>
  <c r="B5666" i="38"/>
  <c r="B5667" i="38"/>
  <c r="B5668" i="38"/>
  <c r="B5669" i="38"/>
  <c r="B5670" i="38"/>
  <c r="B5671" i="38"/>
  <c r="B5672" i="38"/>
  <c r="B5673" i="38"/>
  <c r="B5674" i="38"/>
  <c r="B5675" i="38"/>
  <c r="B5676" i="38"/>
  <c r="B5677" i="38"/>
  <c r="B5678" i="38"/>
  <c r="B5679" i="38"/>
  <c r="B5680" i="38"/>
  <c r="B5681" i="38"/>
  <c r="B5682" i="38"/>
  <c r="B5683" i="38"/>
  <c r="B5684" i="38"/>
  <c r="B5685" i="38"/>
  <c r="B5686" i="38"/>
  <c r="B5687" i="38"/>
  <c r="B5688" i="38"/>
  <c r="B5689" i="38"/>
  <c r="B5690" i="38"/>
  <c r="B5691" i="38"/>
  <c r="B5692" i="38"/>
  <c r="B5693" i="38"/>
  <c r="B5694" i="38"/>
  <c r="B5695" i="38"/>
  <c r="B5696" i="38"/>
  <c r="B5697" i="38"/>
  <c r="B5698" i="38"/>
  <c r="B5699" i="38"/>
  <c r="B5700" i="38"/>
  <c r="B5701" i="38"/>
  <c r="B5702" i="38"/>
  <c r="B5703" i="38"/>
  <c r="B5704" i="38"/>
  <c r="B5705" i="38"/>
  <c r="B5706" i="38"/>
  <c r="B5707" i="38"/>
  <c r="B5708" i="38"/>
  <c r="B5709" i="38"/>
  <c r="B5710" i="38"/>
  <c r="B5711" i="38"/>
  <c r="B5712" i="38"/>
  <c r="B5713" i="38"/>
  <c r="B5714" i="38"/>
  <c r="B5715" i="38"/>
  <c r="B5716" i="38"/>
  <c r="B5717" i="38"/>
  <c r="B5718" i="38"/>
  <c r="B5719" i="38"/>
  <c r="B5720" i="38"/>
  <c r="B5721" i="38"/>
  <c r="B5722" i="38"/>
  <c r="B5723" i="38"/>
  <c r="B5724" i="38"/>
  <c r="B5725" i="38"/>
  <c r="B5726" i="38"/>
  <c r="B5727" i="38"/>
  <c r="B5728" i="38"/>
  <c r="B5729" i="38"/>
  <c r="B5730" i="38"/>
  <c r="B5731" i="38"/>
  <c r="B5732" i="38"/>
  <c r="B5733" i="38"/>
  <c r="B5734" i="38"/>
  <c r="B5735" i="38"/>
  <c r="B5736" i="38"/>
  <c r="B5737" i="38"/>
  <c r="B5738" i="38"/>
  <c r="B5739" i="38"/>
  <c r="B5740" i="38"/>
  <c r="B5741" i="38"/>
  <c r="B5742" i="38"/>
  <c r="B5743" i="38"/>
  <c r="B5744" i="38"/>
  <c r="B5745" i="38"/>
  <c r="B5746" i="38"/>
  <c r="B5747" i="38"/>
  <c r="B5748" i="38"/>
  <c r="B5749" i="38"/>
  <c r="B5750" i="38"/>
  <c r="B5751" i="38"/>
  <c r="B5752" i="38"/>
  <c r="B5753" i="38"/>
  <c r="B5754" i="38"/>
  <c r="B5755" i="38"/>
  <c r="B5756" i="38"/>
  <c r="B5757" i="38"/>
  <c r="B5758" i="38"/>
  <c r="B5759" i="38"/>
  <c r="B5760" i="38"/>
  <c r="B5761" i="38"/>
  <c r="B5762" i="38"/>
  <c r="B5763" i="38"/>
  <c r="B5764" i="38"/>
  <c r="B5765" i="38"/>
  <c r="B5766" i="38"/>
  <c r="B5767" i="38"/>
  <c r="B5768" i="38"/>
  <c r="B5769" i="38"/>
  <c r="B5770" i="38"/>
  <c r="B5771" i="38"/>
  <c r="B5772" i="38"/>
  <c r="B5773" i="38"/>
  <c r="B5774" i="38"/>
  <c r="B5775" i="38"/>
  <c r="B5776" i="38"/>
  <c r="B5777" i="38"/>
  <c r="B5778" i="38"/>
  <c r="B5779" i="38"/>
  <c r="B5780" i="38"/>
  <c r="B5781" i="38"/>
  <c r="B5782" i="38"/>
  <c r="B5783" i="38"/>
  <c r="B5784" i="38"/>
  <c r="B5785" i="38"/>
  <c r="B5786" i="38"/>
  <c r="B5787" i="38"/>
  <c r="B5788" i="38"/>
  <c r="B5789" i="38"/>
  <c r="B5790" i="38"/>
  <c r="B5791" i="38"/>
  <c r="B5792" i="38"/>
  <c r="B5793" i="38"/>
  <c r="B5794" i="38"/>
  <c r="B5795" i="38"/>
  <c r="B5796" i="38"/>
  <c r="B5797" i="38"/>
  <c r="B5798" i="38"/>
  <c r="B5799" i="38"/>
  <c r="B5800" i="38"/>
  <c r="B5801" i="38"/>
  <c r="B5802" i="38"/>
  <c r="B5803" i="38"/>
  <c r="B5804" i="38"/>
  <c r="B5805" i="38"/>
  <c r="B5806" i="38"/>
  <c r="B5807" i="38"/>
  <c r="B5808" i="38"/>
  <c r="B5809" i="38"/>
  <c r="B5810" i="38"/>
  <c r="B5811" i="38"/>
  <c r="B5812" i="38"/>
  <c r="B5813" i="38"/>
  <c r="B5814" i="38"/>
  <c r="B5815" i="38"/>
  <c r="B5816" i="38"/>
  <c r="B5817" i="38"/>
  <c r="B5818" i="38"/>
  <c r="B5819" i="38"/>
  <c r="B5820" i="38"/>
  <c r="B5821" i="38"/>
  <c r="B5822" i="38"/>
  <c r="B5823" i="38"/>
  <c r="B5824" i="38"/>
  <c r="B5825" i="38"/>
  <c r="B5826" i="38"/>
  <c r="B5827" i="38"/>
  <c r="B5828" i="38"/>
  <c r="B5829" i="38"/>
  <c r="B5830" i="38"/>
  <c r="B5831" i="38"/>
  <c r="B5832" i="38"/>
  <c r="B5833" i="38"/>
  <c r="B5834" i="38"/>
  <c r="B5835" i="38"/>
  <c r="B5836" i="38"/>
  <c r="B5837" i="38"/>
  <c r="B5838" i="38"/>
  <c r="B5839" i="38"/>
  <c r="B5840" i="38"/>
  <c r="B5841" i="38"/>
  <c r="B5842" i="38"/>
  <c r="B5843" i="38"/>
  <c r="B5844" i="38"/>
  <c r="B5845" i="38"/>
  <c r="B5846" i="38"/>
  <c r="B5847" i="38"/>
  <c r="B5848" i="38"/>
  <c r="B5849" i="38"/>
  <c r="B5850" i="38"/>
  <c r="B5851" i="38"/>
  <c r="B5852" i="38"/>
  <c r="B5853" i="38"/>
  <c r="B5854" i="38"/>
  <c r="B5855" i="38"/>
  <c r="B5856" i="38"/>
  <c r="B5857" i="38"/>
  <c r="B5858" i="38"/>
  <c r="B5859" i="38"/>
  <c r="B5860" i="38"/>
  <c r="B5861" i="38"/>
  <c r="B5862" i="38"/>
  <c r="B5863" i="38"/>
  <c r="B5864" i="38"/>
  <c r="B5865" i="38"/>
  <c r="B5866" i="38"/>
  <c r="B5867" i="38"/>
  <c r="B5868" i="38"/>
  <c r="B5869" i="38"/>
  <c r="B5870" i="38"/>
  <c r="B5871" i="38"/>
  <c r="B5872" i="38"/>
  <c r="B5873" i="38"/>
  <c r="B5874" i="38"/>
  <c r="B5875" i="38"/>
  <c r="B5876" i="38"/>
  <c r="B5877" i="38"/>
  <c r="B5878" i="38"/>
  <c r="B5879" i="38"/>
  <c r="B5880" i="38"/>
  <c r="B5881" i="38"/>
  <c r="B5882" i="38"/>
  <c r="B5883" i="38"/>
  <c r="B5884" i="38"/>
  <c r="B5885" i="38"/>
  <c r="B5886" i="38"/>
  <c r="B5887" i="38"/>
  <c r="B5888" i="38"/>
  <c r="B5889" i="38"/>
  <c r="B5890" i="38"/>
  <c r="B5891" i="38"/>
  <c r="B5892" i="38"/>
  <c r="B5893" i="38"/>
  <c r="B5894" i="38"/>
  <c r="B5895" i="38"/>
  <c r="B5896" i="38"/>
  <c r="B5897" i="38"/>
  <c r="B5898" i="38"/>
  <c r="B5899" i="38"/>
  <c r="B5900" i="38"/>
  <c r="B5901" i="38"/>
  <c r="B5902" i="38"/>
  <c r="B5903" i="38"/>
  <c r="B5904" i="38"/>
  <c r="B5905" i="38"/>
  <c r="B5906" i="38"/>
  <c r="B5907" i="38"/>
  <c r="B5908" i="38"/>
  <c r="B5909" i="38"/>
  <c r="B5910" i="38"/>
  <c r="B5911" i="38"/>
  <c r="B5912" i="38"/>
  <c r="B5913" i="38"/>
  <c r="B5914" i="38"/>
  <c r="B5915" i="38"/>
  <c r="B5916" i="38"/>
  <c r="B5917" i="38"/>
  <c r="B5918" i="38"/>
  <c r="B5919" i="38"/>
  <c r="B5920" i="38"/>
  <c r="B5921" i="38"/>
  <c r="B5922" i="38"/>
  <c r="B5923" i="38"/>
  <c r="B5924" i="38"/>
  <c r="B5925" i="38"/>
  <c r="B5926" i="38"/>
  <c r="B5927" i="38"/>
  <c r="B5928" i="38"/>
  <c r="B5929" i="38"/>
  <c r="B5930" i="38"/>
  <c r="B5931" i="38"/>
  <c r="B5932" i="38"/>
  <c r="B5933" i="38"/>
  <c r="B5934" i="38"/>
  <c r="B5935" i="38"/>
  <c r="B5936" i="38"/>
  <c r="B5937" i="38"/>
  <c r="B5938" i="38"/>
  <c r="B5939" i="38"/>
  <c r="B5940" i="38"/>
  <c r="B5941" i="38"/>
  <c r="B5942" i="38"/>
  <c r="B5943" i="38"/>
  <c r="B5944" i="38"/>
  <c r="B5945" i="38"/>
  <c r="B5946" i="38"/>
  <c r="B5947" i="38"/>
  <c r="B5948" i="38"/>
  <c r="B5949" i="38"/>
  <c r="B5950" i="38"/>
  <c r="B5951" i="38"/>
  <c r="B5952" i="38"/>
  <c r="B5953" i="38"/>
  <c r="B5954" i="38"/>
  <c r="B5955" i="38"/>
  <c r="B5956" i="38"/>
  <c r="B5957" i="38"/>
  <c r="B5958" i="38"/>
  <c r="B5959" i="38"/>
  <c r="B5960" i="38"/>
  <c r="B5961" i="38"/>
  <c r="B5962" i="38"/>
  <c r="B5963" i="38"/>
  <c r="B5964" i="38"/>
  <c r="B5965" i="38"/>
  <c r="B5966" i="38"/>
  <c r="B5967" i="38"/>
  <c r="B5968" i="38"/>
  <c r="B5969" i="38"/>
  <c r="B5970" i="38"/>
  <c r="B5971" i="38"/>
  <c r="B5972" i="38"/>
  <c r="B5973" i="38"/>
  <c r="B5974" i="38"/>
  <c r="B5975" i="38"/>
  <c r="B5976" i="38"/>
  <c r="B5977" i="38"/>
  <c r="B5978" i="38"/>
  <c r="B5979" i="38"/>
  <c r="B5980" i="38"/>
  <c r="B5981" i="38"/>
  <c r="B5982" i="38"/>
  <c r="B5983" i="38"/>
  <c r="B5984" i="38"/>
  <c r="B5985" i="38"/>
  <c r="B5986" i="38"/>
  <c r="B5987" i="38"/>
  <c r="B5988" i="38"/>
  <c r="B5989" i="38"/>
  <c r="B5990" i="38"/>
  <c r="B5991" i="38"/>
  <c r="B5992" i="38"/>
  <c r="B5993" i="38"/>
  <c r="B5994" i="38"/>
  <c r="B5995" i="38"/>
  <c r="B5996" i="38"/>
  <c r="B5997" i="38"/>
  <c r="B5998" i="38"/>
  <c r="B5999" i="38"/>
  <c r="B6000" i="38"/>
  <c r="B6001" i="38"/>
  <c r="B6002" i="38"/>
  <c r="B6003" i="38"/>
  <c r="B6004" i="38"/>
  <c r="B6005" i="38"/>
  <c r="B6006" i="38"/>
  <c r="B6007" i="38"/>
  <c r="B6008" i="38"/>
  <c r="B6009" i="38"/>
  <c r="B6010" i="38"/>
  <c r="B6011" i="38"/>
  <c r="B6012" i="38"/>
  <c r="B6013" i="38"/>
  <c r="B6014" i="38"/>
  <c r="B6015" i="38"/>
  <c r="B6016" i="38"/>
  <c r="B6017" i="38"/>
  <c r="B6018" i="38"/>
  <c r="B6019" i="38"/>
  <c r="B6020" i="38"/>
  <c r="B6021" i="38"/>
  <c r="B6022" i="38"/>
  <c r="B6023" i="38"/>
  <c r="B6024" i="38"/>
  <c r="B6025" i="38"/>
  <c r="B6026" i="38"/>
  <c r="B6027" i="38"/>
  <c r="B6028" i="38"/>
  <c r="B6029" i="38"/>
  <c r="B6030" i="38"/>
  <c r="B6031" i="38"/>
  <c r="B6032" i="38"/>
  <c r="B6033" i="38"/>
  <c r="B6034" i="38"/>
  <c r="B6035" i="38"/>
  <c r="B6036" i="38"/>
  <c r="B6037" i="38"/>
  <c r="B6038" i="38"/>
  <c r="B6039" i="38"/>
  <c r="B6040" i="38"/>
  <c r="B6041" i="38"/>
  <c r="B6042" i="38"/>
  <c r="B6043" i="38"/>
  <c r="B6044" i="38"/>
  <c r="B6045" i="38"/>
  <c r="B6046" i="38"/>
  <c r="B6047" i="38"/>
  <c r="B6048" i="38"/>
  <c r="B6049" i="38"/>
  <c r="B6050" i="38"/>
  <c r="B6051" i="38"/>
  <c r="B6052" i="38"/>
  <c r="B6053" i="38"/>
  <c r="B6054" i="38"/>
  <c r="B6055" i="38"/>
  <c r="B6056" i="38"/>
  <c r="B6057" i="38"/>
  <c r="B6058" i="38"/>
  <c r="B6059" i="38"/>
  <c r="B6060" i="38"/>
  <c r="B6061" i="38"/>
  <c r="B6062" i="38"/>
  <c r="B6063" i="38"/>
  <c r="B6064" i="38"/>
  <c r="B6065" i="38"/>
  <c r="B6066" i="38"/>
  <c r="B6067" i="38"/>
  <c r="B6068" i="38"/>
  <c r="B6069" i="38"/>
  <c r="B6070" i="38"/>
  <c r="B6071" i="38"/>
  <c r="B6072" i="38"/>
  <c r="B6073" i="38"/>
  <c r="B6074" i="38"/>
  <c r="B6075" i="38"/>
  <c r="B6076" i="38"/>
  <c r="B6077" i="38"/>
  <c r="B6078" i="38"/>
  <c r="B6079" i="38"/>
  <c r="B6080" i="38"/>
  <c r="B6081" i="38"/>
  <c r="B6082" i="38"/>
  <c r="B6083" i="38"/>
  <c r="B6084" i="38"/>
  <c r="B6085" i="38"/>
  <c r="B6086" i="38"/>
  <c r="B6087" i="38"/>
  <c r="B6088" i="38"/>
  <c r="B6089" i="38"/>
  <c r="B6090" i="38"/>
  <c r="B6091" i="38"/>
  <c r="B6092" i="38"/>
  <c r="B6093" i="38"/>
  <c r="B6094" i="38"/>
  <c r="B6095" i="38"/>
  <c r="B6096" i="38"/>
  <c r="B6097" i="38"/>
  <c r="B6098" i="38"/>
  <c r="B6099" i="38"/>
  <c r="B6100" i="38"/>
  <c r="B6101" i="38"/>
  <c r="B6102" i="38"/>
  <c r="B6103" i="38"/>
  <c r="B6104" i="38"/>
  <c r="B6105" i="38"/>
  <c r="B6106" i="38"/>
  <c r="B6107" i="38"/>
  <c r="B6108" i="38"/>
  <c r="B6109" i="38"/>
  <c r="B6110" i="38"/>
  <c r="B6111" i="38"/>
  <c r="B6112" i="38"/>
  <c r="B6113" i="38"/>
  <c r="B6114" i="38"/>
  <c r="B6115" i="38"/>
  <c r="B6116" i="38"/>
  <c r="B6117" i="38"/>
  <c r="B6118" i="38"/>
  <c r="B6119" i="38"/>
  <c r="B6120" i="38"/>
  <c r="B6121" i="38"/>
  <c r="B6122" i="38"/>
  <c r="B6123" i="38"/>
  <c r="B6124" i="38"/>
  <c r="B6125" i="38"/>
  <c r="B6126" i="38"/>
  <c r="B6127" i="38"/>
  <c r="B6128" i="38"/>
  <c r="B6129" i="38"/>
  <c r="B6130" i="38"/>
  <c r="B6131" i="38"/>
  <c r="B6132" i="38"/>
  <c r="B6133" i="38"/>
  <c r="B6134" i="38"/>
  <c r="B6135" i="38"/>
  <c r="B6136" i="38"/>
  <c r="B6137" i="38"/>
  <c r="B6138" i="38"/>
  <c r="B6139" i="38"/>
  <c r="B6140" i="38"/>
  <c r="B6141" i="38"/>
  <c r="B6142" i="38"/>
  <c r="B6143" i="38"/>
  <c r="B6144" i="38"/>
  <c r="B6145" i="38"/>
  <c r="B6146" i="38"/>
  <c r="B6147" i="38"/>
  <c r="B6148" i="38"/>
  <c r="B6149" i="38"/>
  <c r="B6150" i="38"/>
  <c r="B6151" i="38"/>
  <c r="B6152" i="38"/>
  <c r="B6153" i="38"/>
  <c r="B6154" i="38"/>
  <c r="B6155" i="38"/>
  <c r="B6156" i="38"/>
  <c r="B6157" i="38"/>
  <c r="B6158" i="38"/>
  <c r="B6159" i="38"/>
  <c r="B6160" i="38"/>
  <c r="B6161" i="38"/>
  <c r="B6162" i="38"/>
  <c r="B6163" i="38"/>
  <c r="B6164" i="38"/>
  <c r="B6165" i="38"/>
  <c r="B6166" i="38"/>
  <c r="B6167" i="38"/>
  <c r="B6168" i="38"/>
  <c r="B6169" i="38"/>
  <c r="B6170" i="38"/>
  <c r="B6171" i="38"/>
  <c r="B6172" i="38"/>
  <c r="B6173" i="38"/>
  <c r="B6174" i="38"/>
  <c r="B6175" i="38"/>
  <c r="B6176" i="38"/>
  <c r="B6177" i="38"/>
  <c r="B6178" i="38"/>
  <c r="B6179" i="38"/>
  <c r="B6180" i="38"/>
  <c r="B6181" i="38"/>
  <c r="B6182" i="38"/>
  <c r="B6183" i="38"/>
  <c r="B6184" i="38"/>
  <c r="B6185" i="38"/>
  <c r="B6186" i="38"/>
  <c r="B6187" i="38"/>
  <c r="B6188" i="38"/>
  <c r="B6189" i="38"/>
  <c r="B6190" i="38"/>
  <c r="B6191" i="38"/>
  <c r="B6192" i="38"/>
  <c r="B6193" i="38"/>
  <c r="B6194" i="38"/>
  <c r="B6195" i="38"/>
  <c r="B6196" i="38"/>
  <c r="B6197" i="38"/>
  <c r="B6198" i="38"/>
  <c r="B6199" i="38"/>
  <c r="B6200" i="38"/>
  <c r="B6201" i="38"/>
  <c r="B6202" i="38"/>
  <c r="B6203" i="38"/>
  <c r="B6204" i="38"/>
  <c r="B6205" i="38"/>
  <c r="B6206" i="38"/>
  <c r="B6207" i="38"/>
  <c r="B6208" i="38"/>
  <c r="B6209" i="38"/>
  <c r="B6210" i="38"/>
  <c r="B6211" i="38"/>
  <c r="B6212" i="38"/>
  <c r="B6213" i="38"/>
  <c r="B6214" i="38"/>
  <c r="B6215" i="38"/>
  <c r="B6216" i="38"/>
  <c r="B6217" i="38"/>
  <c r="B6218" i="38"/>
  <c r="B6219" i="38"/>
  <c r="B6220" i="38"/>
  <c r="B6221" i="38"/>
  <c r="B6222" i="38"/>
  <c r="B6223" i="38"/>
  <c r="B6224" i="38"/>
  <c r="B6225" i="38"/>
  <c r="B6226" i="38"/>
  <c r="B6227" i="38"/>
  <c r="B6228" i="38"/>
  <c r="B6229" i="38"/>
  <c r="B6230" i="38"/>
  <c r="B6231" i="38"/>
  <c r="B6232" i="38"/>
  <c r="B6233" i="38"/>
  <c r="B6234" i="38"/>
  <c r="B6235" i="38"/>
  <c r="B6236" i="38"/>
  <c r="B6237" i="38"/>
  <c r="B6238" i="38"/>
  <c r="B6239" i="38"/>
  <c r="B6240" i="38"/>
  <c r="B6241" i="38"/>
  <c r="B6242" i="38"/>
  <c r="B6243" i="38"/>
  <c r="B6244" i="38"/>
  <c r="B6245" i="38"/>
  <c r="B6246" i="38"/>
  <c r="B6247" i="38"/>
  <c r="B6248" i="38"/>
  <c r="B6249" i="38"/>
  <c r="B6250" i="38"/>
  <c r="B6251" i="38"/>
  <c r="B6252" i="38"/>
  <c r="B6253" i="38"/>
  <c r="B6254" i="38"/>
  <c r="B6255" i="38"/>
  <c r="B6256" i="38"/>
  <c r="B6257" i="38"/>
  <c r="B6258" i="38"/>
  <c r="B6259" i="38"/>
  <c r="B6260" i="38"/>
  <c r="B6261" i="38"/>
  <c r="B6262" i="38"/>
  <c r="B6263" i="38"/>
  <c r="B6264" i="38"/>
  <c r="B6265" i="38"/>
  <c r="B6266" i="38"/>
  <c r="B6267" i="38"/>
  <c r="B6268" i="38"/>
  <c r="B6269" i="38"/>
  <c r="B6270" i="38"/>
  <c r="B6271" i="38"/>
  <c r="B6272" i="38"/>
  <c r="B6273" i="38"/>
  <c r="B6274" i="38"/>
  <c r="B6275" i="38"/>
  <c r="B6276" i="38"/>
  <c r="B6277" i="38"/>
  <c r="B6278" i="38"/>
  <c r="B6279" i="38"/>
  <c r="B6280" i="38"/>
  <c r="B6281" i="38"/>
  <c r="B6282" i="38"/>
  <c r="B6283" i="38"/>
  <c r="B6284" i="38"/>
  <c r="B6285" i="38"/>
  <c r="B6286" i="38"/>
  <c r="B6287" i="38"/>
  <c r="B6288" i="38"/>
  <c r="B6289" i="38"/>
  <c r="B6290" i="38"/>
  <c r="B6291" i="38"/>
  <c r="B6292" i="38"/>
  <c r="B6293" i="38"/>
  <c r="B6294" i="38"/>
  <c r="B6295" i="38"/>
  <c r="B6296" i="38"/>
  <c r="B6297" i="38"/>
  <c r="B6298" i="38"/>
  <c r="B6299" i="38"/>
  <c r="B6300" i="38"/>
  <c r="B6301" i="38"/>
  <c r="B6302" i="38"/>
  <c r="B6303" i="38"/>
  <c r="B6304" i="38"/>
  <c r="B6305" i="38"/>
  <c r="B6306" i="38"/>
  <c r="B6307" i="38"/>
  <c r="B6308" i="38"/>
  <c r="B6309" i="38"/>
  <c r="B6310" i="38"/>
  <c r="B6311" i="38"/>
  <c r="B6312" i="38"/>
  <c r="B6313" i="38"/>
  <c r="B6314" i="38"/>
  <c r="B6315" i="38"/>
  <c r="B6316" i="38"/>
  <c r="B6317" i="38"/>
  <c r="B6318" i="38"/>
  <c r="B6319" i="38"/>
  <c r="B6320" i="38"/>
  <c r="B6321" i="38"/>
  <c r="B6322" i="38"/>
  <c r="B6323" i="38"/>
  <c r="B6324" i="38"/>
  <c r="B6325" i="38"/>
  <c r="B6326" i="38"/>
  <c r="B6327" i="38"/>
  <c r="B6328" i="38"/>
  <c r="B6329" i="38"/>
  <c r="B6330" i="38"/>
  <c r="B6331" i="38"/>
  <c r="B6332" i="38"/>
  <c r="B6333" i="38"/>
  <c r="B6334" i="38"/>
  <c r="B6335" i="38"/>
  <c r="B6336" i="38"/>
  <c r="B6337" i="38"/>
  <c r="B6338" i="38"/>
  <c r="B6339" i="38"/>
  <c r="B6340" i="38"/>
  <c r="B6341" i="38"/>
  <c r="B6342" i="38"/>
  <c r="B6343" i="38"/>
  <c r="B6344" i="38"/>
  <c r="B6345" i="38"/>
  <c r="B6346" i="38"/>
  <c r="B6347" i="38"/>
  <c r="B6348" i="38"/>
  <c r="B6349" i="38"/>
  <c r="B6350" i="38"/>
  <c r="B6351" i="38"/>
  <c r="B6352" i="38"/>
  <c r="B6353" i="38"/>
  <c r="B6354" i="38"/>
  <c r="B6355" i="38"/>
  <c r="B6356" i="38"/>
  <c r="B6357" i="38"/>
  <c r="B6358" i="38"/>
  <c r="B6359" i="38"/>
  <c r="B6360" i="38"/>
  <c r="B6361" i="38"/>
  <c r="B6362" i="38"/>
  <c r="B6363" i="38"/>
  <c r="B6364" i="38"/>
  <c r="B6365" i="38"/>
  <c r="B6366" i="38"/>
  <c r="B6367" i="38"/>
  <c r="B6368" i="38"/>
  <c r="B6369" i="38"/>
  <c r="B6370" i="38"/>
  <c r="B6371" i="38"/>
  <c r="B6372" i="38"/>
  <c r="B6373" i="38"/>
  <c r="B6374" i="38"/>
  <c r="B6375" i="38"/>
  <c r="B6376" i="38"/>
  <c r="B6377" i="38"/>
  <c r="B6378" i="38"/>
  <c r="B6379" i="38"/>
  <c r="B6380" i="38"/>
  <c r="B6381" i="38"/>
  <c r="B6382" i="38"/>
  <c r="B6383" i="38"/>
  <c r="B6384" i="38"/>
  <c r="B6385" i="38"/>
  <c r="B6386" i="38"/>
  <c r="B6387" i="38"/>
  <c r="B6388" i="38"/>
  <c r="B6389" i="38"/>
  <c r="B6390" i="38"/>
  <c r="B6391" i="38"/>
  <c r="B6392" i="38"/>
  <c r="B6393" i="38"/>
  <c r="B6394" i="38"/>
  <c r="B6395" i="38"/>
  <c r="B6396" i="38"/>
  <c r="B6397" i="38"/>
  <c r="B6398" i="38"/>
  <c r="B6399" i="38"/>
  <c r="B6400" i="38"/>
  <c r="B6401" i="38"/>
  <c r="B6402" i="38"/>
  <c r="B6403" i="38"/>
  <c r="B6404" i="38"/>
  <c r="B6405" i="38"/>
  <c r="B6406" i="38"/>
  <c r="B6407" i="38"/>
  <c r="B6408" i="38"/>
  <c r="B6409" i="38"/>
  <c r="B6410" i="38"/>
  <c r="B6411" i="38"/>
  <c r="B6412" i="38"/>
  <c r="B6413" i="38"/>
  <c r="B6414" i="38"/>
  <c r="B6415" i="38"/>
  <c r="B6416" i="38"/>
  <c r="B6417" i="38"/>
  <c r="B6418" i="38"/>
  <c r="B6419" i="38"/>
  <c r="B6420" i="38"/>
  <c r="B6421" i="38"/>
  <c r="B6422" i="38"/>
  <c r="B6423" i="38"/>
  <c r="B6424" i="38"/>
  <c r="B6425" i="38"/>
  <c r="B6426" i="38"/>
  <c r="B6427" i="38"/>
  <c r="B6428" i="38"/>
  <c r="B6429" i="38"/>
  <c r="B6430" i="38"/>
  <c r="B6431" i="38"/>
  <c r="B6432" i="38"/>
  <c r="B6433" i="38"/>
  <c r="B6434" i="38"/>
  <c r="B6435" i="38"/>
  <c r="B6436" i="38"/>
  <c r="B6437" i="38"/>
  <c r="B6438" i="38"/>
  <c r="B6439" i="38"/>
  <c r="B6440" i="38"/>
  <c r="B6441" i="38"/>
  <c r="B6442" i="38"/>
  <c r="B6443" i="38"/>
  <c r="B6444" i="38"/>
  <c r="B6445" i="38"/>
  <c r="B6446" i="38"/>
  <c r="B6447" i="38"/>
  <c r="B6448" i="38"/>
  <c r="B6449" i="38"/>
  <c r="B6450" i="38"/>
  <c r="B6451" i="38"/>
  <c r="B6452" i="38"/>
  <c r="B6453" i="38"/>
  <c r="B6454" i="38"/>
  <c r="B6455" i="38"/>
  <c r="B6456" i="38"/>
  <c r="B6457" i="38"/>
  <c r="B6458" i="38"/>
  <c r="B6459" i="38"/>
  <c r="B6460" i="38"/>
  <c r="B6461" i="38"/>
  <c r="B6462" i="38"/>
  <c r="B6463" i="38"/>
  <c r="B6464" i="38"/>
  <c r="B6465" i="38"/>
  <c r="B6466" i="38"/>
  <c r="B6467" i="38"/>
  <c r="B6468" i="38"/>
  <c r="B6469" i="38"/>
  <c r="B6470" i="38"/>
  <c r="B6471" i="38"/>
  <c r="B6472" i="38"/>
  <c r="B6473" i="38"/>
  <c r="B6474" i="38"/>
  <c r="B6475" i="38"/>
  <c r="B6476" i="38"/>
  <c r="B6477" i="38"/>
  <c r="B6478" i="38"/>
  <c r="B6479" i="38"/>
  <c r="B6480" i="38"/>
  <c r="B6481" i="38"/>
  <c r="B6482" i="38"/>
  <c r="B6483" i="38"/>
  <c r="B6484" i="38"/>
  <c r="B6485" i="38"/>
  <c r="B6486" i="38"/>
  <c r="B6487" i="38"/>
  <c r="B6488" i="38"/>
  <c r="B6489" i="38"/>
  <c r="B6490" i="38"/>
  <c r="B7" i="38"/>
  <c r="F87" i="35"/>
  <c r="E87" i="35"/>
  <c r="D87" i="35"/>
  <c r="C87" i="35"/>
  <c r="F47" i="35"/>
  <c r="E47" i="35"/>
  <c r="D47" i="35"/>
  <c r="C47" i="35"/>
  <c r="F73" i="35"/>
  <c r="E73" i="35"/>
  <c r="D73" i="35"/>
  <c r="C73" i="35"/>
  <c r="F77" i="35"/>
  <c r="E77" i="35"/>
  <c r="D77" i="35"/>
  <c r="C77" i="35"/>
  <c r="F11" i="35"/>
  <c r="E11" i="35"/>
  <c r="D11" i="35"/>
  <c r="C11" i="35"/>
  <c r="F67" i="35"/>
  <c r="E67" i="35"/>
  <c r="D67" i="35"/>
  <c r="C67" i="35"/>
  <c r="F10" i="35"/>
  <c r="E10" i="35"/>
  <c r="D10" i="35"/>
  <c r="C10" i="35"/>
  <c r="F12" i="35"/>
  <c r="E12" i="35"/>
  <c r="D12" i="35"/>
  <c r="C12" i="35"/>
  <c r="F32" i="35"/>
  <c r="E32" i="35"/>
  <c r="D32" i="35"/>
  <c r="C32" i="35"/>
  <c r="F71" i="35"/>
  <c r="E71" i="35"/>
  <c r="D71" i="35"/>
  <c r="C71" i="35"/>
  <c r="F59" i="35"/>
  <c r="E59" i="35"/>
  <c r="D59" i="35"/>
  <c r="C59" i="35"/>
  <c r="F39" i="35"/>
  <c r="E39" i="35"/>
  <c r="D39" i="35"/>
  <c r="C39" i="35"/>
  <c r="F23" i="35"/>
  <c r="E23" i="35"/>
  <c r="D23" i="35"/>
  <c r="C23" i="35"/>
  <c r="F26" i="35"/>
  <c r="E26" i="35"/>
  <c r="D26" i="35"/>
  <c r="C26" i="35"/>
  <c r="F21" i="35"/>
  <c r="E21" i="35"/>
  <c r="D21" i="35"/>
  <c r="C21" i="35"/>
  <c r="F49" i="35"/>
  <c r="E49" i="35"/>
  <c r="D49" i="35"/>
  <c r="C49" i="35"/>
  <c r="F68" i="35"/>
  <c r="E68" i="35"/>
  <c r="D68" i="35"/>
  <c r="C68" i="35"/>
  <c r="F52" i="35"/>
  <c r="E52" i="35"/>
  <c r="D52" i="35"/>
  <c r="C52" i="35"/>
  <c r="F35" i="35"/>
  <c r="E35" i="35"/>
  <c r="D35" i="35"/>
  <c r="C35" i="35"/>
  <c r="F94" i="35"/>
  <c r="E94" i="35"/>
  <c r="D94" i="35"/>
  <c r="C94" i="35"/>
  <c r="F75" i="35"/>
  <c r="E75" i="35"/>
  <c r="D75" i="35"/>
  <c r="C75" i="35"/>
  <c r="F53" i="35"/>
  <c r="E53" i="35"/>
  <c r="D53" i="35"/>
  <c r="C53" i="35"/>
  <c r="F36" i="35"/>
  <c r="E36" i="35"/>
  <c r="D36" i="35"/>
  <c r="C36" i="35"/>
  <c r="F56" i="35"/>
  <c r="E56" i="35"/>
  <c r="D56" i="35"/>
  <c r="C56" i="35"/>
  <c r="F91" i="35"/>
  <c r="E91" i="35"/>
  <c r="D91" i="35"/>
  <c r="C91" i="35"/>
  <c r="F81" i="35"/>
  <c r="E81" i="35"/>
  <c r="D81" i="35"/>
  <c r="C81" i="35"/>
  <c r="F85" i="35"/>
  <c r="E85" i="35"/>
  <c r="D85" i="35"/>
  <c r="C85" i="35"/>
  <c r="F24" i="35"/>
  <c r="E24" i="35"/>
  <c r="D24" i="35"/>
  <c r="C24" i="35"/>
  <c r="F62" i="35"/>
  <c r="E62" i="35"/>
  <c r="D62" i="35"/>
  <c r="C62" i="35"/>
  <c r="F42" i="35"/>
  <c r="E42" i="35"/>
  <c r="D42" i="35"/>
  <c r="C42" i="35"/>
  <c r="F60" i="35"/>
  <c r="E60" i="35"/>
  <c r="D60" i="35"/>
  <c r="C60" i="35"/>
  <c r="F89" i="35"/>
  <c r="E89" i="35"/>
  <c r="D89" i="35"/>
  <c r="C89" i="35"/>
  <c r="F29" i="35"/>
  <c r="E29" i="35"/>
  <c r="D29" i="35"/>
  <c r="C29" i="35"/>
  <c r="F34" i="35"/>
  <c r="E34" i="35"/>
  <c r="D34" i="35"/>
  <c r="C34" i="35"/>
  <c r="F44" i="35"/>
  <c r="E44" i="35"/>
  <c r="D44" i="35"/>
  <c r="C44" i="35"/>
  <c r="F50" i="35"/>
  <c r="E50" i="35"/>
  <c r="D50" i="35"/>
  <c r="C50" i="35"/>
  <c r="F69" i="35"/>
  <c r="E69" i="35"/>
  <c r="D69" i="35"/>
  <c r="C69" i="35"/>
  <c r="F31" i="35"/>
  <c r="E31" i="35"/>
  <c r="D31" i="35"/>
  <c r="C31" i="35"/>
  <c r="F19" i="35"/>
  <c r="E19" i="35"/>
  <c r="D19" i="35"/>
  <c r="C19" i="35"/>
  <c r="F84" i="35"/>
  <c r="E84" i="35"/>
  <c r="D84" i="35"/>
  <c r="C84" i="35"/>
  <c r="F58" i="35"/>
  <c r="E58" i="35"/>
  <c r="D58" i="35"/>
  <c r="C58" i="35"/>
  <c r="F30" i="35"/>
  <c r="E30" i="35"/>
  <c r="D30" i="35"/>
  <c r="C30" i="35"/>
  <c r="F63" i="35"/>
  <c r="E63" i="35"/>
  <c r="D63" i="35"/>
  <c r="C63" i="35"/>
  <c r="F20" i="35"/>
  <c r="E20" i="35"/>
  <c r="D20" i="35"/>
  <c r="C20" i="35"/>
  <c r="F57" i="35"/>
  <c r="E57" i="35"/>
  <c r="D57" i="35"/>
  <c r="C57" i="35"/>
  <c r="F37" i="35"/>
  <c r="E37" i="35"/>
  <c r="D37" i="35"/>
  <c r="C37" i="35"/>
  <c r="F7" i="35"/>
  <c r="E7" i="35"/>
  <c r="D7" i="35"/>
  <c r="C7" i="35"/>
  <c r="F54" i="35"/>
  <c r="E54" i="35"/>
  <c r="D54" i="35"/>
  <c r="C54" i="35"/>
  <c r="F61" i="35"/>
  <c r="E61" i="35"/>
  <c r="D61" i="35"/>
  <c r="C61" i="35"/>
  <c r="F41" i="35"/>
  <c r="E41" i="35"/>
  <c r="D41" i="35"/>
  <c r="C41" i="35"/>
  <c r="F33" i="35"/>
  <c r="E33" i="35"/>
  <c r="D33" i="35"/>
  <c r="C33" i="35"/>
  <c r="F70" i="35"/>
  <c r="E70" i="35"/>
  <c r="D70" i="35"/>
  <c r="C70" i="35"/>
  <c r="F51" i="35"/>
  <c r="E51" i="35"/>
  <c r="D51" i="35"/>
  <c r="C51" i="35"/>
  <c r="F78" i="35"/>
  <c r="E78" i="35"/>
  <c r="D78" i="35"/>
  <c r="C78" i="35"/>
  <c r="F65" i="35"/>
  <c r="E65" i="35"/>
  <c r="D65" i="35"/>
  <c r="C65" i="35"/>
  <c r="F45" i="35"/>
  <c r="E45" i="35"/>
  <c r="D45" i="35"/>
  <c r="C45" i="35"/>
  <c r="F86" i="35"/>
  <c r="E86" i="35"/>
  <c r="D86" i="35"/>
  <c r="C86" i="35"/>
  <c r="F74" i="35"/>
  <c r="E74" i="35"/>
  <c r="D74" i="35"/>
  <c r="C74" i="35"/>
  <c r="F72" i="35"/>
  <c r="E72" i="35"/>
  <c r="D72" i="35"/>
  <c r="C72" i="35"/>
  <c r="F88" i="35"/>
  <c r="E88" i="35"/>
  <c r="D88" i="35"/>
  <c r="C88" i="35"/>
  <c r="F48" i="35"/>
  <c r="E48" i="35"/>
  <c r="D48" i="35"/>
  <c r="C48" i="35"/>
  <c r="F82" i="35"/>
  <c r="E82" i="35"/>
  <c r="D82" i="35"/>
  <c r="C82" i="35"/>
  <c r="F9" i="35"/>
  <c r="E9" i="35"/>
  <c r="D9" i="35"/>
  <c r="C9" i="35"/>
  <c r="F8" i="35"/>
  <c r="E8" i="35"/>
  <c r="D8" i="35"/>
  <c r="C8" i="35"/>
  <c r="F18" i="35"/>
  <c r="E18" i="35"/>
  <c r="D18" i="35"/>
  <c r="C18" i="35"/>
  <c r="F93" i="35"/>
  <c r="E93" i="35"/>
  <c r="D93" i="35"/>
  <c r="C93" i="35"/>
  <c r="F90" i="35"/>
  <c r="E90" i="35"/>
  <c r="D90" i="35"/>
  <c r="C90" i="35"/>
  <c r="F95" i="35"/>
  <c r="E95" i="35"/>
  <c r="D95" i="35"/>
  <c r="C95" i="35"/>
  <c r="F16" i="35"/>
  <c r="E16" i="35"/>
  <c r="D16" i="35"/>
  <c r="C16" i="35"/>
  <c r="F40" i="35"/>
  <c r="E40" i="35"/>
  <c r="D40" i="35"/>
  <c r="C40" i="35"/>
  <c r="F79" i="35"/>
  <c r="E79" i="35"/>
  <c r="D79" i="35"/>
  <c r="C79" i="35"/>
  <c r="F22" i="35"/>
  <c r="E22" i="35"/>
  <c r="D22" i="35"/>
  <c r="C22" i="35"/>
  <c r="F80" i="35"/>
  <c r="E80" i="35"/>
  <c r="D80" i="35"/>
  <c r="C80" i="35"/>
  <c r="F17" i="35"/>
  <c r="E17" i="35"/>
  <c r="D17" i="35"/>
  <c r="C17" i="35"/>
  <c r="F46" i="35"/>
  <c r="E46" i="35"/>
  <c r="D46" i="35"/>
  <c r="C46" i="35"/>
  <c r="F28" i="35"/>
  <c r="E28" i="35"/>
  <c r="D28" i="35"/>
  <c r="C28" i="35"/>
  <c r="F76" i="35"/>
  <c r="E76" i="35"/>
  <c r="D76" i="35"/>
  <c r="C76" i="35"/>
  <c r="F66" i="35"/>
  <c r="E66" i="35"/>
  <c r="D66" i="35"/>
  <c r="C66" i="35"/>
  <c r="F25" i="35"/>
  <c r="E25" i="35"/>
  <c r="D25" i="35"/>
  <c r="C25" i="35"/>
  <c r="F27" i="35"/>
  <c r="E27" i="35"/>
  <c r="D27" i="35"/>
  <c r="C27" i="35"/>
  <c r="F55" i="35"/>
  <c r="E55" i="35"/>
  <c r="D55" i="35"/>
  <c r="C55" i="35"/>
  <c r="F83" i="35"/>
  <c r="E83" i="35"/>
  <c r="D83" i="35"/>
  <c r="C83" i="35"/>
  <c r="F64" i="35"/>
  <c r="E64" i="35"/>
  <c r="D64" i="35"/>
  <c r="C64" i="35"/>
  <c r="F38" i="35"/>
  <c r="E38" i="35"/>
  <c r="D38" i="35"/>
  <c r="C38" i="35"/>
  <c r="F15" i="35"/>
  <c r="E15" i="35"/>
  <c r="D15" i="35"/>
  <c r="C15" i="35"/>
  <c r="F14" i="35"/>
  <c r="E14" i="35"/>
  <c r="D14" i="35"/>
  <c r="C14" i="35"/>
  <c r="F92" i="35"/>
  <c r="E92" i="35"/>
  <c r="D92" i="35"/>
  <c r="C92" i="35"/>
  <c r="H16" i="10"/>
  <c r="J16" i="10" s="1"/>
  <c r="L16" i="10" s="1"/>
  <c r="H64" i="35" s="1"/>
  <c r="G16" i="10"/>
  <c r="I16" i="10" s="1"/>
  <c r="K16" i="10" s="1"/>
  <c r="G64" i="35" s="1"/>
  <c r="J1001" i="24"/>
  <c r="J1002" i="24"/>
  <c r="J1003" i="24"/>
  <c r="J1004" i="24"/>
  <c r="J1005" i="24"/>
  <c r="J1006" i="24"/>
  <c r="J1007" i="24"/>
  <c r="J1008" i="24"/>
  <c r="J993" i="24"/>
  <c r="J994" i="24"/>
  <c r="J995" i="24"/>
  <c r="J996" i="24"/>
  <c r="J997" i="24"/>
  <c r="J998" i="24"/>
  <c r="J981" i="24"/>
  <c r="J982" i="24"/>
  <c r="J983" i="24"/>
  <c r="J984" i="24"/>
  <c r="J985" i="24"/>
  <c r="J986" i="24"/>
  <c r="J987" i="24"/>
  <c r="J988" i="24"/>
  <c r="J970" i="24"/>
  <c r="J971" i="24"/>
  <c r="J972" i="24"/>
  <c r="J973" i="24"/>
  <c r="J974" i="24"/>
  <c r="J975" i="24"/>
  <c r="J976" i="24"/>
  <c r="J977" i="24"/>
  <c r="J978" i="24"/>
  <c r="J959" i="24"/>
  <c r="J960" i="24"/>
  <c r="J961" i="24"/>
  <c r="J962" i="24"/>
  <c r="J963" i="24"/>
  <c r="J964" i="24"/>
  <c r="J965" i="24"/>
  <c r="J966" i="24"/>
  <c r="J967" i="24"/>
  <c r="J948" i="24"/>
  <c r="J949" i="24"/>
  <c r="J950" i="24"/>
  <c r="J951" i="24"/>
  <c r="J952" i="24"/>
  <c r="J953" i="24"/>
  <c r="J954" i="24"/>
  <c r="J955" i="24"/>
  <c r="J956" i="24"/>
  <c r="J937" i="24"/>
  <c r="J938" i="24"/>
  <c r="J939" i="24"/>
  <c r="J940" i="24"/>
  <c r="J941" i="24"/>
  <c r="J942" i="24"/>
  <c r="J943" i="24"/>
  <c r="J944" i="24"/>
  <c r="J945" i="24"/>
  <c r="J926" i="24"/>
  <c r="J927" i="24"/>
  <c r="J928" i="24"/>
  <c r="J929" i="24"/>
  <c r="J930" i="24"/>
  <c r="J931" i="24"/>
  <c r="J932" i="24"/>
  <c r="J933" i="24"/>
  <c r="J934" i="24"/>
  <c r="J915" i="24"/>
  <c r="J916" i="24"/>
  <c r="J917" i="24"/>
  <c r="J918" i="24"/>
  <c r="J919" i="24"/>
  <c r="J920" i="24"/>
  <c r="J921" i="24"/>
  <c r="J922" i="24"/>
  <c r="J923" i="24"/>
  <c r="J904" i="24"/>
  <c r="J905" i="24"/>
  <c r="J906" i="24"/>
  <c r="J907" i="24"/>
  <c r="J908" i="24"/>
  <c r="J909" i="24"/>
  <c r="J910" i="24"/>
  <c r="J911" i="24"/>
  <c r="J912" i="24"/>
  <c r="J893" i="24"/>
  <c r="J894" i="24"/>
  <c r="J895" i="24"/>
  <c r="J896" i="24"/>
  <c r="J897" i="24"/>
  <c r="J898" i="24"/>
  <c r="J899" i="24"/>
  <c r="J900" i="24"/>
  <c r="J901" i="24"/>
  <c r="J882" i="24"/>
  <c r="J883" i="24"/>
  <c r="J884" i="24"/>
  <c r="J885" i="24"/>
  <c r="J886" i="24"/>
  <c r="J887" i="24"/>
  <c r="J888" i="24"/>
  <c r="J889" i="24"/>
  <c r="J890" i="24"/>
  <c r="J871" i="24"/>
  <c r="J872" i="24"/>
  <c r="J873" i="24"/>
  <c r="J874" i="24"/>
  <c r="J875" i="24"/>
  <c r="J876" i="24"/>
  <c r="J877" i="24"/>
  <c r="J878" i="24"/>
  <c r="J879" i="24"/>
  <c r="J860" i="24"/>
  <c r="J861" i="24"/>
  <c r="J862" i="24"/>
  <c r="J863" i="24"/>
  <c r="J864" i="24"/>
  <c r="J865" i="24"/>
  <c r="J866" i="24"/>
  <c r="J867" i="24"/>
  <c r="J868" i="24"/>
  <c r="J849" i="24"/>
  <c r="J850" i="24"/>
  <c r="J851" i="24"/>
  <c r="J852" i="24"/>
  <c r="J853" i="24"/>
  <c r="J854" i="24"/>
  <c r="J855" i="24"/>
  <c r="J856" i="24"/>
  <c r="J857" i="24"/>
  <c r="J838" i="24"/>
  <c r="J839" i="24"/>
  <c r="J840" i="24"/>
  <c r="J841" i="24"/>
  <c r="J842" i="24"/>
  <c r="J843" i="24"/>
  <c r="J844" i="24"/>
  <c r="J845" i="24"/>
  <c r="J846" i="24"/>
  <c r="J827" i="24"/>
  <c r="J828" i="24"/>
  <c r="J829" i="24"/>
  <c r="J830" i="24"/>
  <c r="J831" i="24"/>
  <c r="J832" i="24"/>
  <c r="J833" i="24"/>
  <c r="J834" i="24"/>
  <c r="J835" i="24"/>
  <c r="J816" i="24"/>
  <c r="J817" i="24"/>
  <c r="J818" i="24"/>
  <c r="J819" i="24"/>
  <c r="J820" i="24"/>
  <c r="J821" i="24"/>
  <c r="J822" i="24"/>
  <c r="J823" i="24"/>
  <c r="J824" i="24"/>
  <c r="J805" i="24"/>
  <c r="J806" i="24"/>
  <c r="J807" i="24"/>
  <c r="J808" i="24"/>
  <c r="J809" i="24"/>
  <c r="J810" i="24"/>
  <c r="J811" i="24"/>
  <c r="J812" i="24"/>
  <c r="J813" i="24"/>
  <c r="J795" i="24"/>
  <c r="J796" i="24"/>
  <c r="J797" i="24"/>
  <c r="J798" i="24"/>
  <c r="J799" i="24"/>
  <c r="J800" i="24"/>
  <c r="J801" i="24"/>
  <c r="J802" i="24"/>
  <c r="J785" i="24"/>
  <c r="J786" i="24"/>
  <c r="J787" i="24"/>
  <c r="J788" i="24"/>
  <c r="J789" i="24"/>
  <c r="J790" i="24"/>
  <c r="J791" i="24"/>
  <c r="J792" i="24"/>
  <c r="J774" i="24"/>
  <c r="J775" i="24"/>
  <c r="J776" i="24"/>
  <c r="J777" i="24"/>
  <c r="J778" i="24"/>
  <c r="J779" i="24"/>
  <c r="J780" i="24"/>
  <c r="J781" i="24"/>
  <c r="J782" i="24"/>
  <c r="J763" i="24"/>
  <c r="J764" i="24"/>
  <c r="J765" i="24"/>
  <c r="J766" i="24"/>
  <c r="J767" i="24"/>
  <c r="J768" i="24"/>
  <c r="J769" i="24"/>
  <c r="J770" i="24"/>
  <c r="J771" i="24"/>
  <c r="J752" i="24"/>
  <c r="J753" i="24"/>
  <c r="J754" i="24"/>
  <c r="J755" i="24"/>
  <c r="J756" i="24"/>
  <c r="J757" i="24"/>
  <c r="J758" i="24"/>
  <c r="J759" i="24"/>
  <c r="J760" i="24"/>
  <c r="J742" i="24"/>
  <c r="J743" i="24"/>
  <c r="J744" i="24"/>
  <c r="J745" i="24"/>
  <c r="J746" i="24"/>
  <c r="J747" i="24"/>
  <c r="J748" i="24"/>
  <c r="J749" i="24"/>
  <c r="J731" i="24"/>
  <c r="J732" i="24"/>
  <c r="J733" i="24"/>
  <c r="J734" i="24"/>
  <c r="J735" i="24"/>
  <c r="J736" i="24"/>
  <c r="J737" i="24"/>
  <c r="J738" i="24"/>
  <c r="J739" i="24"/>
  <c r="J720" i="24"/>
  <c r="J721" i="24"/>
  <c r="J722" i="24"/>
  <c r="J723" i="24"/>
  <c r="J724" i="24"/>
  <c r="J725" i="24"/>
  <c r="J726" i="24"/>
  <c r="J727" i="24"/>
  <c r="J728" i="24"/>
  <c r="J709" i="24"/>
  <c r="J710" i="24"/>
  <c r="J711" i="24"/>
  <c r="J712" i="24"/>
  <c r="J713" i="24"/>
  <c r="J714" i="24"/>
  <c r="J715" i="24"/>
  <c r="J716" i="24"/>
  <c r="J717" i="24"/>
  <c r="J698" i="24"/>
  <c r="J699" i="24"/>
  <c r="J700" i="24"/>
  <c r="J701" i="24"/>
  <c r="J702" i="24"/>
  <c r="J703" i="24"/>
  <c r="J704" i="24"/>
  <c r="J705" i="24"/>
  <c r="J706" i="24"/>
  <c r="J687" i="24"/>
  <c r="J688" i="24"/>
  <c r="J689" i="24"/>
  <c r="J690" i="24"/>
  <c r="J691" i="24"/>
  <c r="J692" i="24"/>
  <c r="J693" i="24"/>
  <c r="J694" i="24"/>
  <c r="J695" i="24"/>
  <c r="J674" i="24"/>
  <c r="J675" i="24"/>
  <c r="J676" i="24"/>
  <c r="J677" i="24"/>
  <c r="J678" i="24"/>
  <c r="J679" i="24"/>
  <c r="J680" i="24"/>
  <c r="J681" i="24"/>
  <c r="J682" i="24"/>
  <c r="J663" i="24"/>
  <c r="J664" i="24"/>
  <c r="J665" i="24"/>
  <c r="J666" i="24"/>
  <c r="J667" i="24"/>
  <c r="J668" i="24"/>
  <c r="J669" i="24"/>
  <c r="J670" i="24"/>
  <c r="J671" i="24"/>
  <c r="J652" i="24"/>
  <c r="J653" i="24"/>
  <c r="J654" i="24"/>
  <c r="J655" i="24"/>
  <c r="J656" i="24"/>
  <c r="J657" i="24"/>
  <c r="J658" i="24"/>
  <c r="J659" i="24"/>
  <c r="J660" i="24"/>
  <c r="J641" i="24"/>
  <c r="J642" i="24"/>
  <c r="J643" i="24"/>
  <c r="J644" i="24"/>
  <c r="J645" i="24"/>
  <c r="J646" i="24"/>
  <c r="J647" i="24"/>
  <c r="J648" i="24"/>
  <c r="J649" i="24"/>
  <c r="J630" i="24"/>
  <c r="J631" i="24"/>
  <c r="J632" i="24"/>
  <c r="J633" i="24"/>
  <c r="J634" i="24"/>
  <c r="J635" i="24"/>
  <c r="J636" i="24"/>
  <c r="J637" i="24"/>
  <c r="J638" i="24"/>
  <c r="J619" i="24"/>
  <c r="J620" i="24"/>
  <c r="J621" i="24"/>
  <c r="J622" i="24"/>
  <c r="J623" i="24"/>
  <c r="J624" i="24"/>
  <c r="J625" i="24"/>
  <c r="J626" i="24"/>
  <c r="J627" i="24"/>
  <c r="J608" i="24"/>
  <c r="J609" i="24"/>
  <c r="J610" i="24"/>
  <c r="J611" i="24"/>
  <c r="J612" i="24"/>
  <c r="J613" i="24"/>
  <c r="J614" i="24"/>
  <c r="J615" i="24"/>
  <c r="J616" i="24"/>
  <c r="J597" i="24"/>
  <c r="J598" i="24"/>
  <c r="J599" i="24"/>
  <c r="J600" i="24"/>
  <c r="J601" i="24"/>
  <c r="J602" i="24"/>
  <c r="J603" i="24"/>
  <c r="J604" i="24"/>
  <c r="J605" i="24"/>
  <c r="J586" i="24"/>
  <c r="J587" i="24"/>
  <c r="J588" i="24"/>
  <c r="J589" i="24"/>
  <c r="J590" i="24"/>
  <c r="J591" i="24"/>
  <c r="J592" i="24"/>
  <c r="J593" i="24"/>
  <c r="J594" i="24"/>
  <c r="J575" i="24"/>
  <c r="J576" i="24"/>
  <c r="J577" i="24"/>
  <c r="J578" i="24"/>
  <c r="J579" i="24"/>
  <c r="J580" i="24"/>
  <c r="J581" i="24"/>
  <c r="J582" i="24"/>
  <c r="J583" i="24"/>
  <c r="J562" i="24"/>
  <c r="J563" i="24"/>
  <c r="J564" i="24"/>
  <c r="J565" i="24"/>
  <c r="J566" i="24"/>
  <c r="J567" i="24"/>
  <c r="J568" i="24"/>
  <c r="J569" i="24"/>
  <c r="J570" i="24"/>
  <c r="J571" i="24"/>
  <c r="J572" i="24"/>
  <c r="J551" i="24"/>
  <c r="J552" i="24"/>
  <c r="J553" i="24"/>
  <c r="J554" i="24"/>
  <c r="J555" i="24"/>
  <c r="J556" i="24"/>
  <c r="J557" i="24"/>
  <c r="J558" i="24"/>
  <c r="J559" i="24"/>
  <c r="J537" i="24"/>
  <c r="J538" i="24"/>
  <c r="J539" i="24"/>
  <c r="J540" i="24"/>
  <c r="J541" i="24"/>
  <c r="J542" i="24"/>
  <c r="J543" i="24"/>
  <c r="J544" i="24"/>
  <c r="J545" i="24"/>
  <c r="J546" i="24"/>
  <c r="J547" i="24"/>
  <c r="J548" i="24"/>
  <c r="J526" i="24"/>
  <c r="J527" i="24"/>
  <c r="J528" i="24"/>
  <c r="J529" i="24"/>
  <c r="J530" i="24"/>
  <c r="J531" i="24"/>
  <c r="J532" i="24"/>
  <c r="J533" i="24"/>
  <c r="J534" i="24"/>
  <c r="J515" i="24"/>
  <c r="J516" i="24"/>
  <c r="J517" i="24"/>
  <c r="J518" i="24"/>
  <c r="J519" i="24"/>
  <c r="J520" i="24"/>
  <c r="J521" i="24"/>
  <c r="J522" i="24"/>
  <c r="J523" i="24"/>
  <c r="J504" i="24"/>
  <c r="J505" i="24"/>
  <c r="J506" i="24"/>
  <c r="J507" i="24"/>
  <c r="J508" i="24"/>
  <c r="J509" i="24"/>
  <c r="J510" i="24"/>
  <c r="J511" i="24"/>
  <c r="J512" i="24"/>
  <c r="J501" i="24"/>
  <c r="J487" i="24"/>
  <c r="J488" i="24"/>
  <c r="J489" i="24"/>
  <c r="J490" i="24"/>
  <c r="J491" i="24"/>
  <c r="J492" i="24"/>
  <c r="J493" i="24"/>
  <c r="J494" i="24"/>
  <c r="J495" i="24"/>
  <c r="J496" i="24"/>
  <c r="J497" i="24"/>
  <c r="J498" i="24"/>
  <c r="J476" i="24"/>
  <c r="J477" i="24"/>
  <c r="J478" i="24"/>
  <c r="J479" i="24"/>
  <c r="J480" i="24"/>
  <c r="J481" i="24"/>
  <c r="J482" i="24"/>
  <c r="J483" i="24"/>
  <c r="J484" i="24"/>
  <c r="J465" i="24"/>
  <c r="J466" i="24"/>
  <c r="J467" i="24"/>
  <c r="J468" i="24"/>
  <c r="J469" i="24"/>
  <c r="J470" i="24"/>
  <c r="J471" i="24"/>
  <c r="J472" i="24"/>
  <c r="J473" i="24"/>
  <c r="J454" i="24"/>
  <c r="J455" i="24"/>
  <c r="J456" i="24"/>
  <c r="J457" i="24"/>
  <c r="J458" i="24"/>
  <c r="J459" i="24"/>
  <c r="J460" i="24"/>
  <c r="J461" i="24"/>
  <c r="J462" i="24"/>
  <c r="J443" i="24"/>
  <c r="J444" i="24"/>
  <c r="J445" i="24"/>
  <c r="J446" i="24"/>
  <c r="J447" i="24"/>
  <c r="J448" i="24"/>
  <c r="J449" i="24"/>
  <c r="J450" i="24"/>
  <c r="J451" i="24"/>
  <c r="J432" i="24"/>
  <c r="J433" i="24"/>
  <c r="J434" i="24"/>
  <c r="J435" i="24"/>
  <c r="J436" i="24"/>
  <c r="J437" i="24"/>
  <c r="J438" i="24"/>
  <c r="J439" i="24"/>
  <c r="J440" i="24"/>
  <c r="J422" i="24"/>
  <c r="J423" i="24"/>
  <c r="J424" i="24"/>
  <c r="J425" i="24"/>
  <c r="J426" i="24"/>
  <c r="J427" i="24"/>
  <c r="J428" i="24"/>
  <c r="J429" i="24"/>
  <c r="J411" i="24"/>
  <c r="J412" i="24"/>
  <c r="J413" i="24"/>
  <c r="J414" i="24"/>
  <c r="J415" i="24"/>
  <c r="J416" i="24"/>
  <c r="J417" i="24"/>
  <c r="J418" i="24"/>
  <c r="J419" i="24"/>
  <c r="J400" i="24"/>
  <c r="J401" i="24"/>
  <c r="J402" i="24"/>
  <c r="J403" i="24"/>
  <c r="J404" i="24"/>
  <c r="J405" i="24"/>
  <c r="J406" i="24"/>
  <c r="J407" i="24"/>
  <c r="J408" i="24"/>
  <c r="J388" i="24"/>
  <c r="J389" i="24"/>
  <c r="J390" i="24"/>
  <c r="J391" i="24"/>
  <c r="J392" i="24"/>
  <c r="J393" i="24"/>
  <c r="J394" i="24"/>
  <c r="J395" i="24"/>
  <c r="J396" i="24"/>
  <c r="J397" i="24"/>
  <c r="J376" i="24"/>
  <c r="J377" i="24"/>
  <c r="J378" i="24"/>
  <c r="J379" i="24"/>
  <c r="J380" i="24"/>
  <c r="J381" i="24"/>
  <c r="J382" i="24"/>
  <c r="J383" i="24"/>
  <c r="J384" i="24"/>
  <c r="J385" i="24"/>
  <c r="J364" i="24"/>
  <c r="J365" i="24"/>
  <c r="J366" i="24"/>
  <c r="J367" i="24"/>
  <c r="J368" i="24"/>
  <c r="J369" i="24"/>
  <c r="J370" i="24"/>
  <c r="J371" i="24"/>
  <c r="J372" i="24"/>
  <c r="J373" i="24"/>
  <c r="J352" i="24"/>
  <c r="J353" i="24"/>
  <c r="J354" i="24"/>
  <c r="J355" i="24"/>
  <c r="J356" i="24"/>
  <c r="J357" i="24"/>
  <c r="J358" i="24"/>
  <c r="J359" i="24"/>
  <c r="J360" i="24"/>
  <c r="J361" i="24"/>
  <c r="J335" i="24"/>
  <c r="J336" i="24"/>
  <c r="J337" i="24"/>
  <c r="J338" i="24"/>
  <c r="J339" i="24"/>
  <c r="J340" i="24"/>
  <c r="J341" i="24"/>
  <c r="J342" i="24"/>
  <c r="J343" i="24"/>
  <c r="J344" i="24"/>
  <c r="J345" i="24"/>
  <c r="J346" i="24"/>
  <c r="J347" i="24"/>
  <c r="J348" i="24"/>
  <c r="J349" i="24"/>
  <c r="J323" i="24"/>
  <c r="J324" i="24"/>
  <c r="J325" i="24"/>
  <c r="J326" i="24"/>
  <c r="J327" i="24"/>
  <c r="J328" i="24"/>
  <c r="J329" i="24"/>
  <c r="J330" i="24"/>
  <c r="J331" i="24"/>
  <c r="J332" i="24"/>
  <c r="J311" i="24"/>
  <c r="J312" i="24"/>
  <c r="J313" i="24"/>
  <c r="J314" i="24"/>
  <c r="J315" i="24"/>
  <c r="J316" i="24"/>
  <c r="J317" i="24"/>
  <c r="J318" i="24"/>
  <c r="J319" i="24"/>
  <c r="J320" i="24"/>
  <c r="J299" i="24"/>
  <c r="J300" i="24"/>
  <c r="J301" i="24"/>
  <c r="J302" i="24"/>
  <c r="J303" i="24"/>
  <c r="J304" i="24"/>
  <c r="J305" i="24"/>
  <c r="J306" i="24"/>
  <c r="J307" i="24"/>
  <c r="J308" i="24"/>
  <c r="J287" i="24"/>
  <c r="J288" i="24"/>
  <c r="J289" i="24"/>
  <c r="J290" i="24"/>
  <c r="J291" i="24"/>
  <c r="J292" i="24"/>
  <c r="J293" i="24"/>
  <c r="J294" i="24"/>
  <c r="J295" i="24"/>
  <c r="J296" i="24"/>
  <c r="J275" i="24"/>
  <c r="J276" i="24"/>
  <c r="J277" i="24"/>
  <c r="J278" i="24"/>
  <c r="J279" i="24"/>
  <c r="J280" i="24"/>
  <c r="J281" i="24"/>
  <c r="J282" i="24"/>
  <c r="J283" i="24"/>
  <c r="J284" i="24"/>
  <c r="J262" i="24"/>
  <c r="J263" i="24"/>
  <c r="J264" i="24"/>
  <c r="J265" i="24"/>
  <c r="J266" i="24"/>
  <c r="J267" i="24"/>
  <c r="J268" i="24"/>
  <c r="J269" i="24"/>
  <c r="J270" i="24"/>
  <c r="J271" i="24"/>
  <c r="J272" i="24"/>
  <c r="J251" i="24"/>
  <c r="J252" i="24"/>
  <c r="J253" i="24"/>
  <c r="J254" i="24"/>
  <c r="J255" i="24"/>
  <c r="J256" i="24"/>
  <c r="J257" i="24"/>
  <c r="J258" i="24"/>
  <c r="J259" i="24"/>
  <c r="J239" i="24"/>
  <c r="J240" i="24"/>
  <c r="J241" i="24"/>
  <c r="J242" i="24"/>
  <c r="J243" i="24"/>
  <c r="J244" i="24"/>
  <c r="J245" i="24"/>
  <c r="J246" i="24"/>
  <c r="J247" i="24"/>
  <c r="J248" i="24"/>
  <c r="J227" i="24"/>
  <c r="J228" i="24"/>
  <c r="J229" i="24"/>
  <c r="J230" i="24"/>
  <c r="J231" i="24"/>
  <c r="J232" i="24"/>
  <c r="J233" i="24"/>
  <c r="J234" i="24"/>
  <c r="J235" i="24"/>
  <c r="J236" i="24"/>
  <c r="J213" i="24"/>
  <c r="J214" i="24"/>
  <c r="J215" i="24"/>
  <c r="J216" i="24"/>
  <c r="J217" i="24"/>
  <c r="J218" i="24"/>
  <c r="J219" i="24"/>
  <c r="J220" i="24"/>
  <c r="J221" i="24"/>
  <c r="J222" i="24"/>
  <c r="J223" i="24"/>
  <c r="J224" i="24"/>
  <c r="J202" i="24"/>
  <c r="J203" i="24"/>
  <c r="J204" i="24"/>
  <c r="J205" i="24"/>
  <c r="J206" i="24"/>
  <c r="J207" i="24"/>
  <c r="J208" i="24"/>
  <c r="J209" i="24"/>
  <c r="J210" i="24"/>
  <c r="J190" i="24"/>
  <c r="J191" i="24"/>
  <c r="J192" i="24"/>
  <c r="J193" i="24"/>
  <c r="J194" i="24"/>
  <c r="J195" i="24"/>
  <c r="J196" i="24"/>
  <c r="J197" i="24"/>
  <c r="J175" i="24"/>
  <c r="J176" i="24"/>
  <c r="J177" i="24"/>
  <c r="J178" i="24"/>
  <c r="J179" i="24"/>
  <c r="J180" i="24"/>
  <c r="J181" i="24"/>
  <c r="J182" i="24"/>
  <c r="J183" i="24"/>
  <c r="J184" i="24"/>
  <c r="J185" i="24"/>
  <c r="J186" i="24"/>
  <c r="J187" i="24"/>
  <c r="J161" i="24"/>
  <c r="J162" i="24"/>
  <c r="J163" i="24"/>
  <c r="J164" i="24"/>
  <c r="J165" i="24"/>
  <c r="J166" i="24"/>
  <c r="J167" i="24"/>
  <c r="J168" i="24"/>
  <c r="J169" i="24"/>
  <c r="J170" i="24"/>
  <c r="J171" i="24"/>
  <c r="J172" i="24"/>
  <c r="J148" i="24"/>
  <c r="J149" i="24"/>
  <c r="J150" i="24"/>
  <c r="J151" i="24"/>
  <c r="J152" i="24"/>
  <c r="J153" i="24"/>
  <c r="J154" i="24"/>
  <c r="J155" i="24"/>
  <c r="J156" i="24"/>
  <c r="J157" i="24"/>
  <c r="J158" i="24"/>
  <c r="J135" i="24"/>
  <c r="J136" i="24"/>
  <c r="J137" i="24"/>
  <c r="J138" i="24"/>
  <c r="J139" i="24"/>
  <c r="J140" i="24"/>
  <c r="J141" i="24"/>
  <c r="J142" i="24"/>
  <c r="J143" i="24"/>
  <c r="J144" i="24"/>
  <c r="J145" i="24"/>
  <c r="J116" i="24"/>
  <c r="J117" i="24"/>
  <c r="J118" i="24"/>
  <c r="J119" i="24"/>
  <c r="J120" i="24"/>
  <c r="J121" i="24"/>
  <c r="J122" i="24"/>
  <c r="J123" i="24"/>
  <c r="J124" i="24"/>
  <c r="J125" i="24"/>
  <c r="J126" i="24"/>
  <c r="J127" i="24"/>
  <c r="J128" i="24"/>
  <c r="J129" i="24"/>
  <c r="J130" i="24"/>
  <c r="J131" i="24"/>
  <c r="J132" i="24"/>
  <c r="J96" i="24"/>
  <c r="J97" i="24"/>
  <c r="J98" i="24"/>
  <c r="J99" i="24"/>
  <c r="J100" i="24"/>
  <c r="J101" i="24"/>
  <c r="J102" i="24"/>
  <c r="J103" i="24"/>
  <c r="J104" i="24"/>
  <c r="J105" i="24"/>
  <c r="J106" i="24"/>
  <c r="J107" i="24"/>
  <c r="J108" i="24"/>
  <c r="J109" i="24"/>
  <c r="J110" i="24"/>
  <c r="J111" i="24"/>
  <c r="J112" i="24"/>
  <c r="J113" i="24"/>
  <c r="J73" i="24"/>
  <c r="J74" i="24"/>
  <c r="J75" i="24"/>
  <c r="J76" i="24"/>
  <c r="J77" i="24"/>
  <c r="J78" i="24"/>
  <c r="J79" i="24"/>
  <c r="J80" i="24"/>
  <c r="J81" i="24"/>
  <c r="J82" i="24"/>
  <c r="J83" i="24"/>
  <c r="J84" i="24"/>
  <c r="J85" i="24"/>
  <c r="J86" i="24"/>
  <c r="J87" i="24"/>
  <c r="J88" i="24"/>
  <c r="J89" i="24"/>
  <c r="J90" i="24"/>
  <c r="J91" i="24"/>
  <c r="J92" i="24"/>
  <c r="J93" i="24"/>
  <c r="J60" i="24"/>
  <c r="J61" i="24"/>
  <c r="J62" i="24"/>
  <c r="J63" i="24"/>
  <c r="J64" i="24"/>
  <c r="J65" i="24"/>
  <c r="J66" i="24"/>
  <c r="J67" i="24"/>
  <c r="J68" i="24"/>
  <c r="J69" i="24"/>
  <c r="J70" i="24"/>
  <c r="J48" i="24"/>
  <c r="J49" i="24"/>
  <c r="J50" i="24"/>
  <c r="J51" i="24"/>
  <c r="J52" i="24"/>
  <c r="J53" i="24"/>
  <c r="J54" i="24"/>
  <c r="J55" i="24"/>
  <c r="J41" i="24"/>
  <c r="J33" i="24"/>
  <c r="J34" i="24"/>
  <c r="J35" i="24"/>
  <c r="J36" i="24"/>
  <c r="J37" i="24"/>
  <c r="J38" i="24"/>
  <c r="J25" i="24"/>
  <c r="J26" i="24"/>
  <c r="J27" i="24"/>
  <c r="J28" i="24"/>
  <c r="J29" i="24"/>
  <c r="J30" i="24"/>
  <c r="J22" i="24"/>
  <c r="J15" i="24"/>
  <c r="J16" i="24"/>
  <c r="J17" i="24"/>
  <c r="J18" i="24"/>
  <c r="J19" i="24"/>
  <c r="J8" i="24"/>
  <c r="J9" i="24"/>
  <c r="J10" i="24"/>
  <c r="J11" i="24"/>
  <c r="J12" i="24"/>
  <c r="G137" i="18"/>
  <c r="H137" i="18" s="1"/>
  <c r="G93" i="18"/>
  <c r="H93" i="18" s="1"/>
  <c r="G138" i="18"/>
  <c r="H138" i="18" s="1"/>
  <c r="G64" i="18"/>
  <c r="G119" i="18"/>
  <c r="G111" i="18"/>
  <c r="H111" i="18" s="1"/>
  <c r="G57" i="18"/>
  <c r="G134" i="18"/>
  <c r="G107" i="18"/>
  <c r="F107" i="18" s="1"/>
  <c r="F268" i="24" s="1"/>
  <c r="G121" i="18"/>
  <c r="H121" i="18" s="1"/>
  <c r="G52" i="18"/>
  <c r="H52" i="18" s="1"/>
  <c r="G140" i="18"/>
  <c r="H140" i="18" s="1"/>
  <c r="G122" i="18"/>
  <c r="H122" i="18" s="1"/>
  <c r="G76" i="18"/>
  <c r="H76" i="18" s="1"/>
  <c r="G146" i="18"/>
  <c r="H146" i="18" s="1"/>
  <c r="G101" i="18"/>
  <c r="F101" i="18" s="1"/>
  <c r="F257" i="24" s="1"/>
  <c r="G10" i="18"/>
  <c r="G125" i="18"/>
  <c r="G132" i="18"/>
  <c r="H132" i="18" s="1"/>
  <c r="G141" i="18"/>
  <c r="H141" i="18" s="1"/>
  <c r="G99" i="18"/>
  <c r="F99" i="18" s="1"/>
  <c r="F1001" i="24" s="1"/>
  <c r="G55" i="18"/>
  <c r="F55" i="18" s="1"/>
  <c r="G997" i="24" s="1"/>
  <c r="G129" i="18"/>
  <c r="G97" i="18"/>
  <c r="H97" i="18" s="1"/>
  <c r="G112" i="18"/>
  <c r="H112" i="18" s="1"/>
  <c r="G46" i="18"/>
  <c r="G94" i="18"/>
  <c r="G66" i="18"/>
  <c r="H66" i="18" s="1"/>
  <c r="G135" i="18"/>
  <c r="H135" i="18" s="1"/>
  <c r="G98" i="18"/>
  <c r="H98" i="18" s="1"/>
  <c r="G73" i="18"/>
  <c r="H73" i="18" s="1"/>
  <c r="G31" i="18"/>
  <c r="F31" i="18" s="1"/>
  <c r="F119" i="24" s="1"/>
  <c r="G85" i="18"/>
  <c r="H85" i="18" s="1"/>
  <c r="G83" i="18"/>
  <c r="H83" i="18" s="1"/>
  <c r="G86" i="18"/>
  <c r="G71" i="18"/>
  <c r="H71" i="18" s="1"/>
  <c r="G130" i="18"/>
  <c r="H130" i="18" s="1"/>
  <c r="G104" i="18"/>
  <c r="H104" i="18" s="1"/>
  <c r="G102" i="18"/>
  <c r="F102" i="18" s="1"/>
  <c r="G89" i="18"/>
  <c r="H89" i="18" s="1"/>
  <c r="G115" i="18"/>
  <c r="H115" i="18" s="1"/>
  <c r="G74" i="18"/>
  <c r="H74" i="18" s="1"/>
  <c r="G116" i="18"/>
  <c r="H116" i="18" s="1"/>
  <c r="G90" i="18"/>
  <c r="H90" i="18" s="1"/>
  <c r="G67" i="18"/>
  <c r="F67" i="18" s="1"/>
  <c r="F70" i="24" s="1"/>
  <c r="G110" i="18"/>
  <c r="H110" i="18" s="1"/>
  <c r="G117" i="18"/>
  <c r="H117" i="18" s="1"/>
  <c r="G26" i="18"/>
  <c r="H26" i="18" s="1"/>
  <c r="G81" i="18"/>
  <c r="H81" i="18" s="1"/>
  <c r="G91" i="18"/>
  <c r="H91" i="18" s="1"/>
  <c r="G143" i="18"/>
  <c r="H143" i="18" s="1"/>
  <c r="G95" i="18"/>
  <c r="H95" i="18" s="1"/>
  <c r="G106" i="18"/>
  <c r="H106" i="18" s="1"/>
  <c r="G42" i="18"/>
  <c r="G43" i="18"/>
  <c r="G38" i="18"/>
  <c r="H38" i="18" s="1"/>
  <c r="G120" i="18"/>
  <c r="H120" i="18" s="1"/>
  <c r="G56" i="18"/>
  <c r="F56" i="18" s="1"/>
  <c r="F954" i="24" s="1"/>
  <c r="G51" i="18"/>
  <c r="G100" i="18"/>
  <c r="H100" i="18" s="1"/>
  <c r="G92" i="18"/>
  <c r="H92" i="18" s="1"/>
  <c r="G18" i="18"/>
  <c r="H18" i="18" s="1"/>
  <c r="G96" i="18"/>
  <c r="F96" i="18" s="1"/>
  <c r="F641" i="24" s="1"/>
  <c r="G75" i="18"/>
  <c r="H75" i="18" s="1"/>
  <c r="G60" i="18"/>
  <c r="H60" i="18" s="1"/>
  <c r="G62" i="18"/>
  <c r="G126" i="18"/>
  <c r="H126" i="18" s="1"/>
  <c r="G49" i="18"/>
  <c r="G30" i="18"/>
  <c r="F30" i="18" s="1"/>
  <c r="G133" i="18"/>
  <c r="G128" i="18"/>
  <c r="H128" i="18" s="1"/>
  <c r="G113" i="18"/>
  <c r="H113" i="18" s="1"/>
  <c r="G124" i="18"/>
  <c r="G136" i="18"/>
  <c r="H136" i="18" s="1"/>
  <c r="G27" i="18"/>
  <c r="H27" i="18" s="1"/>
  <c r="G29" i="18"/>
  <c r="G88" i="18"/>
  <c r="G82" i="18"/>
  <c r="H82" i="18" s="1"/>
  <c r="G78" i="18"/>
  <c r="G118" i="18"/>
  <c r="H118" i="18" s="1"/>
  <c r="G59" i="18"/>
  <c r="H59" i="18" s="1"/>
  <c r="G6" i="18"/>
  <c r="F6" i="18" s="1"/>
  <c r="G36" i="18"/>
  <c r="H36" i="18" s="1"/>
  <c r="G70" i="18"/>
  <c r="H70" i="18" s="1"/>
  <c r="G54" i="18"/>
  <c r="F54" i="18" s="1"/>
  <c r="F158" i="24" s="1"/>
  <c r="G109" i="18"/>
  <c r="G123" i="18"/>
  <c r="H123" i="18" s="1"/>
  <c r="G69" i="18"/>
  <c r="H69" i="18" s="1"/>
  <c r="G108" i="18"/>
  <c r="H108" i="18" s="1"/>
  <c r="G14" i="18"/>
  <c r="H14" i="18" s="1"/>
  <c r="G84" i="18"/>
  <c r="H84" i="18" s="1"/>
  <c r="G77" i="18"/>
  <c r="H77" i="18" s="1"/>
  <c r="G50" i="18"/>
  <c r="H50" i="18" s="1"/>
  <c r="G63" i="18"/>
  <c r="H63" i="18" s="1"/>
  <c r="G68" i="18"/>
  <c r="H68" i="18" s="1"/>
  <c r="G48" i="18"/>
  <c r="H48" i="18" s="1"/>
  <c r="G7" i="18"/>
  <c r="F7" i="18" s="1"/>
  <c r="G15" i="24" s="1"/>
  <c r="G19" i="18"/>
  <c r="H19" i="18" s="1"/>
  <c r="G5" i="18"/>
  <c r="F5" i="18" s="1"/>
  <c r="G28" i="18"/>
  <c r="H28" i="18" s="1"/>
  <c r="G44" i="18"/>
  <c r="H44" i="18" s="1"/>
  <c r="G4" i="18"/>
  <c r="H4" i="18" s="1"/>
  <c r="G1008" i="24"/>
  <c r="F1008" i="24"/>
  <c r="G1007" i="24"/>
  <c r="F1007" i="24"/>
  <c r="G1006" i="24"/>
  <c r="F1006" i="24"/>
  <c r="G1005" i="24"/>
  <c r="F1005" i="24"/>
  <c r="G1004" i="24"/>
  <c r="F1004" i="24"/>
  <c r="G1003" i="24"/>
  <c r="F1003" i="24"/>
  <c r="G1002" i="24"/>
  <c r="F1002" i="24"/>
  <c r="G1001" i="24"/>
  <c r="F998" i="24"/>
  <c r="F997" i="24"/>
  <c r="F996" i="24"/>
  <c r="G995" i="24"/>
  <c r="F995" i="24"/>
  <c r="F994" i="24"/>
  <c r="G993" i="24"/>
  <c r="F993" i="24"/>
  <c r="G988" i="24"/>
  <c r="F988" i="24"/>
  <c r="G987" i="24"/>
  <c r="F987" i="24"/>
  <c r="G986" i="24"/>
  <c r="F986" i="24"/>
  <c r="G985" i="24"/>
  <c r="F985" i="24"/>
  <c r="G984" i="24"/>
  <c r="F984" i="24"/>
  <c r="G983" i="24"/>
  <c r="F983" i="24"/>
  <c r="G982" i="24"/>
  <c r="F982" i="24"/>
  <c r="G981" i="24"/>
  <c r="F981" i="24"/>
  <c r="G978" i="24"/>
  <c r="F978" i="24"/>
  <c r="G977" i="24"/>
  <c r="F977" i="24"/>
  <c r="G976" i="24"/>
  <c r="F976" i="24"/>
  <c r="G975" i="24"/>
  <c r="F975" i="24"/>
  <c r="G974" i="24"/>
  <c r="F974" i="24"/>
  <c r="G973" i="24"/>
  <c r="F973" i="24"/>
  <c r="G972" i="24"/>
  <c r="F972" i="24"/>
  <c r="G971" i="24"/>
  <c r="F971" i="24"/>
  <c r="G970" i="24"/>
  <c r="G967" i="24"/>
  <c r="F967" i="24"/>
  <c r="G966" i="24"/>
  <c r="F966" i="24"/>
  <c r="G965" i="24"/>
  <c r="F965" i="24"/>
  <c r="G964" i="24"/>
  <c r="F964" i="24"/>
  <c r="G963" i="24"/>
  <c r="F963" i="24"/>
  <c r="G962" i="24"/>
  <c r="F962" i="24"/>
  <c r="G961" i="24"/>
  <c r="F961" i="24"/>
  <c r="G960" i="24"/>
  <c r="F960" i="24"/>
  <c r="G959" i="24"/>
  <c r="F959" i="24"/>
  <c r="G956" i="24"/>
  <c r="F956" i="24"/>
  <c r="G955" i="24"/>
  <c r="F955" i="24"/>
  <c r="G954" i="24"/>
  <c r="G953" i="24"/>
  <c r="F953" i="24"/>
  <c r="G952" i="24"/>
  <c r="F952" i="24"/>
  <c r="G951" i="24"/>
  <c r="F951" i="24"/>
  <c r="G950" i="24"/>
  <c r="F950" i="24"/>
  <c r="G949" i="24"/>
  <c r="F949" i="24"/>
  <c r="G948" i="24"/>
  <c r="F948" i="24"/>
  <c r="G945" i="24"/>
  <c r="F945" i="24"/>
  <c r="G944" i="24"/>
  <c r="F944" i="24"/>
  <c r="G943" i="24"/>
  <c r="F943" i="24"/>
  <c r="G942" i="24"/>
  <c r="F942" i="24"/>
  <c r="G941" i="24"/>
  <c r="F941" i="24"/>
  <c r="G940" i="24"/>
  <c r="F940" i="24"/>
  <c r="G939" i="24"/>
  <c r="F939" i="24"/>
  <c r="G938" i="24"/>
  <c r="F938" i="24"/>
  <c r="G937" i="24"/>
  <c r="F937" i="24"/>
  <c r="G934" i="24"/>
  <c r="F934" i="24"/>
  <c r="G933" i="24"/>
  <c r="F933" i="24"/>
  <c r="G932" i="24"/>
  <c r="F932" i="24"/>
  <c r="G931" i="24"/>
  <c r="F931" i="24"/>
  <c r="G930" i="24"/>
  <c r="F930" i="24"/>
  <c r="G929" i="24"/>
  <c r="F929" i="24"/>
  <c r="G928" i="24"/>
  <c r="F928" i="24"/>
  <c r="G927" i="24"/>
  <c r="F927" i="24"/>
  <c r="G926" i="24"/>
  <c r="F926" i="24"/>
  <c r="G923" i="24"/>
  <c r="F923" i="24"/>
  <c r="G922" i="24"/>
  <c r="F922" i="24"/>
  <c r="G921" i="24"/>
  <c r="F921" i="24"/>
  <c r="G920" i="24"/>
  <c r="F920" i="24"/>
  <c r="G919" i="24"/>
  <c r="F919" i="24"/>
  <c r="G918" i="24"/>
  <c r="F918" i="24"/>
  <c r="G917" i="24"/>
  <c r="F917" i="24"/>
  <c r="G916" i="24"/>
  <c r="F916" i="24"/>
  <c r="G915" i="24"/>
  <c r="F915" i="24"/>
  <c r="G912" i="24"/>
  <c r="F912" i="24"/>
  <c r="G911" i="24"/>
  <c r="F911" i="24"/>
  <c r="G910" i="24"/>
  <c r="F910" i="24"/>
  <c r="G909" i="24"/>
  <c r="F909" i="24"/>
  <c r="G908" i="24"/>
  <c r="F908" i="24"/>
  <c r="G907" i="24"/>
  <c r="F907" i="24"/>
  <c r="G906" i="24"/>
  <c r="F906" i="24"/>
  <c r="G905" i="24"/>
  <c r="F905" i="24"/>
  <c r="G904" i="24"/>
  <c r="F904" i="24"/>
  <c r="G901" i="24"/>
  <c r="F901" i="24"/>
  <c r="G900" i="24"/>
  <c r="F900" i="24"/>
  <c r="G899" i="24"/>
  <c r="F899" i="24"/>
  <c r="G898" i="24"/>
  <c r="F898" i="24"/>
  <c r="G897" i="24"/>
  <c r="F897" i="24"/>
  <c r="G896" i="24"/>
  <c r="F896" i="24"/>
  <c r="G895" i="24"/>
  <c r="F895" i="24"/>
  <c r="G894" i="24"/>
  <c r="F894" i="24"/>
  <c r="G893" i="24"/>
  <c r="F893" i="24"/>
  <c r="G890" i="24"/>
  <c r="F890" i="24"/>
  <c r="G889" i="24"/>
  <c r="F889" i="24"/>
  <c r="G888" i="24"/>
  <c r="F888" i="24"/>
  <c r="G887" i="24"/>
  <c r="F887" i="24"/>
  <c r="G886" i="24"/>
  <c r="F886" i="24"/>
  <c r="G885" i="24"/>
  <c r="F885" i="24"/>
  <c r="G884" i="24"/>
  <c r="F884" i="24"/>
  <c r="G883" i="24"/>
  <c r="F883" i="24"/>
  <c r="G882" i="24"/>
  <c r="F882" i="24"/>
  <c r="G879" i="24"/>
  <c r="F879" i="24"/>
  <c r="G878" i="24"/>
  <c r="F878" i="24"/>
  <c r="G877" i="24"/>
  <c r="F877" i="24"/>
  <c r="G876" i="24"/>
  <c r="F876" i="24"/>
  <c r="G875" i="24"/>
  <c r="F875" i="24"/>
  <c r="G874" i="24"/>
  <c r="F874" i="24"/>
  <c r="G873" i="24"/>
  <c r="F873" i="24"/>
  <c r="G872" i="24"/>
  <c r="F872" i="24"/>
  <c r="G871" i="24"/>
  <c r="F871" i="24"/>
  <c r="G868" i="24"/>
  <c r="F868" i="24"/>
  <c r="G867" i="24"/>
  <c r="F867" i="24"/>
  <c r="G866" i="24"/>
  <c r="F866" i="24"/>
  <c r="G865" i="24"/>
  <c r="F865" i="24"/>
  <c r="G864" i="24"/>
  <c r="F864" i="24"/>
  <c r="G863" i="24"/>
  <c r="F863" i="24"/>
  <c r="G862" i="24"/>
  <c r="F862" i="24"/>
  <c r="G861" i="24"/>
  <c r="F861" i="24"/>
  <c r="G860" i="24"/>
  <c r="F860" i="24"/>
  <c r="G857" i="24"/>
  <c r="F857" i="24"/>
  <c r="G856" i="24"/>
  <c r="F856" i="24"/>
  <c r="G855" i="24"/>
  <c r="F855" i="24"/>
  <c r="G854" i="24"/>
  <c r="F854" i="24"/>
  <c r="G853" i="24"/>
  <c r="F853" i="24"/>
  <c r="G852" i="24"/>
  <c r="F852" i="24"/>
  <c r="G851" i="24"/>
  <c r="F851" i="24"/>
  <c r="G850" i="24"/>
  <c r="F850" i="24"/>
  <c r="G849" i="24"/>
  <c r="F849" i="24"/>
  <c r="G846" i="24"/>
  <c r="F846" i="24"/>
  <c r="G845" i="24"/>
  <c r="F845" i="24"/>
  <c r="G844" i="24"/>
  <c r="F844" i="24"/>
  <c r="G843" i="24"/>
  <c r="F843" i="24"/>
  <c r="G842" i="24"/>
  <c r="F842" i="24"/>
  <c r="G841" i="24"/>
  <c r="F841" i="24"/>
  <c r="G840" i="24"/>
  <c r="F840" i="24"/>
  <c r="G839" i="24"/>
  <c r="F839" i="24"/>
  <c r="G838" i="24"/>
  <c r="F838" i="24"/>
  <c r="G835" i="24"/>
  <c r="F835" i="24"/>
  <c r="G834" i="24"/>
  <c r="F834" i="24"/>
  <c r="G833" i="24"/>
  <c r="F833" i="24"/>
  <c r="G832" i="24"/>
  <c r="F832" i="24"/>
  <c r="G831" i="24"/>
  <c r="F831" i="24"/>
  <c r="G830" i="24"/>
  <c r="F830" i="24"/>
  <c r="G829" i="24"/>
  <c r="F829" i="24"/>
  <c r="G828" i="24"/>
  <c r="G827" i="24"/>
  <c r="F827" i="24"/>
  <c r="G824" i="24"/>
  <c r="F824" i="24"/>
  <c r="G823" i="24"/>
  <c r="F823" i="24"/>
  <c r="G822" i="24"/>
  <c r="F822" i="24"/>
  <c r="G821" i="24"/>
  <c r="F821" i="24"/>
  <c r="G820" i="24"/>
  <c r="F820" i="24"/>
  <c r="G819" i="24"/>
  <c r="F819" i="24"/>
  <c r="G818" i="24"/>
  <c r="F818" i="24"/>
  <c r="G817" i="24"/>
  <c r="G816" i="24"/>
  <c r="F816" i="24"/>
  <c r="G813" i="24"/>
  <c r="F813" i="24"/>
  <c r="G812" i="24"/>
  <c r="F812" i="24"/>
  <c r="G811" i="24"/>
  <c r="F811" i="24"/>
  <c r="G810" i="24"/>
  <c r="F810" i="24"/>
  <c r="G809" i="24"/>
  <c r="F809" i="24"/>
  <c r="G808" i="24"/>
  <c r="F808" i="24"/>
  <c r="G807" i="24"/>
  <c r="F807" i="24"/>
  <c r="G806" i="24"/>
  <c r="F806" i="24"/>
  <c r="G805" i="24"/>
  <c r="F805" i="24"/>
  <c r="G802" i="24"/>
  <c r="F802" i="24"/>
  <c r="G801" i="24"/>
  <c r="F801" i="24"/>
  <c r="G800" i="24"/>
  <c r="F800" i="24"/>
  <c r="G799" i="24"/>
  <c r="F799" i="24"/>
  <c r="G798" i="24"/>
  <c r="F798" i="24"/>
  <c r="G797" i="24"/>
  <c r="F797" i="24"/>
  <c r="G796" i="24"/>
  <c r="F796" i="24"/>
  <c r="G795" i="24"/>
  <c r="F795" i="24"/>
  <c r="G792" i="24"/>
  <c r="F792" i="24"/>
  <c r="G791" i="24"/>
  <c r="F791" i="24"/>
  <c r="G790" i="24"/>
  <c r="F790" i="24"/>
  <c r="G789" i="24"/>
  <c r="F789" i="24"/>
  <c r="G788" i="24"/>
  <c r="F788" i="24"/>
  <c r="G787" i="24"/>
  <c r="F787" i="24"/>
  <c r="G786" i="24"/>
  <c r="F786" i="24"/>
  <c r="G785" i="24"/>
  <c r="F785" i="24"/>
  <c r="G782" i="24"/>
  <c r="F782" i="24"/>
  <c r="G781" i="24"/>
  <c r="F781" i="24"/>
  <c r="G780" i="24"/>
  <c r="F780" i="24"/>
  <c r="G779" i="24"/>
  <c r="F779" i="24"/>
  <c r="G778" i="24"/>
  <c r="F778" i="24"/>
  <c r="G777" i="24"/>
  <c r="F777" i="24"/>
  <c r="G776" i="24"/>
  <c r="F776" i="24"/>
  <c r="G775" i="24"/>
  <c r="F775" i="24"/>
  <c r="G774" i="24"/>
  <c r="F774" i="24"/>
  <c r="G771" i="24"/>
  <c r="F771" i="24"/>
  <c r="G770" i="24"/>
  <c r="F770" i="24"/>
  <c r="G769" i="24"/>
  <c r="F769" i="24"/>
  <c r="G768" i="24"/>
  <c r="F768" i="24"/>
  <c r="G767" i="24"/>
  <c r="F767" i="24"/>
  <c r="G766" i="24"/>
  <c r="F766" i="24"/>
  <c r="G765" i="24"/>
  <c r="F765" i="24"/>
  <c r="G764" i="24"/>
  <c r="F764" i="24"/>
  <c r="G763" i="24"/>
  <c r="G760" i="24"/>
  <c r="F760" i="24"/>
  <c r="G759" i="24"/>
  <c r="F759" i="24"/>
  <c r="G758" i="24"/>
  <c r="F758" i="24"/>
  <c r="G757" i="24"/>
  <c r="F757" i="24"/>
  <c r="G756" i="24"/>
  <c r="F756" i="24"/>
  <c r="G755" i="24"/>
  <c r="F755" i="24"/>
  <c r="G754" i="24"/>
  <c r="F754" i="24"/>
  <c r="G753" i="24"/>
  <c r="F753" i="24"/>
  <c r="G752" i="24"/>
  <c r="F752" i="24"/>
  <c r="G749" i="24"/>
  <c r="F749" i="24"/>
  <c r="G748" i="24"/>
  <c r="F748" i="24"/>
  <c r="G747" i="24"/>
  <c r="F747" i="24"/>
  <c r="G746" i="24"/>
  <c r="F746" i="24"/>
  <c r="G745" i="24"/>
  <c r="F745" i="24"/>
  <c r="G744" i="24"/>
  <c r="F744" i="24"/>
  <c r="G743" i="24"/>
  <c r="F743" i="24"/>
  <c r="G742" i="24"/>
  <c r="F742" i="24"/>
  <c r="G739" i="24"/>
  <c r="F739" i="24"/>
  <c r="G738" i="24"/>
  <c r="F738" i="24"/>
  <c r="G737" i="24"/>
  <c r="F737" i="24"/>
  <c r="G736" i="24"/>
  <c r="F736" i="24"/>
  <c r="G735" i="24"/>
  <c r="F735" i="24"/>
  <c r="G734" i="24"/>
  <c r="F734" i="24"/>
  <c r="G733" i="24"/>
  <c r="F733" i="24"/>
  <c r="G732" i="24"/>
  <c r="F732" i="24"/>
  <c r="G731" i="24"/>
  <c r="F731" i="24"/>
  <c r="G728" i="24"/>
  <c r="F728" i="24"/>
  <c r="G727" i="24"/>
  <c r="F727" i="24"/>
  <c r="G726" i="24"/>
  <c r="F726" i="24"/>
  <c r="G725" i="24"/>
  <c r="F725" i="24"/>
  <c r="G724" i="24"/>
  <c r="F724" i="24"/>
  <c r="G723" i="24"/>
  <c r="F723" i="24"/>
  <c r="G722" i="24"/>
  <c r="F722" i="24"/>
  <c r="G721" i="24"/>
  <c r="F721" i="24"/>
  <c r="G720" i="24"/>
  <c r="F720" i="24"/>
  <c r="G717" i="24"/>
  <c r="F717" i="24"/>
  <c r="G716" i="24"/>
  <c r="F716" i="24"/>
  <c r="G715" i="24"/>
  <c r="F715" i="24"/>
  <c r="G714" i="24"/>
  <c r="F714" i="24"/>
  <c r="G713" i="24"/>
  <c r="F713" i="24"/>
  <c r="G712" i="24"/>
  <c r="F712" i="24"/>
  <c r="G711" i="24"/>
  <c r="F711" i="24"/>
  <c r="G710" i="24"/>
  <c r="F710" i="24"/>
  <c r="G709" i="24"/>
  <c r="F709" i="24"/>
  <c r="G706" i="24"/>
  <c r="F706" i="24"/>
  <c r="G705" i="24"/>
  <c r="F705" i="24"/>
  <c r="G704" i="24"/>
  <c r="F704" i="24"/>
  <c r="G703" i="24"/>
  <c r="F703" i="24"/>
  <c r="G702" i="24"/>
  <c r="F702" i="24"/>
  <c r="G701" i="24"/>
  <c r="F701" i="24"/>
  <c r="G700" i="24"/>
  <c r="F700" i="24"/>
  <c r="G699" i="24"/>
  <c r="F699" i="24"/>
  <c r="G698" i="24"/>
  <c r="F698" i="24"/>
  <c r="G695" i="24"/>
  <c r="F695" i="24"/>
  <c r="G694" i="24"/>
  <c r="F694" i="24"/>
  <c r="G693" i="24"/>
  <c r="F693" i="24"/>
  <c r="G692" i="24"/>
  <c r="F692" i="24"/>
  <c r="G691" i="24"/>
  <c r="F691" i="24"/>
  <c r="G690" i="24"/>
  <c r="F690" i="24"/>
  <c r="G689" i="24"/>
  <c r="F689" i="24"/>
  <c r="G688" i="24"/>
  <c r="F688" i="24"/>
  <c r="G687" i="24"/>
  <c r="F687" i="24"/>
  <c r="G682" i="24"/>
  <c r="F682" i="24"/>
  <c r="G681" i="24"/>
  <c r="F681" i="24"/>
  <c r="G680" i="24"/>
  <c r="F680" i="24"/>
  <c r="G679" i="24"/>
  <c r="F679" i="24"/>
  <c r="G678" i="24"/>
  <c r="F678" i="24"/>
  <c r="G677" i="24"/>
  <c r="F677" i="24"/>
  <c r="G676" i="24"/>
  <c r="F676" i="24"/>
  <c r="G675" i="24"/>
  <c r="F675" i="24"/>
  <c r="G674" i="24"/>
  <c r="F674" i="24"/>
  <c r="G671" i="24"/>
  <c r="F671" i="24"/>
  <c r="G670" i="24"/>
  <c r="F670" i="24"/>
  <c r="G669" i="24"/>
  <c r="F669" i="24"/>
  <c r="G668" i="24"/>
  <c r="F668" i="24"/>
  <c r="G667" i="24"/>
  <c r="F667" i="24"/>
  <c r="G666" i="24"/>
  <c r="F666" i="24"/>
  <c r="G665" i="24"/>
  <c r="F665" i="24"/>
  <c r="G664" i="24"/>
  <c r="F664" i="24"/>
  <c r="G663" i="24"/>
  <c r="F663" i="24"/>
  <c r="G660" i="24"/>
  <c r="F660" i="24"/>
  <c r="G659" i="24"/>
  <c r="F659" i="24"/>
  <c r="G658" i="24"/>
  <c r="F658" i="24"/>
  <c r="G657" i="24"/>
  <c r="F657" i="24"/>
  <c r="G656" i="24"/>
  <c r="F656" i="24"/>
  <c r="G655" i="24"/>
  <c r="F655" i="24"/>
  <c r="G654" i="24"/>
  <c r="F654" i="24"/>
  <c r="G653" i="24"/>
  <c r="F653" i="24"/>
  <c r="G652" i="24"/>
  <c r="G649" i="24"/>
  <c r="F649" i="24"/>
  <c r="G648" i="24"/>
  <c r="F648" i="24"/>
  <c r="G647" i="24"/>
  <c r="F647" i="24"/>
  <c r="G646" i="24"/>
  <c r="F646" i="24"/>
  <c r="G645" i="24"/>
  <c r="F645" i="24"/>
  <c r="G644" i="24"/>
  <c r="F644" i="24"/>
  <c r="G643" i="24"/>
  <c r="F643" i="24"/>
  <c r="G642" i="24"/>
  <c r="F642" i="24"/>
  <c r="G641" i="24"/>
  <c r="G638" i="24"/>
  <c r="F638" i="24"/>
  <c r="G637" i="24"/>
  <c r="F637" i="24"/>
  <c r="G636" i="24"/>
  <c r="F636" i="24"/>
  <c r="G635" i="24"/>
  <c r="F635" i="24"/>
  <c r="G634" i="24"/>
  <c r="F634" i="24"/>
  <c r="G633" i="24"/>
  <c r="F633" i="24"/>
  <c r="G632" i="24"/>
  <c r="F632" i="24"/>
  <c r="G631" i="24"/>
  <c r="F631" i="24"/>
  <c r="G630" i="24"/>
  <c r="G627" i="24"/>
  <c r="F627" i="24"/>
  <c r="G626" i="24"/>
  <c r="F626" i="24"/>
  <c r="G625" i="24"/>
  <c r="F625" i="24"/>
  <c r="G624" i="24"/>
  <c r="F624" i="24"/>
  <c r="G623" i="24"/>
  <c r="F623" i="24"/>
  <c r="G622" i="24"/>
  <c r="F622" i="24"/>
  <c r="G621" i="24"/>
  <c r="F621" i="24"/>
  <c r="G620" i="24"/>
  <c r="F620" i="24"/>
  <c r="G619" i="24"/>
  <c r="F619" i="24"/>
  <c r="G616" i="24"/>
  <c r="F616" i="24"/>
  <c r="G615" i="24"/>
  <c r="F615" i="24"/>
  <c r="G614" i="24"/>
  <c r="F614" i="24"/>
  <c r="G613" i="24"/>
  <c r="F613" i="24"/>
  <c r="G612" i="24"/>
  <c r="F612" i="24"/>
  <c r="G611" i="24"/>
  <c r="F611" i="24"/>
  <c r="G610" i="24"/>
  <c r="F610" i="24"/>
  <c r="G609" i="24"/>
  <c r="F609" i="24"/>
  <c r="G608" i="24"/>
  <c r="F608" i="24"/>
  <c r="G605" i="24"/>
  <c r="F605" i="24"/>
  <c r="G604" i="24"/>
  <c r="F604" i="24"/>
  <c r="G603" i="24"/>
  <c r="F603" i="24"/>
  <c r="G602" i="24"/>
  <c r="F602" i="24"/>
  <c r="G601" i="24"/>
  <c r="F601" i="24"/>
  <c r="G600" i="24"/>
  <c r="F600" i="24"/>
  <c r="G599" i="24"/>
  <c r="F599" i="24"/>
  <c r="G598" i="24"/>
  <c r="F598" i="24"/>
  <c r="G597" i="24"/>
  <c r="F597" i="24"/>
  <c r="G594" i="24"/>
  <c r="F594" i="24"/>
  <c r="G593" i="24"/>
  <c r="F593" i="24"/>
  <c r="G592" i="24"/>
  <c r="F592" i="24"/>
  <c r="G591" i="24"/>
  <c r="F591" i="24"/>
  <c r="G590" i="24"/>
  <c r="F590" i="24"/>
  <c r="G589" i="24"/>
  <c r="F589" i="24"/>
  <c r="G588" i="24"/>
  <c r="F588" i="24"/>
  <c r="G587" i="24"/>
  <c r="F587" i="24"/>
  <c r="G586" i="24"/>
  <c r="F586" i="24"/>
  <c r="G583" i="24"/>
  <c r="F583" i="24"/>
  <c r="G582" i="24"/>
  <c r="F582" i="24"/>
  <c r="G581" i="24"/>
  <c r="F581" i="24"/>
  <c r="G580" i="24"/>
  <c r="F580" i="24"/>
  <c r="G579" i="24"/>
  <c r="F579" i="24"/>
  <c r="G578" i="24"/>
  <c r="F578" i="24"/>
  <c r="G577" i="24"/>
  <c r="F577" i="24"/>
  <c r="G576" i="24"/>
  <c r="F576" i="24"/>
  <c r="G575" i="24"/>
  <c r="F575" i="24"/>
  <c r="G572" i="24"/>
  <c r="F572" i="24"/>
  <c r="G571" i="24"/>
  <c r="F571" i="24"/>
  <c r="G570" i="24"/>
  <c r="F570" i="24"/>
  <c r="G569" i="24"/>
  <c r="F569" i="24"/>
  <c r="G568" i="24"/>
  <c r="F568" i="24"/>
  <c r="G567" i="24"/>
  <c r="F567" i="24"/>
  <c r="G566" i="24"/>
  <c r="F566" i="24"/>
  <c r="G565" i="24"/>
  <c r="F565" i="24"/>
  <c r="G564" i="24"/>
  <c r="F564" i="24"/>
  <c r="G563" i="24"/>
  <c r="F563" i="24"/>
  <c r="G562" i="24"/>
  <c r="F562" i="24"/>
  <c r="G559" i="24"/>
  <c r="F559" i="24"/>
  <c r="G558" i="24"/>
  <c r="F558" i="24"/>
  <c r="G557" i="24"/>
  <c r="F557" i="24"/>
  <c r="G556" i="24"/>
  <c r="F556" i="24"/>
  <c r="G555" i="24"/>
  <c r="F555" i="24"/>
  <c r="G554" i="24"/>
  <c r="F554" i="24"/>
  <c r="G553" i="24"/>
  <c r="F553" i="24"/>
  <c r="G552" i="24"/>
  <c r="F552" i="24"/>
  <c r="G551" i="24"/>
  <c r="F551" i="24"/>
  <c r="G548" i="24"/>
  <c r="F548" i="24"/>
  <c r="G547" i="24"/>
  <c r="F547" i="24"/>
  <c r="G546" i="24"/>
  <c r="F546" i="24"/>
  <c r="G545" i="24"/>
  <c r="F545" i="24"/>
  <c r="G544" i="24"/>
  <c r="F544" i="24"/>
  <c r="G543" i="24"/>
  <c r="F543" i="24"/>
  <c r="G542" i="24"/>
  <c r="F542" i="24"/>
  <c r="G541" i="24"/>
  <c r="F541" i="24"/>
  <c r="G540" i="24"/>
  <c r="F540" i="24"/>
  <c r="G539" i="24"/>
  <c r="F539" i="24"/>
  <c r="G538" i="24"/>
  <c r="F538" i="24"/>
  <c r="G537" i="24"/>
  <c r="F537" i="24"/>
  <c r="G534" i="24"/>
  <c r="F534" i="24"/>
  <c r="G533" i="24"/>
  <c r="F533" i="24"/>
  <c r="G532" i="24"/>
  <c r="F532" i="24"/>
  <c r="G531" i="24"/>
  <c r="F531" i="24"/>
  <c r="G530" i="24"/>
  <c r="F530" i="24"/>
  <c r="G529" i="24"/>
  <c r="F529" i="24"/>
  <c r="G528" i="24"/>
  <c r="F528" i="24"/>
  <c r="G527" i="24"/>
  <c r="F527" i="24"/>
  <c r="G526" i="24"/>
  <c r="F526" i="24"/>
  <c r="G523" i="24"/>
  <c r="F523" i="24"/>
  <c r="G522" i="24"/>
  <c r="F522" i="24"/>
  <c r="G521" i="24"/>
  <c r="F521" i="24"/>
  <c r="G520" i="24"/>
  <c r="F520" i="24"/>
  <c r="G519" i="24"/>
  <c r="F519" i="24"/>
  <c r="G518" i="24"/>
  <c r="F518" i="24"/>
  <c r="G517" i="24"/>
  <c r="F517" i="24"/>
  <c r="G516" i="24"/>
  <c r="F516" i="24"/>
  <c r="G515" i="24"/>
  <c r="F515" i="24"/>
  <c r="G512" i="24"/>
  <c r="F512" i="24"/>
  <c r="G511" i="24"/>
  <c r="F511" i="24"/>
  <c r="G510" i="24"/>
  <c r="F510" i="24"/>
  <c r="G509" i="24"/>
  <c r="F509" i="24"/>
  <c r="G508" i="24"/>
  <c r="F508" i="24"/>
  <c r="G507" i="24"/>
  <c r="F507" i="24"/>
  <c r="G506" i="24"/>
  <c r="F506" i="24"/>
  <c r="G505" i="24"/>
  <c r="F505" i="24"/>
  <c r="G504" i="24"/>
  <c r="F504" i="24"/>
  <c r="G501" i="24"/>
  <c r="G500" i="24" s="1"/>
  <c r="H56" i="10" s="1"/>
  <c r="J56" i="10" s="1"/>
  <c r="L56" i="10" s="1"/>
  <c r="H7" i="35" s="1"/>
  <c r="F501" i="24"/>
  <c r="F500" i="24" s="1"/>
  <c r="G56" i="10" s="1"/>
  <c r="I56" i="10" s="1"/>
  <c r="K56" i="10" s="1"/>
  <c r="G7" i="35" s="1"/>
  <c r="G498" i="24"/>
  <c r="F498" i="24"/>
  <c r="G497" i="24"/>
  <c r="F497" i="24"/>
  <c r="G496" i="24"/>
  <c r="F496" i="24"/>
  <c r="G495" i="24"/>
  <c r="F495" i="24"/>
  <c r="G494" i="24"/>
  <c r="F494" i="24"/>
  <c r="G493" i="24"/>
  <c r="F493" i="24"/>
  <c r="G492" i="24"/>
  <c r="F492" i="24"/>
  <c r="G491" i="24"/>
  <c r="F491" i="24"/>
  <c r="G490" i="24"/>
  <c r="F490" i="24"/>
  <c r="G489" i="24"/>
  <c r="F489" i="24"/>
  <c r="G488" i="24"/>
  <c r="F488" i="24"/>
  <c r="G487" i="24"/>
  <c r="F487" i="24"/>
  <c r="G484" i="24"/>
  <c r="F484" i="24"/>
  <c r="G483" i="24"/>
  <c r="F483" i="24"/>
  <c r="G482" i="24"/>
  <c r="F482" i="24"/>
  <c r="G481" i="24"/>
  <c r="F481" i="24"/>
  <c r="G480" i="24"/>
  <c r="F480" i="24"/>
  <c r="G479" i="24"/>
  <c r="F479" i="24"/>
  <c r="G478" i="24"/>
  <c r="F478" i="24"/>
  <c r="G477" i="24"/>
  <c r="F477" i="24"/>
  <c r="G476" i="24"/>
  <c r="F476" i="24"/>
  <c r="G473" i="24"/>
  <c r="F473" i="24"/>
  <c r="G472" i="24"/>
  <c r="F472" i="24"/>
  <c r="G471" i="24"/>
  <c r="F471" i="24"/>
  <c r="G470" i="24"/>
  <c r="F470" i="24"/>
  <c r="G469" i="24"/>
  <c r="F469" i="24"/>
  <c r="G468" i="24"/>
  <c r="F468" i="24"/>
  <c r="G467" i="24"/>
  <c r="F467" i="24"/>
  <c r="G466" i="24"/>
  <c r="F466" i="24"/>
  <c r="G465" i="24"/>
  <c r="F465" i="24"/>
  <c r="G462" i="24"/>
  <c r="F462" i="24"/>
  <c r="G461" i="24"/>
  <c r="F461" i="24"/>
  <c r="G460" i="24"/>
  <c r="F460" i="24"/>
  <c r="G459" i="24"/>
  <c r="F459" i="24"/>
  <c r="G458" i="24"/>
  <c r="F458" i="24"/>
  <c r="G457" i="24"/>
  <c r="F457" i="24"/>
  <c r="G456" i="24"/>
  <c r="F456" i="24"/>
  <c r="G455" i="24"/>
  <c r="F455" i="24"/>
  <c r="G454" i="24"/>
  <c r="F454" i="24"/>
  <c r="G451" i="24"/>
  <c r="F451" i="24"/>
  <c r="G450" i="24"/>
  <c r="F450" i="24"/>
  <c r="G449" i="24"/>
  <c r="F449" i="24"/>
  <c r="G448" i="24"/>
  <c r="F448" i="24"/>
  <c r="G447" i="24"/>
  <c r="F447" i="24"/>
  <c r="G446" i="24"/>
  <c r="F446" i="24"/>
  <c r="G445" i="24"/>
  <c r="F445" i="24"/>
  <c r="G444" i="24"/>
  <c r="F444" i="24"/>
  <c r="G443" i="24"/>
  <c r="F443" i="24"/>
  <c r="G440" i="24"/>
  <c r="F440" i="24"/>
  <c r="G439" i="24"/>
  <c r="F439" i="24"/>
  <c r="G438" i="24"/>
  <c r="F438" i="24"/>
  <c r="G437" i="24"/>
  <c r="F437" i="24"/>
  <c r="G436" i="24"/>
  <c r="F436" i="24"/>
  <c r="G435" i="24"/>
  <c r="F435" i="24"/>
  <c r="G434" i="24"/>
  <c r="F434" i="24"/>
  <c r="G433" i="24"/>
  <c r="F433" i="24"/>
  <c r="G432" i="24"/>
  <c r="F432" i="24"/>
  <c r="G429" i="24"/>
  <c r="F429" i="24"/>
  <c r="G428" i="24"/>
  <c r="F428" i="24"/>
  <c r="G427" i="24"/>
  <c r="F427" i="24"/>
  <c r="G426" i="24"/>
  <c r="F426" i="24"/>
  <c r="G425" i="24"/>
  <c r="F425" i="24"/>
  <c r="G424" i="24"/>
  <c r="F424" i="24"/>
  <c r="G423" i="24"/>
  <c r="F423" i="24"/>
  <c r="G422" i="24"/>
  <c r="F422" i="24"/>
  <c r="G419" i="24"/>
  <c r="F419" i="24"/>
  <c r="G418" i="24"/>
  <c r="F418" i="24"/>
  <c r="G417" i="24"/>
  <c r="F417" i="24"/>
  <c r="G416" i="24"/>
  <c r="F416" i="24"/>
  <c r="G415" i="24"/>
  <c r="F415" i="24"/>
  <c r="G414" i="24"/>
  <c r="F414" i="24"/>
  <c r="G413" i="24"/>
  <c r="F413" i="24"/>
  <c r="G412" i="24"/>
  <c r="F412" i="24"/>
  <c r="G411" i="24"/>
  <c r="F411" i="24"/>
  <c r="G408" i="24"/>
  <c r="F408" i="24"/>
  <c r="G407" i="24"/>
  <c r="F407" i="24"/>
  <c r="G406" i="24"/>
  <c r="F406" i="24"/>
  <c r="G405" i="24"/>
  <c r="F405" i="24"/>
  <c r="G404" i="24"/>
  <c r="F404" i="24"/>
  <c r="G403" i="24"/>
  <c r="F403" i="24"/>
  <c r="G402" i="24"/>
  <c r="F402" i="24"/>
  <c r="G401" i="24"/>
  <c r="F401" i="24"/>
  <c r="G400" i="24"/>
  <c r="F400" i="24"/>
  <c r="G397" i="24"/>
  <c r="F397" i="24"/>
  <c r="G396" i="24"/>
  <c r="F396" i="24"/>
  <c r="G395" i="24"/>
  <c r="F395" i="24"/>
  <c r="G394" i="24"/>
  <c r="F394" i="24"/>
  <c r="G393" i="24"/>
  <c r="F393" i="24"/>
  <c r="G392" i="24"/>
  <c r="F392" i="24"/>
  <c r="G391" i="24"/>
  <c r="F391" i="24"/>
  <c r="G390" i="24"/>
  <c r="F390" i="24"/>
  <c r="G389" i="24"/>
  <c r="F389" i="24"/>
  <c r="G388" i="24"/>
  <c r="F388" i="24"/>
  <c r="G385" i="24"/>
  <c r="F385" i="24"/>
  <c r="G384" i="24"/>
  <c r="F384" i="24"/>
  <c r="G383" i="24"/>
  <c r="F383" i="24"/>
  <c r="G382" i="24"/>
  <c r="F382" i="24"/>
  <c r="G381" i="24"/>
  <c r="F381" i="24"/>
  <c r="G380" i="24"/>
  <c r="F380" i="24"/>
  <c r="G379" i="24"/>
  <c r="F379" i="24"/>
  <c r="G378" i="24"/>
  <c r="F378" i="24"/>
  <c r="G377" i="24"/>
  <c r="F377" i="24"/>
  <c r="G376" i="24"/>
  <c r="F376" i="24"/>
  <c r="G373" i="24"/>
  <c r="F373" i="24"/>
  <c r="G372" i="24"/>
  <c r="F372" i="24"/>
  <c r="G371" i="24"/>
  <c r="F371" i="24"/>
  <c r="G370" i="24"/>
  <c r="F370" i="24"/>
  <c r="G369" i="24"/>
  <c r="F369" i="24"/>
  <c r="G368" i="24"/>
  <c r="F368" i="24"/>
  <c r="G367" i="24"/>
  <c r="F367" i="24"/>
  <c r="G366" i="24"/>
  <c r="F366" i="24"/>
  <c r="G365" i="24"/>
  <c r="F365" i="24"/>
  <c r="G364" i="24"/>
  <c r="F364" i="24"/>
  <c r="G361" i="24"/>
  <c r="F361" i="24"/>
  <c r="G360" i="24"/>
  <c r="F360" i="24"/>
  <c r="G359" i="24"/>
  <c r="F359" i="24"/>
  <c r="G358" i="24"/>
  <c r="F358" i="24"/>
  <c r="G357" i="24"/>
  <c r="F357" i="24"/>
  <c r="G356" i="24"/>
  <c r="F356" i="24"/>
  <c r="G355" i="24"/>
  <c r="F355" i="24"/>
  <c r="G354" i="24"/>
  <c r="F354" i="24"/>
  <c r="G353" i="24"/>
  <c r="F353" i="24"/>
  <c r="G352" i="24"/>
  <c r="F352" i="24"/>
  <c r="G349" i="24"/>
  <c r="F349" i="24"/>
  <c r="G348" i="24"/>
  <c r="F348" i="24"/>
  <c r="G347" i="24"/>
  <c r="F347" i="24"/>
  <c r="G346" i="24"/>
  <c r="F346" i="24"/>
  <c r="G345" i="24"/>
  <c r="G344" i="24"/>
  <c r="F344" i="24"/>
  <c r="G343" i="24"/>
  <c r="F343" i="24"/>
  <c r="G342" i="24"/>
  <c r="F342" i="24"/>
  <c r="G341" i="24"/>
  <c r="F341" i="24"/>
  <c r="G340" i="24"/>
  <c r="F340" i="24"/>
  <c r="G339" i="24"/>
  <c r="F339" i="24"/>
  <c r="G338" i="24"/>
  <c r="F338" i="24"/>
  <c r="G337" i="24"/>
  <c r="F337" i="24"/>
  <c r="G336" i="24"/>
  <c r="F336" i="24"/>
  <c r="G335" i="24"/>
  <c r="F335" i="24"/>
  <c r="G332" i="24"/>
  <c r="F332" i="24"/>
  <c r="G331" i="24"/>
  <c r="F331" i="24"/>
  <c r="G330" i="24"/>
  <c r="F330" i="24"/>
  <c r="G329" i="24"/>
  <c r="F329" i="24"/>
  <c r="G328" i="24"/>
  <c r="F328" i="24"/>
  <c r="G327" i="24"/>
  <c r="F327" i="24"/>
  <c r="G326" i="24"/>
  <c r="F326" i="24"/>
  <c r="G325" i="24"/>
  <c r="F325" i="24"/>
  <c r="G324" i="24"/>
  <c r="F324" i="24"/>
  <c r="G323" i="24"/>
  <c r="G320" i="24"/>
  <c r="F320" i="24"/>
  <c r="G319" i="24"/>
  <c r="F319" i="24"/>
  <c r="G318" i="24"/>
  <c r="F318" i="24"/>
  <c r="G317" i="24"/>
  <c r="F317" i="24"/>
  <c r="G316" i="24"/>
  <c r="F316" i="24"/>
  <c r="G315" i="24"/>
  <c r="F315" i="24"/>
  <c r="G314" i="24"/>
  <c r="F314" i="24"/>
  <c r="G313" i="24"/>
  <c r="F313" i="24"/>
  <c r="G312" i="24"/>
  <c r="G311" i="24"/>
  <c r="F311" i="24"/>
  <c r="G308" i="24"/>
  <c r="F308" i="24"/>
  <c r="G307" i="24"/>
  <c r="F307" i="24"/>
  <c r="G306" i="24"/>
  <c r="F306" i="24"/>
  <c r="G305" i="24"/>
  <c r="F305" i="24"/>
  <c r="G304" i="24"/>
  <c r="F304" i="24"/>
  <c r="G303" i="24"/>
  <c r="F303" i="24"/>
  <c r="G302" i="24"/>
  <c r="F302" i="24"/>
  <c r="G301" i="24"/>
  <c r="F301" i="24"/>
  <c r="G300" i="24"/>
  <c r="F300" i="24"/>
  <c r="G299" i="24"/>
  <c r="G296" i="24"/>
  <c r="F296" i="24"/>
  <c r="G295" i="24"/>
  <c r="F295" i="24"/>
  <c r="G294" i="24"/>
  <c r="F294" i="24"/>
  <c r="G293" i="24"/>
  <c r="F293" i="24"/>
  <c r="G292" i="24"/>
  <c r="F292" i="24"/>
  <c r="G291" i="24"/>
  <c r="F291" i="24"/>
  <c r="G290" i="24"/>
  <c r="F290" i="24"/>
  <c r="G289" i="24"/>
  <c r="F289" i="24"/>
  <c r="G288" i="24"/>
  <c r="G287" i="24"/>
  <c r="F287" i="24"/>
  <c r="G284" i="24"/>
  <c r="F284" i="24"/>
  <c r="G283" i="24"/>
  <c r="F283" i="24"/>
  <c r="G282" i="24"/>
  <c r="F282" i="24"/>
  <c r="G281" i="24"/>
  <c r="F281" i="24"/>
  <c r="G280" i="24"/>
  <c r="F280" i="24"/>
  <c r="G279" i="24"/>
  <c r="F279" i="24"/>
  <c r="G278" i="24"/>
  <c r="F278" i="24"/>
  <c r="G277" i="24"/>
  <c r="F277" i="24"/>
  <c r="G276" i="24"/>
  <c r="F276" i="24"/>
  <c r="G275" i="24"/>
  <c r="G272" i="24"/>
  <c r="F272" i="24"/>
  <c r="G271" i="24"/>
  <c r="F271" i="24"/>
  <c r="G270" i="24"/>
  <c r="G269" i="24"/>
  <c r="G268" i="24"/>
  <c r="G267" i="24"/>
  <c r="F267" i="24"/>
  <c r="G266" i="24"/>
  <c r="F266" i="24"/>
  <c r="G265" i="24"/>
  <c r="F265" i="24"/>
  <c r="G264" i="24"/>
  <c r="F264" i="24"/>
  <c r="G263" i="24"/>
  <c r="F263" i="24"/>
  <c r="G262" i="24"/>
  <c r="F262" i="24"/>
  <c r="G259" i="24"/>
  <c r="F259" i="24"/>
  <c r="G258" i="24"/>
  <c r="F258" i="24"/>
  <c r="G257" i="24"/>
  <c r="G256" i="24"/>
  <c r="F256" i="24"/>
  <c r="G255" i="24"/>
  <c r="F255" i="24"/>
  <c r="G254" i="24"/>
  <c r="F254" i="24"/>
  <c r="G253" i="24"/>
  <c r="F253" i="24"/>
  <c r="G252" i="24"/>
  <c r="F252" i="24"/>
  <c r="G251" i="24"/>
  <c r="F251" i="24"/>
  <c r="G248" i="24"/>
  <c r="F248" i="24"/>
  <c r="G247" i="24"/>
  <c r="F247" i="24"/>
  <c r="G246" i="24"/>
  <c r="F246" i="24"/>
  <c r="G245" i="24"/>
  <c r="F245" i="24"/>
  <c r="G244" i="24"/>
  <c r="F244" i="24"/>
  <c r="G243" i="24"/>
  <c r="F243" i="24"/>
  <c r="G242" i="24"/>
  <c r="F242" i="24"/>
  <c r="G241" i="24"/>
  <c r="F241" i="24"/>
  <c r="G240" i="24"/>
  <c r="F240" i="24"/>
  <c r="G239" i="24"/>
  <c r="G236" i="24"/>
  <c r="F236" i="24"/>
  <c r="G235" i="24"/>
  <c r="F235" i="24"/>
  <c r="G234" i="24"/>
  <c r="F234" i="24"/>
  <c r="G233" i="24"/>
  <c r="F233" i="24"/>
  <c r="G232" i="24"/>
  <c r="F232" i="24"/>
  <c r="G231" i="24"/>
  <c r="F231" i="24"/>
  <c r="G230" i="24"/>
  <c r="F230" i="24"/>
  <c r="G229" i="24"/>
  <c r="F229" i="24"/>
  <c r="G228" i="24"/>
  <c r="G227" i="24"/>
  <c r="F227" i="24"/>
  <c r="G224" i="24"/>
  <c r="F224" i="24"/>
  <c r="G223" i="24"/>
  <c r="F223" i="24"/>
  <c r="G222" i="24"/>
  <c r="F222" i="24"/>
  <c r="G221" i="24"/>
  <c r="F221" i="24"/>
  <c r="G220" i="24"/>
  <c r="F220" i="24"/>
  <c r="G219" i="24"/>
  <c r="F219" i="24"/>
  <c r="G218" i="24"/>
  <c r="F218" i="24"/>
  <c r="G217" i="24"/>
  <c r="F217" i="24"/>
  <c r="G216" i="24"/>
  <c r="F216" i="24"/>
  <c r="G215" i="24"/>
  <c r="F215" i="24"/>
  <c r="G214" i="24"/>
  <c r="F214" i="24"/>
  <c r="G213" i="24"/>
  <c r="F213" i="24"/>
  <c r="G210" i="24"/>
  <c r="F210" i="24"/>
  <c r="G209" i="24"/>
  <c r="F209" i="24"/>
  <c r="G208" i="24"/>
  <c r="F208" i="24"/>
  <c r="G207" i="24"/>
  <c r="F207" i="24"/>
  <c r="G206" i="24"/>
  <c r="F206" i="24"/>
  <c r="G205" i="24"/>
  <c r="F205" i="24"/>
  <c r="G204" i="24"/>
  <c r="F204" i="24"/>
  <c r="G203" i="24"/>
  <c r="F203" i="24"/>
  <c r="G202" i="24"/>
  <c r="F202" i="24"/>
  <c r="F197" i="24"/>
  <c r="G196" i="24"/>
  <c r="F196" i="24"/>
  <c r="G195" i="24"/>
  <c r="F195" i="24"/>
  <c r="G194" i="24"/>
  <c r="F194" i="24"/>
  <c r="G193" i="24"/>
  <c r="F193" i="24"/>
  <c r="G192" i="24"/>
  <c r="F192" i="24"/>
  <c r="G191" i="24"/>
  <c r="F191" i="24"/>
  <c r="G190" i="24"/>
  <c r="F190" i="24"/>
  <c r="G187" i="24"/>
  <c r="F187" i="24"/>
  <c r="G186" i="24"/>
  <c r="F186" i="24"/>
  <c r="G185" i="24"/>
  <c r="F185" i="24"/>
  <c r="G184" i="24"/>
  <c r="F184" i="24"/>
  <c r="G183" i="24"/>
  <c r="F183" i="24"/>
  <c r="G182" i="24"/>
  <c r="F182" i="24"/>
  <c r="G181" i="24"/>
  <c r="F181" i="24"/>
  <c r="G180" i="24"/>
  <c r="F180" i="24"/>
  <c r="G179" i="24"/>
  <c r="F179" i="24"/>
  <c r="G178" i="24"/>
  <c r="F178" i="24"/>
  <c r="G177" i="24"/>
  <c r="F177" i="24"/>
  <c r="G176" i="24"/>
  <c r="G175" i="24"/>
  <c r="G172" i="24"/>
  <c r="F172" i="24"/>
  <c r="G171" i="24"/>
  <c r="F171" i="24"/>
  <c r="G170" i="24"/>
  <c r="F170" i="24"/>
  <c r="G169" i="24"/>
  <c r="F169" i="24"/>
  <c r="G168" i="24"/>
  <c r="F168" i="24"/>
  <c r="G167" i="24"/>
  <c r="F167" i="24"/>
  <c r="G166" i="24"/>
  <c r="G165" i="24"/>
  <c r="G164" i="24"/>
  <c r="F164" i="24"/>
  <c r="G163" i="24"/>
  <c r="F163" i="24"/>
  <c r="G162" i="24"/>
  <c r="F162" i="24"/>
  <c r="G161" i="24"/>
  <c r="F161" i="24"/>
  <c r="G158" i="24"/>
  <c r="G157" i="24"/>
  <c r="F157" i="24"/>
  <c r="G156" i="24"/>
  <c r="F156" i="24"/>
  <c r="G155" i="24"/>
  <c r="F155" i="24"/>
  <c r="G154" i="24"/>
  <c r="F154" i="24"/>
  <c r="G153" i="24"/>
  <c r="F153" i="24"/>
  <c r="G152" i="24"/>
  <c r="F152" i="24"/>
  <c r="G151" i="24"/>
  <c r="F151" i="24"/>
  <c r="G150" i="24"/>
  <c r="F150" i="24"/>
  <c r="G149" i="24"/>
  <c r="F149" i="24"/>
  <c r="G148" i="24"/>
  <c r="F148" i="24"/>
  <c r="G145" i="24"/>
  <c r="F145" i="24"/>
  <c r="G144" i="24"/>
  <c r="F144" i="24"/>
  <c r="G143" i="24"/>
  <c r="F143" i="24"/>
  <c r="G142" i="24"/>
  <c r="F142" i="24"/>
  <c r="G141" i="24"/>
  <c r="F141" i="24"/>
  <c r="G140" i="24"/>
  <c r="F140" i="24"/>
  <c r="G139" i="24"/>
  <c r="F139" i="24"/>
  <c r="G138" i="24"/>
  <c r="F138" i="24"/>
  <c r="G137" i="24"/>
  <c r="F137" i="24"/>
  <c r="G136" i="24"/>
  <c r="F136" i="24"/>
  <c r="G135" i="24"/>
  <c r="F135" i="24"/>
  <c r="G132" i="24"/>
  <c r="F132" i="24"/>
  <c r="G131" i="24"/>
  <c r="F131" i="24"/>
  <c r="G130" i="24"/>
  <c r="F130" i="24"/>
  <c r="G129" i="24"/>
  <c r="F129" i="24"/>
  <c r="G128" i="24"/>
  <c r="F128" i="24"/>
  <c r="G127" i="24"/>
  <c r="F127" i="24"/>
  <c r="G126" i="24"/>
  <c r="F126" i="24"/>
  <c r="G125" i="24"/>
  <c r="F125" i="24"/>
  <c r="G124" i="24"/>
  <c r="F124" i="24"/>
  <c r="G123" i="24"/>
  <c r="F123" i="24"/>
  <c r="G122" i="24"/>
  <c r="F122" i="24"/>
  <c r="G121" i="24"/>
  <c r="F121" i="24"/>
  <c r="G120" i="24"/>
  <c r="F120" i="24"/>
  <c r="G119" i="24"/>
  <c r="G118" i="24"/>
  <c r="F118" i="24"/>
  <c r="G117" i="24"/>
  <c r="G116" i="24"/>
  <c r="G113" i="24"/>
  <c r="F113" i="24"/>
  <c r="G112" i="24"/>
  <c r="F112" i="24"/>
  <c r="G111" i="24"/>
  <c r="F111" i="24"/>
  <c r="G110" i="24"/>
  <c r="F110" i="24"/>
  <c r="G109" i="24"/>
  <c r="F109" i="24"/>
  <c r="G108" i="24"/>
  <c r="F108" i="24"/>
  <c r="G107" i="24"/>
  <c r="F107" i="24"/>
  <c r="G106" i="24"/>
  <c r="F106" i="24"/>
  <c r="G105" i="24"/>
  <c r="F105" i="24"/>
  <c r="G104" i="24"/>
  <c r="F104" i="24"/>
  <c r="G103" i="24"/>
  <c r="F103" i="24"/>
  <c r="G102" i="24"/>
  <c r="F102" i="24"/>
  <c r="G101" i="24"/>
  <c r="F101" i="24"/>
  <c r="G100" i="24"/>
  <c r="G99" i="24"/>
  <c r="F99" i="24"/>
  <c r="G98" i="24"/>
  <c r="G97" i="24"/>
  <c r="G96" i="24"/>
  <c r="G93" i="24"/>
  <c r="F93" i="24"/>
  <c r="G92" i="24"/>
  <c r="F92" i="24"/>
  <c r="G91" i="24"/>
  <c r="F91" i="24"/>
  <c r="G90" i="24"/>
  <c r="F90" i="24"/>
  <c r="G89" i="24"/>
  <c r="F89" i="24"/>
  <c r="G88" i="24"/>
  <c r="F88" i="24"/>
  <c r="G87" i="24"/>
  <c r="F87" i="24"/>
  <c r="G86" i="24"/>
  <c r="F86" i="24"/>
  <c r="G85" i="24"/>
  <c r="F85" i="24"/>
  <c r="G84" i="24"/>
  <c r="G83" i="24"/>
  <c r="G82" i="24"/>
  <c r="F82" i="24"/>
  <c r="G81" i="24"/>
  <c r="F81" i="24"/>
  <c r="G80" i="24"/>
  <c r="F80" i="24"/>
  <c r="G79" i="24"/>
  <c r="F79" i="24"/>
  <c r="G78" i="24"/>
  <c r="G77" i="24"/>
  <c r="F77" i="24"/>
  <c r="G76" i="24"/>
  <c r="F76" i="24"/>
  <c r="G75" i="24"/>
  <c r="G74" i="24"/>
  <c r="G73" i="24"/>
  <c r="G70" i="24"/>
  <c r="G69" i="24"/>
  <c r="F69" i="24"/>
  <c r="G68" i="24"/>
  <c r="F68" i="24"/>
  <c r="G67" i="24"/>
  <c r="F67" i="24"/>
  <c r="G66" i="24"/>
  <c r="F66" i="24"/>
  <c r="G65" i="24"/>
  <c r="F65" i="24"/>
  <c r="G64" i="24"/>
  <c r="F64" i="24"/>
  <c r="G63" i="24"/>
  <c r="F63" i="24"/>
  <c r="G62" i="24"/>
  <c r="F62" i="24"/>
  <c r="G61" i="24"/>
  <c r="F61" i="24"/>
  <c r="G60" i="24"/>
  <c r="F60" i="24"/>
  <c r="G55" i="24"/>
  <c r="F55" i="24"/>
  <c r="G54" i="24"/>
  <c r="F54" i="24"/>
  <c r="G53" i="24"/>
  <c r="F53" i="24"/>
  <c r="G52" i="24"/>
  <c r="F52" i="24"/>
  <c r="G51" i="24"/>
  <c r="F51" i="24"/>
  <c r="G50" i="24"/>
  <c r="F50" i="24"/>
  <c r="G49" i="24"/>
  <c r="F49" i="24"/>
  <c r="G48" i="24"/>
  <c r="F48" i="24"/>
  <c r="G41" i="24"/>
  <c r="G40" i="24" s="1"/>
  <c r="H13" i="10" s="1"/>
  <c r="J13" i="10" s="1"/>
  <c r="L13" i="10" s="1"/>
  <c r="H38" i="35" s="1"/>
  <c r="F41" i="24"/>
  <c r="F40" i="24" s="1"/>
  <c r="G13" i="10" s="1"/>
  <c r="I13" i="10" s="1"/>
  <c r="K13" i="10" s="1"/>
  <c r="G38" i="35" s="1"/>
  <c r="G38" i="24"/>
  <c r="F38" i="24"/>
  <c r="G37" i="24"/>
  <c r="F37" i="24"/>
  <c r="F36" i="24"/>
  <c r="G35" i="24"/>
  <c r="F35" i="24"/>
  <c r="G34" i="24"/>
  <c r="F34" i="24"/>
  <c r="F33" i="24"/>
  <c r="G30" i="24"/>
  <c r="F30" i="24"/>
  <c r="G29" i="24"/>
  <c r="F29" i="24"/>
  <c r="F28" i="24"/>
  <c r="G27" i="24"/>
  <c r="F27" i="24"/>
  <c r="G26" i="24"/>
  <c r="F26" i="24"/>
  <c r="F25" i="24"/>
  <c r="G22" i="24"/>
  <c r="G21" i="24" s="1"/>
  <c r="H10" i="10" s="1"/>
  <c r="J10" i="10" s="1"/>
  <c r="L10" i="10" s="1"/>
  <c r="H92" i="35" s="1"/>
  <c r="F22" i="24"/>
  <c r="F21" i="24" s="1"/>
  <c r="G10" i="10" s="1"/>
  <c r="I10" i="10" s="1"/>
  <c r="K10" i="10" s="1"/>
  <c r="G92" i="35" s="1"/>
  <c r="G19" i="24"/>
  <c r="F19" i="24"/>
  <c r="G18" i="24"/>
  <c r="F18" i="24"/>
  <c r="G17" i="24"/>
  <c r="F17" i="24"/>
  <c r="G16" i="24"/>
  <c r="F16" i="24"/>
  <c r="F15" i="24"/>
  <c r="G12" i="24"/>
  <c r="F12" i="24"/>
  <c r="G11" i="24"/>
  <c r="F11" i="24"/>
  <c r="G10" i="24"/>
  <c r="F10" i="24"/>
  <c r="G9" i="24"/>
  <c r="F9" i="24"/>
  <c r="F8" i="24"/>
  <c r="G36" i="24" l="1"/>
  <c r="G28" i="24"/>
  <c r="F228" i="24"/>
  <c r="F312" i="24"/>
  <c r="F239" i="24"/>
  <c r="F299" i="24"/>
  <c r="F288" i="24"/>
  <c r="F275" i="24"/>
  <c r="G25" i="24"/>
  <c r="G24" i="24" s="1"/>
  <c r="H11" i="10" s="1"/>
  <c r="J11" i="10" s="1"/>
  <c r="L11" i="10" s="1"/>
  <c r="H14" i="35" s="1"/>
  <c r="G33" i="24"/>
  <c r="G8" i="24"/>
  <c r="F176" i="24"/>
  <c r="F100" i="24"/>
  <c r="F78" i="24"/>
  <c r="H125" i="18"/>
  <c r="H10" i="18"/>
  <c r="H119" i="18"/>
  <c r="H29" i="18"/>
  <c r="H101" i="18"/>
  <c r="H5" i="18"/>
  <c r="H102" i="18"/>
  <c r="F10" i="18"/>
  <c r="F57" i="18"/>
  <c r="G996" i="24" s="1"/>
  <c r="F29" i="18"/>
  <c r="G998" i="24" s="1"/>
  <c r="F62" i="18"/>
  <c r="F630" i="24" s="1"/>
  <c r="F109" i="18"/>
  <c r="F84" i="24" s="1"/>
  <c r="H7" i="18"/>
  <c r="H54" i="18"/>
  <c r="F64" i="18"/>
  <c r="G994" i="24" s="1"/>
  <c r="F119" i="18"/>
  <c r="F269" i="24" s="1"/>
  <c r="F124" i="18"/>
  <c r="H86" i="18"/>
  <c r="H129" i="18"/>
  <c r="F42" i="18"/>
  <c r="F970" i="24" s="1"/>
  <c r="F78" i="18"/>
  <c r="F652" i="24" s="1"/>
  <c r="F125" i="18"/>
  <c r="F323" i="24" s="1"/>
  <c r="H6" i="18"/>
  <c r="H56" i="18"/>
  <c r="H55" i="18"/>
  <c r="F43" i="18"/>
  <c r="F166" i="24" s="1"/>
  <c r="F86" i="18"/>
  <c r="G197" i="24" s="1"/>
  <c r="F129" i="18"/>
  <c r="F345" i="24" s="1"/>
  <c r="H30" i="18"/>
  <c r="H67" i="18"/>
  <c r="H99" i="18"/>
  <c r="H107" i="18"/>
  <c r="F46" i="18"/>
  <c r="F83" i="24" s="1"/>
  <c r="F88" i="18"/>
  <c r="F763" i="24" s="1"/>
  <c r="F762" i="24" s="1"/>
  <c r="G82" i="10" s="1"/>
  <c r="I82" i="10" s="1"/>
  <c r="K82" i="10" s="1"/>
  <c r="G36" i="35" s="1"/>
  <c r="F133" i="18"/>
  <c r="H31" i="18"/>
  <c r="F49" i="18"/>
  <c r="F817" i="24" s="1"/>
  <c r="F94" i="18"/>
  <c r="F270" i="24" s="1"/>
  <c r="F134" i="18"/>
  <c r="F165" i="24" s="1"/>
  <c r="H96" i="18"/>
  <c r="H51" i="18"/>
  <c r="F238" i="24"/>
  <c r="G34" i="10" s="1"/>
  <c r="F14" i="24"/>
  <c r="G9" i="10" s="1"/>
  <c r="F274" i="24"/>
  <c r="G37" i="10" s="1"/>
  <c r="F410" i="24"/>
  <c r="G48" i="10" s="1"/>
  <c r="I48" i="10" s="1"/>
  <c r="K48" i="10" s="1"/>
  <c r="G65" i="35" s="1"/>
  <c r="G14" i="24"/>
  <c r="H9" i="10" s="1"/>
  <c r="J9" i="10" s="1"/>
  <c r="L9" i="10" s="1"/>
  <c r="H13" i="35" s="1"/>
  <c r="G238" i="24"/>
  <c r="H34" i="10" s="1"/>
  <c r="J34" i="10" s="1"/>
  <c r="L34" i="10" s="1"/>
  <c r="H16" i="35" s="1"/>
  <c r="G274" i="24"/>
  <c r="H37" i="10" s="1"/>
  <c r="J37" i="10" s="1"/>
  <c r="L37" i="10" s="1"/>
  <c r="H93" i="35" s="1"/>
  <c r="G310" i="24"/>
  <c r="H40" i="10" s="1"/>
  <c r="J40" i="10" s="1"/>
  <c r="L40" i="10" s="1"/>
  <c r="H9" i="35" s="1"/>
  <c r="G410" i="24"/>
  <c r="H48" i="10" s="1"/>
  <c r="J48" i="10" s="1"/>
  <c r="L48" i="10" s="1"/>
  <c r="H65" i="35" s="1"/>
  <c r="G514" i="24"/>
  <c r="H58" i="10" s="1"/>
  <c r="J58" i="10" s="1"/>
  <c r="L58" i="10" s="1"/>
  <c r="H57" i="35" s="1"/>
  <c r="F662" i="24"/>
  <c r="G71" i="10" s="1"/>
  <c r="I71" i="10" s="1"/>
  <c r="K71" i="10" s="1"/>
  <c r="G89" i="35" s="1"/>
  <c r="F892" i="24"/>
  <c r="G94" i="10" s="1"/>
  <c r="I94" i="10" s="1"/>
  <c r="K94" i="10" s="1"/>
  <c r="G59" i="35" s="1"/>
  <c r="F784" i="24"/>
  <c r="G536" i="24"/>
  <c r="H60" i="10" s="1"/>
  <c r="J60" i="10" s="1"/>
  <c r="L60" i="10" s="1"/>
  <c r="H63" i="35" s="1"/>
  <c r="G550" i="24"/>
  <c r="H61" i="10" s="1"/>
  <c r="J61" i="10" s="1"/>
  <c r="L61" i="10" s="1"/>
  <c r="H30" i="35" s="1"/>
  <c r="G794" i="24"/>
  <c r="H85" i="10" s="1"/>
  <c r="J85" i="10" s="1"/>
  <c r="L85" i="10" s="1"/>
  <c r="H94" i="35" s="1"/>
  <c r="F351" i="24"/>
  <c r="G43" i="10" s="1"/>
  <c r="F431" i="24"/>
  <c r="G50" i="10" s="1"/>
  <c r="I50" i="10" s="1"/>
  <c r="K50" i="10" s="1"/>
  <c r="G51" i="35" s="1"/>
  <c r="F585" i="24"/>
  <c r="G64" i="10" s="1"/>
  <c r="I64" i="10" s="1"/>
  <c r="K64" i="10" s="1"/>
  <c r="G19" i="35" s="1"/>
  <c r="F607" i="24"/>
  <c r="G66" i="10" s="1"/>
  <c r="I66" i="10" s="1"/>
  <c r="K66" i="10" s="1"/>
  <c r="G69" i="35" s="1"/>
  <c r="F651" i="24"/>
  <c r="G70" i="10" s="1"/>
  <c r="I70" i="10" s="1"/>
  <c r="K70" i="10" s="1"/>
  <c r="F697" i="24"/>
  <c r="G76" i="10" s="1"/>
  <c r="I76" i="10" s="1"/>
  <c r="K76" i="10" s="1"/>
  <c r="G62" i="35" s="1"/>
  <c r="F741" i="24"/>
  <c r="G80" i="10" s="1"/>
  <c r="I80" i="10" s="1"/>
  <c r="K80" i="10" s="1"/>
  <c r="G91" i="35" s="1"/>
  <c r="F815" i="24"/>
  <c r="G87" i="10" s="1"/>
  <c r="I87" i="10" s="1"/>
  <c r="K87" i="10" s="1"/>
  <c r="G52" i="35" s="1"/>
  <c r="F837" i="24"/>
  <c r="G89" i="10" s="1"/>
  <c r="I89" i="10" s="1"/>
  <c r="K89" i="10" s="1"/>
  <c r="G49" i="35" s="1"/>
  <c r="F859" i="24"/>
  <c r="G91" i="10" s="1"/>
  <c r="I91" i="10" s="1"/>
  <c r="K91" i="10" s="1"/>
  <c r="G26" i="35" s="1"/>
  <c r="F881" i="24"/>
  <c r="G93" i="10" s="1"/>
  <c r="I93" i="10" s="1"/>
  <c r="K93" i="10" s="1"/>
  <c r="G39" i="35" s="1"/>
  <c r="F925" i="24"/>
  <c r="G97" i="10" s="1"/>
  <c r="I97" i="10" s="1"/>
  <c r="K97" i="10" s="1"/>
  <c r="G12" i="35" s="1"/>
  <c r="F947" i="24"/>
  <c r="G99" i="10" s="1"/>
  <c r="I99" i="10" s="1"/>
  <c r="K99" i="10" s="1"/>
  <c r="G67" i="35" s="1"/>
  <c r="F969" i="24"/>
  <c r="G101" i="10" s="1"/>
  <c r="I101" i="10" s="1"/>
  <c r="K101" i="10" s="1"/>
  <c r="G77" i="35" s="1"/>
  <c r="F201" i="24"/>
  <c r="G31" i="10" s="1"/>
  <c r="F387" i="24"/>
  <c r="G46" i="10" s="1"/>
  <c r="F453" i="24"/>
  <c r="G52" i="10" s="1"/>
  <c r="I52" i="10" s="1"/>
  <c r="K52" i="10" s="1"/>
  <c r="G33" i="35" s="1"/>
  <c r="F475" i="24"/>
  <c r="G54" i="10" s="1"/>
  <c r="I54" i="10" s="1"/>
  <c r="K54" i="10" s="1"/>
  <c r="G61" i="35" s="1"/>
  <c r="F629" i="24"/>
  <c r="G68" i="10" s="1"/>
  <c r="I68" i="10" s="1"/>
  <c r="K68" i="10" s="1"/>
  <c r="G44" i="35" s="1"/>
  <c r="F673" i="24"/>
  <c r="G72" i="10" s="1"/>
  <c r="I72" i="10" s="1"/>
  <c r="K72" i="10" s="1"/>
  <c r="G60" i="35" s="1"/>
  <c r="F719" i="24"/>
  <c r="G78" i="10" s="1"/>
  <c r="I78" i="10" s="1"/>
  <c r="K78" i="10" s="1"/>
  <c r="G85" i="35" s="1"/>
  <c r="F773" i="24"/>
  <c r="G83" i="10" s="1"/>
  <c r="I83" i="10" s="1"/>
  <c r="K83" i="10" s="1"/>
  <c r="G53" i="35" s="1"/>
  <c r="F903" i="24"/>
  <c r="G95" i="10" s="1"/>
  <c r="I95" i="10" s="1"/>
  <c r="K95" i="10" s="1"/>
  <c r="G71" i="35" s="1"/>
  <c r="G95" i="24"/>
  <c r="H22" i="10" s="1"/>
  <c r="J22" i="10" s="1"/>
  <c r="L22" i="10" s="1"/>
  <c r="H25" i="35" s="1"/>
  <c r="G115" i="24"/>
  <c r="H23" i="10" s="1"/>
  <c r="J23" i="10" s="1"/>
  <c r="L23" i="10" s="1"/>
  <c r="H66" i="35" s="1"/>
  <c r="G201" i="24"/>
  <c r="H31" i="10" s="1"/>
  <c r="J31" i="10" s="1"/>
  <c r="L31" i="10" s="1"/>
  <c r="H22" i="35" s="1"/>
  <c r="G431" i="24"/>
  <c r="H50" i="10" s="1"/>
  <c r="J50" i="10" s="1"/>
  <c r="L50" i="10" s="1"/>
  <c r="H51" i="35" s="1"/>
  <c r="G453" i="24"/>
  <c r="H52" i="10" s="1"/>
  <c r="J52" i="10" s="1"/>
  <c r="L52" i="10" s="1"/>
  <c r="H33" i="35" s="1"/>
  <c r="G475" i="24"/>
  <c r="H54" i="10" s="1"/>
  <c r="J54" i="10" s="1"/>
  <c r="L54" i="10" s="1"/>
  <c r="H61" i="35" s="1"/>
  <c r="G585" i="24"/>
  <c r="H64" i="10" s="1"/>
  <c r="J64" i="10" s="1"/>
  <c r="L64" i="10" s="1"/>
  <c r="H19" i="35" s="1"/>
  <c r="G607" i="24"/>
  <c r="H66" i="10" s="1"/>
  <c r="J66" i="10" s="1"/>
  <c r="L66" i="10" s="1"/>
  <c r="H69" i="35" s="1"/>
  <c r="G629" i="24"/>
  <c r="H68" i="10" s="1"/>
  <c r="J68" i="10" s="1"/>
  <c r="L68" i="10" s="1"/>
  <c r="H44" i="35" s="1"/>
  <c r="G673" i="24"/>
  <c r="H72" i="10" s="1"/>
  <c r="J72" i="10" s="1"/>
  <c r="L72" i="10" s="1"/>
  <c r="H60" i="35" s="1"/>
  <c r="G697" i="24"/>
  <c r="H76" i="10" s="1"/>
  <c r="J76" i="10" s="1"/>
  <c r="L76" i="10" s="1"/>
  <c r="H62" i="35" s="1"/>
  <c r="G719" i="24"/>
  <c r="H78" i="10" s="1"/>
  <c r="J78" i="10" s="1"/>
  <c r="L78" i="10" s="1"/>
  <c r="H85" i="35" s="1"/>
  <c r="G741" i="24"/>
  <c r="H80" i="10" s="1"/>
  <c r="J80" i="10" s="1"/>
  <c r="L80" i="10" s="1"/>
  <c r="H91" i="35" s="1"/>
  <c r="G815" i="24"/>
  <c r="H87" i="10" s="1"/>
  <c r="J87" i="10" s="1"/>
  <c r="L87" i="10" s="1"/>
  <c r="H52" i="35" s="1"/>
  <c r="G837" i="24"/>
  <c r="H89" i="10" s="1"/>
  <c r="J89" i="10" s="1"/>
  <c r="L89" i="10" s="1"/>
  <c r="H49" i="35" s="1"/>
  <c r="G859" i="24"/>
  <c r="H91" i="10" s="1"/>
  <c r="J91" i="10" s="1"/>
  <c r="L91" i="10" s="1"/>
  <c r="H26" i="35" s="1"/>
  <c r="G903" i="24"/>
  <c r="H95" i="10" s="1"/>
  <c r="J95" i="10" s="1"/>
  <c r="L95" i="10" s="1"/>
  <c r="H71" i="35" s="1"/>
  <c r="G925" i="24"/>
  <c r="H97" i="10" s="1"/>
  <c r="J97" i="10" s="1"/>
  <c r="L97" i="10" s="1"/>
  <c r="H12" i="35" s="1"/>
  <c r="G947" i="24"/>
  <c r="H99" i="10" s="1"/>
  <c r="J99" i="10" s="1"/>
  <c r="L99" i="10" s="1"/>
  <c r="H67" i="35" s="1"/>
  <c r="G969" i="24"/>
  <c r="H101" i="10" s="1"/>
  <c r="J101" i="10" s="1"/>
  <c r="L101" i="10" s="1"/>
  <c r="H77" i="35" s="1"/>
  <c r="F310" i="24"/>
  <c r="G40" i="10" s="1"/>
  <c r="F514" i="24"/>
  <c r="G58" i="10" s="1"/>
  <c r="I58" i="10" s="1"/>
  <c r="K58" i="10" s="1"/>
  <c r="G57" i="35" s="1"/>
  <c r="F751" i="24"/>
  <c r="G81" i="10" s="1"/>
  <c r="I81" i="10" s="1"/>
  <c r="K81" i="10" s="1"/>
  <c r="G56" i="35" s="1"/>
  <c r="F47" i="24"/>
  <c r="G17" i="10" s="1"/>
  <c r="I17" i="10" s="1"/>
  <c r="K17" i="10" s="1"/>
  <c r="G83" i="35" s="1"/>
  <c r="F375" i="24"/>
  <c r="G45" i="10" s="1"/>
  <c r="G261" i="24"/>
  <c r="H36" i="10" s="1"/>
  <c r="J36" i="10" s="1"/>
  <c r="L36" i="10" s="1"/>
  <c r="H90" i="35" s="1"/>
  <c r="G751" i="24"/>
  <c r="H81" i="10" s="1"/>
  <c r="J81" i="10" s="1"/>
  <c r="L81" i="10" s="1"/>
  <c r="H56" i="35" s="1"/>
  <c r="F24" i="24"/>
  <c r="G11" i="10" s="1"/>
  <c r="I11" i="10" s="1"/>
  <c r="K11" i="10" s="1"/>
  <c r="G14" i="35" s="1"/>
  <c r="F212" i="24"/>
  <c r="G32" i="10" s="1"/>
  <c r="F442" i="24"/>
  <c r="G51" i="10" s="1"/>
  <c r="I51" i="10" s="1"/>
  <c r="K51" i="10" s="1"/>
  <c r="G70" i="35" s="1"/>
  <c r="F486" i="24"/>
  <c r="G55" i="10" s="1"/>
  <c r="I55" i="10" s="1"/>
  <c r="K55" i="10" s="1"/>
  <c r="G54" i="35" s="1"/>
  <c r="F574" i="24"/>
  <c r="G63" i="10" s="1"/>
  <c r="I63" i="10" s="1"/>
  <c r="K63" i="10" s="1"/>
  <c r="G84" i="35" s="1"/>
  <c r="F708" i="24"/>
  <c r="G77" i="10" s="1"/>
  <c r="I77" i="10" s="1"/>
  <c r="K77" i="10" s="1"/>
  <c r="G24" i="35" s="1"/>
  <c r="F804" i="24"/>
  <c r="G86" i="10" s="1"/>
  <c r="I86" i="10" s="1"/>
  <c r="K86" i="10" s="1"/>
  <c r="G35" i="35" s="1"/>
  <c r="F826" i="24"/>
  <c r="G88" i="10" s="1"/>
  <c r="I88" i="10" s="1"/>
  <c r="K88" i="10" s="1"/>
  <c r="G68" i="35" s="1"/>
  <c r="F848" i="24"/>
  <c r="G90" i="10" s="1"/>
  <c r="I90" i="10" s="1"/>
  <c r="K90" i="10" s="1"/>
  <c r="G21" i="35" s="1"/>
  <c r="F870" i="24"/>
  <c r="G92" i="10" s="1"/>
  <c r="I92" i="10" s="1"/>
  <c r="K92" i="10" s="1"/>
  <c r="G23" i="35" s="1"/>
  <c r="F914" i="24"/>
  <c r="G96" i="10" s="1"/>
  <c r="I96" i="10" s="1"/>
  <c r="K96" i="10" s="1"/>
  <c r="G32" i="35" s="1"/>
  <c r="F536" i="24"/>
  <c r="G60" i="10" s="1"/>
  <c r="I60" i="10" s="1"/>
  <c r="K60" i="10" s="1"/>
  <c r="G63" i="35" s="1"/>
  <c r="F261" i="24"/>
  <c r="G36" i="10" s="1"/>
  <c r="F298" i="24"/>
  <c r="G39" i="10" s="1"/>
  <c r="F464" i="24"/>
  <c r="G53" i="10" s="1"/>
  <c r="I53" i="10" s="1"/>
  <c r="K53" i="10" s="1"/>
  <c r="G41" i="35" s="1"/>
  <c r="F596" i="24"/>
  <c r="G65" i="10" s="1"/>
  <c r="I65" i="10" s="1"/>
  <c r="K65" i="10" s="1"/>
  <c r="G31" i="35" s="1"/>
  <c r="F618" i="24"/>
  <c r="G67" i="10" s="1"/>
  <c r="I67" i="10" s="1"/>
  <c r="K67" i="10" s="1"/>
  <c r="G50" i="35" s="1"/>
  <c r="F640" i="24"/>
  <c r="G69" i="10" s="1"/>
  <c r="I69" i="10" s="1"/>
  <c r="K69" i="10" s="1"/>
  <c r="G34" i="35" s="1"/>
  <c r="F686" i="24"/>
  <c r="G75" i="10" s="1"/>
  <c r="I75" i="10" s="1"/>
  <c r="K75" i="10" s="1"/>
  <c r="G42" i="35" s="1"/>
  <c r="F730" i="24"/>
  <c r="G79" i="10" s="1"/>
  <c r="I79" i="10" s="1"/>
  <c r="K79" i="10" s="1"/>
  <c r="G81" i="35" s="1"/>
  <c r="F936" i="24"/>
  <c r="G98" i="10" s="1"/>
  <c r="I98" i="10" s="1"/>
  <c r="K98" i="10" s="1"/>
  <c r="G10" i="35" s="1"/>
  <c r="F958" i="24"/>
  <c r="G100" i="10" s="1"/>
  <c r="I100" i="10" s="1"/>
  <c r="K100" i="10" s="1"/>
  <c r="G11" i="35" s="1"/>
  <c r="F980" i="24"/>
  <c r="G102" i="10" s="1"/>
  <c r="I102" i="10" s="1"/>
  <c r="K102" i="10" s="1"/>
  <c r="G73" i="35" s="1"/>
  <c r="G72" i="24"/>
  <c r="H21" i="10" s="1"/>
  <c r="J21" i="10" s="1"/>
  <c r="L21" i="10" s="1"/>
  <c r="H27" i="35" s="1"/>
  <c r="G160" i="24"/>
  <c r="H26" i="10" s="1"/>
  <c r="J26" i="10" s="1"/>
  <c r="L26" i="10" s="1"/>
  <c r="H46" i="35" s="1"/>
  <c r="G174" i="24"/>
  <c r="H27" i="10" s="1"/>
  <c r="J27" i="10" s="1"/>
  <c r="L27" i="10" s="1"/>
  <c r="H17" i="35" s="1"/>
  <c r="G212" i="24"/>
  <c r="H32" i="10" s="1"/>
  <c r="J32" i="10" s="1"/>
  <c r="L32" i="10" s="1"/>
  <c r="H79" i="35" s="1"/>
  <c r="G226" i="24"/>
  <c r="H33" i="10" s="1"/>
  <c r="J33" i="10" s="1"/>
  <c r="L33" i="10" s="1"/>
  <c r="H40" i="35" s="1"/>
  <c r="G298" i="24"/>
  <c r="H39" i="10" s="1"/>
  <c r="J39" i="10" s="1"/>
  <c r="L39" i="10" s="1"/>
  <c r="H8" i="35" s="1"/>
  <c r="G334" i="24"/>
  <c r="H42" i="10" s="1"/>
  <c r="J42" i="10" s="1"/>
  <c r="L42" i="10" s="1"/>
  <c r="H48" i="35" s="1"/>
  <c r="G442" i="24"/>
  <c r="H51" i="10" s="1"/>
  <c r="J51" i="10" s="1"/>
  <c r="L51" i="10" s="1"/>
  <c r="H70" i="35" s="1"/>
  <c r="G464" i="24"/>
  <c r="H53" i="10" s="1"/>
  <c r="J53" i="10" s="1"/>
  <c r="L53" i="10" s="1"/>
  <c r="H41" i="35" s="1"/>
  <c r="G486" i="24"/>
  <c r="H55" i="10" s="1"/>
  <c r="J55" i="10" s="1"/>
  <c r="L55" i="10" s="1"/>
  <c r="H54" i="35" s="1"/>
  <c r="G574" i="24"/>
  <c r="H63" i="10" s="1"/>
  <c r="J63" i="10" s="1"/>
  <c r="L63" i="10" s="1"/>
  <c r="H84" i="35" s="1"/>
  <c r="G596" i="24"/>
  <c r="H65" i="10" s="1"/>
  <c r="J65" i="10" s="1"/>
  <c r="L65" i="10" s="1"/>
  <c r="H31" i="35" s="1"/>
  <c r="G618" i="24"/>
  <c r="H67" i="10" s="1"/>
  <c r="J67" i="10" s="1"/>
  <c r="L67" i="10" s="1"/>
  <c r="H50" i="35" s="1"/>
  <c r="G662" i="24"/>
  <c r="H71" i="10" s="1"/>
  <c r="J71" i="10" s="1"/>
  <c r="L71" i="10" s="1"/>
  <c r="H89" i="35" s="1"/>
  <c r="G686" i="24"/>
  <c r="H75" i="10" s="1"/>
  <c r="J75" i="10" s="1"/>
  <c r="L75" i="10" s="1"/>
  <c r="H42" i="35" s="1"/>
  <c r="G708" i="24"/>
  <c r="H77" i="10" s="1"/>
  <c r="J77" i="10" s="1"/>
  <c r="L77" i="10" s="1"/>
  <c r="H24" i="35" s="1"/>
  <c r="G730" i="24"/>
  <c r="H79" i="10" s="1"/>
  <c r="J79" i="10" s="1"/>
  <c r="L79" i="10" s="1"/>
  <c r="H81" i="35" s="1"/>
  <c r="G804" i="24"/>
  <c r="H86" i="10" s="1"/>
  <c r="J86" i="10" s="1"/>
  <c r="L86" i="10" s="1"/>
  <c r="H35" i="35" s="1"/>
  <c r="G826" i="24"/>
  <c r="H88" i="10" s="1"/>
  <c r="J88" i="10" s="1"/>
  <c r="L88" i="10" s="1"/>
  <c r="H68" i="35" s="1"/>
  <c r="G848" i="24"/>
  <c r="H90" i="10" s="1"/>
  <c r="J90" i="10" s="1"/>
  <c r="L90" i="10" s="1"/>
  <c r="H21" i="35" s="1"/>
  <c r="G892" i="24"/>
  <c r="H94" i="10" s="1"/>
  <c r="J94" i="10" s="1"/>
  <c r="L94" i="10" s="1"/>
  <c r="H59" i="35" s="1"/>
  <c r="G914" i="24"/>
  <c r="H96" i="10" s="1"/>
  <c r="J96" i="10" s="1"/>
  <c r="L96" i="10" s="1"/>
  <c r="H32" i="35" s="1"/>
  <c r="G936" i="24"/>
  <c r="H98" i="10" s="1"/>
  <c r="J98" i="10" s="1"/>
  <c r="L98" i="10" s="1"/>
  <c r="H10" i="35" s="1"/>
  <c r="G958" i="24"/>
  <c r="H100" i="10" s="1"/>
  <c r="J100" i="10" s="1"/>
  <c r="L100" i="10" s="1"/>
  <c r="H11" i="35" s="1"/>
  <c r="G980" i="24"/>
  <c r="H102" i="10" s="1"/>
  <c r="J102" i="10" s="1"/>
  <c r="L102" i="10" s="1"/>
  <c r="H73" i="35" s="1"/>
  <c r="F550" i="24"/>
  <c r="G61" i="10" s="1"/>
  <c r="I61" i="10" s="1"/>
  <c r="K61" i="10" s="1"/>
  <c r="G30" i="35" s="1"/>
  <c r="F421" i="24"/>
  <c r="F503" i="24"/>
  <c r="G57" i="10" s="1"/>
  <c r="I57" i="10" s="1"/>
  <c r="K57" i="10" s="1"/>
  <c r="G37" i="35" s="1"/>
  <c r="F1000" i="24"/>
  <c r="G106" i="10" s="1"/>
  <c r="I106" i="10" s="1"/>
  <c r="K106" i="10" s="1"/>
  <c r="G87" i="35" s="1"/>
  <c r="F334" i="24"/>
  <c r="G42" i="10" s="1"/>
  <c r="G59" i="24"/>
  <c r="H20" i="10" s="1"/>
  <c r="J20" i="10" s="1"/>
  <c r="L20" i="10" s="1"/>
  <c r="H55" i="35" s="1"/>
  <c r="G189" i="24"/>
  <c r="H28" i="10" s="1"/>
  <c r="J28" i="10" s="1"/>
  <c r="L28" i="10" s="1"/>
  <c r="H80" i="35" s="1"/>
  <c r="G421" i="24"/>
  <c r="G503" i="24"/>
  <c r="H57" i="10" s="1"/>
  <c r="J57" i="10" s="1"/>
  <c r="L57" i="10" s="1"/>
  <c r="H37" i="35" s="1"/>
  <c r="G525" i="24"/>
  <c r="H59" i="10" s="1"/>
  <c r="J59" i="10" s="1"/>
  <c r="L59" i="10" s="1"/>
  <c r="H20" i="35" s="1"/>
  <c r="G561" i="24"/>
  <c r="H62" i="10" s="1"/>
  <c r="J62" i="10" s="1"/>
  <c r="L62" i="10" s="1"/>
  <c r="H58" i="35" s="1"/>
  <c r="G1000" i="24"/>
  <c r="H106" i="10" s="1"/>
  <c r="J106" i="10" s="1"/>
  <c r="L106" i="10" s="1"/>
  <c r="H87" i="35" s="1"/>
  <c r="F794" i="24"/>
  <c r="G85" i="10" s="1"/>
  <c r="I85" i="10" s="1"/>
  <c r="K85" i="10" s="1"/>
  <c r="G94" i="35" s="1"/>
  <c r="F160" i="24"/>
  <c r="G26" i="10" s="1"/>
  <c r="F59" i="24"/>
  <c r="G20" i="10" s="1"/>
  <c r="F147" i="24"/>
  <c r="G25" i="10" s="1"/>
  <c r="F189" i="24"/>
  <c r="G28" i="10" s="1"/>
  <c r="I28" i="10" s="1"/>
  <c r="K28" i="10" s="1"/>
  <c r="G80" i="35" s="1"/>
  <c r="F399" i="24"/>
  <c r="G47" i="10" s="1"/>
  <c r="I47" i="10" s="1"/>
  <c r="K47" i="10" s="1"/>
  <c r="G45" i="35" s="1"/>
  <c r="F525" i="24"/>
  <c r="G59" i="10" s="1"/>
  <c r="I59" i="10" s="1"/>
  <c r="K59" i="10" s="1"/>
  <c r="G20" i="35" s="1"/>
  <c r="G147" i="24"/>
  <c r="H25" i="10" s="1"/>
  <c r="J25" i="10" s="1"/>
  <c r="L25" i="10" s="1"/>
  <c r="H28" i="35" s="1"/>
  <c r="F286" i="24"/>
  <c r="G38" i="10" s="1"/>
  <c r="F992" i="24"/>
  <c r="G105" i="10" s="1"/>
  <c r="I105" i="10" s="1"/>
  <c r="F32" i="24"/>
  <c r="G12" i="10" s="1"/>
  <c r="I12" i="10" s="1"/>
  <c r="K12" i="10" s="1"/>
  <c r="G15" i="35" s="1"/>
  <c r="F7" i="24"/>
  <c r="F226" i="24"/>
  <c r="G33" i="10" s="1"/>
  <c r="F363" i="24"/>
  <c r="G44" i="10" s="1"/>
  <c r="F561" i="24"/>
  <c r="G62" i="10" s="1"/>
  <c r="I62" i="10" s="1"/>
  <c r="K62" i="10" s="1"/>
  <c r="G58" i="35" s="1"/>
  <c r="F134" i="24"/>
  <c r="G24" i="10" s="1"/>
  <c r="F250" i="24"/>
  <c r="G35" i="10" s="1"/>
  <c r="F322" i="24"/>
  <c r="G41" i="10" s="1"/>
  <c r="G7" i="24"/>
  <c r="G32" i="24"/>
  <c r="H12" i="10" s="1"/>
  <c r="J12" i="10" s="1"/>
  <c r="L12" i="10" s="1"/>
  <c r="H15" i="35" s="1"/>
  <c r="G47" i="24"/>
  <c r="H17" i="10" s="1"/>
  <c r="J17" i="10" s="1"/>
  <c r="L17" i="10" s="1"/>
  <c r="H83" i="35" s="1"/>
  <c r="G134" i="24"/>
  <c r="H24" i="10" s="1"/>
  <c r="J24" i="10" s="1"/>
  <c r="L24" i="10" s="1"/>
  <c r="H76" i="35" s="1"/>
  <c r="G250" i="24"/>
  <c r="H35" i="10" s="1"/>
  <c r="J35" i="10" s="1"/>
  <c r="L35" i="10" s="1"/>
  <c r="H95" i="35" s="1"/>
  <c r="G286" i="24"/>
  <c r="H38" i="10" s="1"/>
  <c r="J38" i="10" s="1"/>
  <c r="L38" i="10" s="1"/>
  <c r="H18" i="35" s="1"/>
  <c r="G322" i="24"/>
  <c r="H41" i="10" s="1"/>
  <c r="J41" i="10" s="1"/>
  <c r="L41" i="10" s="1"/>
  <c r="H82" i="35" s="1"/>
  <c r="G351" i="24"/>
  <c r="H43" i="10" s="1"/>
  <c r="J43" i="10" s="1"/>
  <c r="L43" i="10" s="1"/>
  <c r="H88" i="35" s="1"/>
  <c r="G363" i="24"/>
  <c r="H44" i="10" s="1"/>
  <c r="J44" i="10" s="1"/>
  <c r="L44" i="10" s="1"/>
  <c r="H72" i="35" s="1"/>
  <c r="G375" i="24"/>
  <c r="H45" i="10" s="1"/>
  <c r="J45" i="10" s="1"/>
  <c r="L45" i="10" s="1"/>
  <c r="H74" i="35" s="1"/>
  <c r="G387" i="24"/>
  <c r="H46" i="10" s="1"/>
  <c r="J46" i="10" s="1"/>
  <c r="L46" i="10" s="1"/>
  <c r="H86" i="35" s="1"/>
  <c r="G399" i="24"/>
  <c r="H47" i="10" s="1"/>
  <c r="J47" i="10" s="1"/>
  <c r="L47" i="10" s="1"/>
  <c r="H45" i="35" s="1"/>
  <c r="G640" i="24"/>
  <c r="H69" i="10" s="1"/>
  <c r="J69" i="10" s="1"/>
  <c r="L69" i="10" s="1"/>
  <c r="H34" i="35" s="1"/>
  <c r="G651" i="24"/>
  <c r="H70" i="10" s="1"/>
  <c r="J70" i="10" s="1"/>
  <c r="L70" i="10" s="1"/>
  <c r="H29" i="35" s="1"/>
  <c r="G762" i="24"/>
  <c r="H82" i="10" s="1"/>
  <c r="J82" i="10" s="1"/>
  <c r="L82" i="10" s="1"/>
  <c r="H36" i="35" s="1"/>
  <c r="G773" i="24"/>
  <c r="H83" i="10" s="1"/>
  <c r="J83" i="10" s="1"/>
  <c r="L83" i="10" s="1"/>
  <c r="H53" i="35" s="1"/>
  <c r="G784" i="24"/>
  <c r="G870" i="24"/>
  <c r="H92" i="10" s="1"/>
  <c r="J92" i="10" s="1"/>
  <c r="L92" i="10" s="1"/>
  <c r="H23" i="35" s="1"/>
  <c r="G881" i="24"/>
  <c r="H93" i="10" s="1"/>
  <c r="J93" i="10" s="1"/>
  <c r="L93" i="10" s="1"/>
  <c r="H39" i="35" s="1"/>
  <c r="G992" i="24"/>
  <c r="H105" i="10" s="1"/>
  <c r="J105" i="10" s="1"/>
  <c r="L105" i="10" s="1"/>
  <c r="H47" i="35" s="1"/>
  <c r="I112" i="10"/>
  <c r="I114" i="10" s="1"/>
  <c r="I15" i="10"/>
  <c r="M16" i="10"/>
  <c r="I64" i="35" s="1"/>
  <c r="M56" i="10"/>
  <c r="I7" i="35" s="1"/>
  <c r="M13" i="10"/>
  <c r="I38" i="35" s="1"/>
  <c r="M10" i="10"/>
  <c r="I92" i="35" s="1"/>
  <c r="M64" i="10"/>
  <c r="I19" i="35" s="1"/>
  <c r="C13" i="35"/>
  <c r="D13" i="35"/>
  <c r="E13" i="35"/>
  <c r="F13" i="35"/>
  <c r="C43" i="35"/>
  <c r="D43" i="35"/>
  <c r="E43" i="35"/>
  <c r="F43" i="35"/>
  <c r="K15" i="10" l="1"/>
  <c r="M78" i="10"/>
  <c r="I85" i="35" s="1"/>
  <c r="M101" i="10"/>
  <c r="I77" i="35" s="1"/>
  <c r="M86" i="10"/>
  <c r="I35" i="35" s="1"/>
  <c r="M55" i="10"/>
  <c r="I54" i="35" s="1"/>
  <c r="M90" i="10"/>
  <c r="I21" i="35" s="1"/>
  <c r="M99" i="10"/>
  <c r="I67" i="35" s="1"/>
  <c r="M87" i="10"/>
  <c r="I52" i="35" s="1"/>
  <c r="H46" i="18"/>
  <c r="H88" i="18"/>
  <c r="H109" i="18"/>
  <c r="H42" i="18"/>
  <c r="F74" i="24"/>
  <c r="F97" i="24"/>
  <c r="F116" i="24"/>
  <c r="F73" i="24"/>
  <c r="F72" i="24" s="1"/>
  <c r="G21" i="10" s="1"/>
  <c r="P21" i="10" s="1"/>
  <c r="R21" i="10" s="1"/>
  <c r="S21" i="10" s="1"/>
  <c r="F96" i="24"/>
  <c r="H62" i="18"/>
  <c r="H94" i="18"/>
  <c r="H57" i="18"/>
  <c r="H134" i="18"/>
  <c r="H43" i="18"/>
  <c r="H124" i="18"/>
  <c r="H78" i="18"/>
  <c r="H49" i="18"/>
  <c r="H64" i="18"/>
  <c r="F75" i="24"/>
  <c r="F117" i="24"/>
  <c r="F175" i="24"/>
  <c r="F174" i="24" s="1"/>
  <c r="G27" i="10" s="1"/>
  <c r="I27" i="10" s="1"/>
  <c r="K27" i="10" s="1"/>
  <c r="G17" i="35" s="1"/>
  <c r="F98" i="24"/>
  <c r="H133" i="18"/>
  <c r="M96" i="10"/>
  <c r="I32" i="35" s="1"/>
  <c r="M48" i="10"/>
  <c r="I65" i="35" s="1"/>
  <c r="M66" i="10"/>
  <c r="I69" i="35" s="1"/>
  <c r="M61" i="10"/>
  <c r="I30" i="35" s="1"/>
  <c r="M79" i="10"/>
  <c r="I81" i="35" s="1"/>
  <c r="M11" i="10"/>
  <c r="I14" i="35" s="1"/>
  <c r="I39" i="10"/>
  <c r="K39" i="10" s="1"/>
  <c r="G8" i="35" s="1"/>
  <c r="P39" i="10"/>
  <c r="R39" i="10" s="1"/>
  <c r="S39" i="10" s="1"/>
  <c r="I32" i="10"/>
  <c r="K32" i="10" s="1"/>
  <c r="G79" i="35" s="1"/>
  <c r="P32" i="10"/>
  <c r="R32" i="10" s="1"/>
  <c r="S32" i="10" s="1"/>
  <c r="I46" i="10"/>
  <c r="K46" i="10" s="1"/>
  <c r="G86" i="35" s="1"/>
  <c r="P46" i="10"/>
  <c r="R46" i="10" s="1"/>
  <c r="S46" i="10" s="1"/>
  <c r="I36" i="10"/>
  <c r="K36" i="10" s="1"/>
  <c r="P36" i="10"/>
  <c r="R36" i="10" s="1"/>
  <c r="S36" i="10" s="1"/>
  <c r="I31" i="10"/>
  <c r="K31" i="10" s="1"/>
  <c r="G22" i="35" s="1"/>
  <c r="P31" i="10"/>
  <c r="R31" i="10" s="1"/>
  <c r="S31" i="10" s="1"/>
  <c r="I33" i="10"/>
  <c r="K33" i="10" s="1"/>
  <c r="G40" i="35" s="1"/>
  <c r="P33" i="10"/>
  <c r="R33" i="10" s="1"/>
  <c r="S33" i="10" s="1"/>
  <c r="I26" i="10"/>
  <c r="K26" i="10" s="1"/>
  <c r="G46" i="35" s="1"/>
  <c r="P26" i="10"/>
  <c r="R26" i="10" s="1"/>
  <c r="S26" i="10" s="1"/>
  <c r="I45" i="10"/>
  <c r="K45" i="10" s="1"/>
  <c r="G74" i="35" s="1"/>
  <c r="P45" i="10"/>
  <c r="R45" i="10" s="1"/>
  <c r="S45" i="10" s="1"/>
  <c r="I43" i="10"/>
  <c r="K43" i="10" s="1"/>
  <c r="G88" i="35" s="1"/>
  <c r="P43" i="10"/>
  <c r="R43" i="10" s="1"/>
  <c r="S43" i="10" s="1"/>
  <c r="I38" i="10"/>
  <c r="K38" i="10" s="1"/>
  <c r="G18" i="35" s="1"/>
  <c r="P38" i="10"/>
  <c r="R38" i="10" s="1"/>
  <c r="S38" i="10" s="1"/>
  <c r="I41" i="10"/>
  <c r="K41" i="10" s="1"/>
  <c r="G82" i="35" s="1"/>
  <c r="P41" i="10"/>
  <c r="R41" i="10" s="1"/>
  <c r="S41" i="10" s="1"/>
  <c r="I35" i="10"/>
  <c r="K35" i="10" s="1"/>
  <c r="M35" i="10" s="1"/>
  <c r="I95" i="35" s="1"/>
  <c r="P35" i="10"/>
  <c r="R35" i="10" s="1"/>
  <c r="S35" i="10" s="1"/>
  <c r="I24" i="10"/>
  <c r="K24" i="10" s="1"/>
  <c r="G76" i="35" s="1"/>
  <c r="P24" i="10"/>
  <c r="R24" i="10" s="1"/>
  <c r="S24" i="10" s="1"/>
  <c r="I42" i="10"/>
  <c r="K42" i="10" s="1"/>
  <c r="G48" i="35" s="1"/>
  <c r="P42" i="10"/>
  <c r="R42" i="10" s="1"/>
  <c r="S42" i="10" s="1"/>
  <c r="I40" i="10"/>
  <c r="K40" i="10" s="1"/>
  <c r="G9" i="35" s="1"/>
  <c r="P40" i="10"/>
  <c r="R40" i="10" s="1"/>
  <c r="S40" i="10" s="1"/>
  <c r="I37" i="10"/>
  <c r="K37" i="10" s="1"/>
  <c r="P37" i="10"/>
  <c r="R37" i="10" s="1"/>
  <c r="S37" i="10" s="1"/>
  <c r="I9" i="10"/>
  <c r="K9" i="10" s="1"/>
  <c r="P9" i="10"/>
  <c r="R9" i="10" s="1"/>
  <c r="S9" i="10" s="1"/>
  <c r="I25" i="10"/>
  <c r="K25" i="10" s="1"/>
  <c r="G28" i="35" s="1"/>
  <c r="P25" i="10"/>
  <c r="R25" i="10" s="1"/>
  <c r="S25" i="10" s="1"/>
  <c r="I44" i="10"/>
  <c r="K44" i="10" s="1"/>
  <c r="G72" i="35" s="1"/>
  <c r="P44" i="10"/>
  <c r="R44" i="10" s="1"/>
  <c r="S44" i="10" s="1"/>
  <c r="I20" i="10"/>
  <c r="K20" i="10" s="1"/>
  <c r="G55" i="35" s="1"/>
  <c r="P20" i="10"/>
  <c r="R20" i="10" s="1"/>
  <c r="S20" i="10" s="1"/>
  <c r="I34" i="10"/>
  <c r="K34" i="10" s="1"/>
  <c r="P34" i="10"/>
  <c r="R34" i="10" s="1"/>
  <c r="S34" i="10" s="1"/>
  <c r="M39" i="10"/>
  <c r="I8" i="35" s="1"/>
  <c r="M91" i="10"/>
  <c r="I26" i="35" s="1"/>
  <c r="M50" i="10"/>
  <c r="I51" i="35" s="1"/>
  <c r="M58" i="10"/>
  <c r="I57" i="35" s="1"/>
  <c r="M94" i="10"/>
  <c r="I59" i="35" s="1"/>
  <c r="M80" i="10"/>
  <c r="I91" i="35" s="1"/>
  <c r="M60" i="10"/>
  <c r="I63" i="35" s="1"/>
  <c r="M81" i="10"/>
  <c r="I56" i="35" s="1"/>
  <c r="M67" i="10"/>
  <c r="I50" i="35" s="1"/>
  <c r="M59" i="10"/>
  <c r="I20" i="35" s="1"/>
  <c r="M71" i="10"/>
  <c r="I89" i="35" s="1"/>
  <c r="M100" i="10"/>
  <c r="I11" i="35" s="1"/>
  <c r="M98" i="10"/>
  <c r="I10" i="35" s="1"/>
  <c r="M76" i="10"/>
  <c r="I62" i="35" s="1"/>
  <c r="M53" i="10"/>
  <c r="I41" i="35" s="1"/>
  <c r="M102" i="10"/>
  <c r="I73" i="35" s="1"/>
  <c r="M97" i="10"/>
  <c r="I12" i="35" s="1"/>
  <c r="M54" i="10"/>
  <c r="I61" i="35" s="1"/>
  <c r="M92" i="10"/>
  <c r="I23" i="35" s="1"/>
  <c r="M52" i="10"/>
  <c r="I33" i="35" s="1"/>
  <c r="J15" i="10"/>
  <c r="M17" i="10"/>
  <c r="I83" i="35" s="1"/>
  <c r="M51" i="10"/>
  <c r="I70" i="35" s="1"/>
  <c r="I104" i="10"/>
  <c r="M41" i="10"/>
  <c r="I82" i="35" s="1"/>
  <c r="M75" i="10"/>
  <c r="I42" i="35" s="1"/>
  <c r="M57" i="10"/>
  <c r="I37" i="35" s="1"/>
  <c r="L19" i="10"/>
  <c r="M93" i="10"/>
  <c r="I39" i="35" s="1"/>
  <c r="M65" i="10"/>
  <c r="I31" i="35" s="1"/>
  <c r="M95" i="10"/>
  <c r="I71" i="35" s="1"/>
  <c r="M47" i="10"/>
  <c r="I45" i="35" s="1"/>
  <c r="M85" i="10"/>
  <c r="I94" i="35" s="1"/>
  <c r="M83" i="10"/>
  <c r="I53" i="35" s="1"/>
  <c r="K105" i="10"/>
  <c r="M88" i="10"/>
  <c r="I68" i="35" s="1"/>
  <c r="M106" i="10"/>
  <c r="I87" i="35" s="1"/>
  <c r="J104" i="10"/>
  <c r="J19" i="10"/>
  <c r="G84" i="10"/>
  <c r="I84" i="10" s="1"/>
  <c r="K84" i="10" s="1"/>
  <c r="G49" i="10"/>
  <c r="I49" i="10" s="1"/>
  <c r="K49" i="10" s="1"/>
  <c r="M68" i="10"/>
  <c r="I44" i="35" s="1"/>
  <c r="M63" i="10"/>
  <c r="I84" i="35" s="1"/>
  <c r="L15" i="10"/>
  <c r="M70" i="10"/>
  <c r="I29" i="35" s="1"/>
  <c r="G29" i="35"/>
  <c r="M28" i="10"/>
  <c r="I80" i="35" s="1"/>
  <c r="M62" i="10"/>
  <c r="I58" i="35" s="1"/>
  <c r="L104" i="10"/>
  <c r="M82" i="10"/>
  <c r="I36" i="35" s="1"/>
  <c r="M12" i="10"/>
  <c r="I15" i="35" s="1"/>
  <c r="M72" i="10"/>
  <c r="I60" i="35" s="1"/>
  <c r="M77" i="10"/>
  <c r="I24" i="35" s="1"/>
  <c r="M69" i="10"/>
  <c r="I34" i="35" s="1"/>
  <c r="M89" i="10"/>
  <c r="I49" i="35" s="1"/>
  <c r="H84" i="10"/>
  <c r="J84" i="10" s="1"/>
  <c r="H49" i="10"/>
  <c r="J49" i="10" s="1"/>
  <c r="L49" i="10" s="1"/>
  <c r="H78" i="35" s="1"/>
  <c r="H8" i="10"/>
  <c r="J8" i="10" s="1"/>
  <c r="J7" i="10" s="1"/>
  <c r="G8" i="10"/>
  <c r="M38" i="10" l="1"/>
  <c r="I18" i="35" s="1"/>
  <c r="M40" i="10"/>
  <c r="I9" i="35" s="1"/>
  <c r="M42" i="10"/>
  <c r="I48" i="35" s="1"/>
  <c r="I21" i="10"/>
  <c r="K21" i="10" s="1"/>
  <c r="G27" i="35" s="1"/>
  <c r="F95" i="24"/>
  <c r="G22" i="10" s="1"/>
  <c r="F115" i="24"/>
  <c r="G23" i="10" s="1"/>
  <c r="M27" i="10"/>
  <c r="I17" i="35" s="1"/>
  <c r="M33" i="10"/>
  <c r="I40" i="35" s="1"/>
  <c r="M43" i="10"/>
  <c r="I88" i="35" s="1"/>
  <c r="K30" i="10"/>
  <c r="M26" i="10"/>
  <c r="I46" i="35" s="1"/>
  <c r="G95" i="35"/>
  <c r="M32" i="10"/>
  <c r="I79" i="35" s="1"/>
  <c r="M45" i="10"/>
  <c r="I74" i="35" s="1"/>
  <c r="M24" i="10"/>
  <c r="I76" i="35" s="1"/>
  <c r="M44" i="10"/>
  <c r="I72" i="35" s="1"/>
  <c r="M46" i="10"/>
  <c r="I86" i="35" s="1"/>
  <c r="M25" i="10"/>
  <c r="I28" i="35" s="1"/>
  <c r="M20" i="10"/>
  <c r="I55" i="35" s="1"/>
  <c r="G16" i="35"/>
  <c r="M34" i="10"/>
  <c r="I16" i="35" s="1"/>
  <c r="I8" i="10"/>
  <c r="I7" i="10" s="1"/>
  <c r="P8" i="10"/>
  <c r="R8" i="10" s="1"/>
  <c r="S8" i="10" s="1"/>
  <c r="G90" i="35"/>
  <c r="M36" i="10"/>
  <c r="I90" i="35" s="1"/>
  <c r="G13" i="35"/>
  <c r="M9" i="10"/>
  <c r="I13" i="35" s="1"/>
  <c r="M31" i="10"/>
  <c r="I22" i="35" s="1"/>
  <c r="G93" i="35"/>
  <c r="M37" i="10"/>
  <c r="I93" i="35" s="1"/>
  <c r="M15" i="10"/>
  <c r="J30" i="10"/>
  <c r="G75" i="35"/>
  <c r="I74" i="10"/>
  <c r="K74" i="10"/>
  <c r="I30" i="10"/>
  <c r="G78" i="35"/>
  <c r="M49" i="10"/>
  <c r="I78" i="35" s="1"/>
  <c r="L84" i="10"/>
  <c r="J74" i="10"/>
  <c r="L30" i="10"/>
  <c r="K104" i="10"/>
  <c r="G47" i="35"/>
  <c r="M105" i="10"/>
  <c r="L8" i="10"/>
  <c r="M21" i="10" l="1"/>
  <c r="I27" i="35" s="1"/>
  <c r="K8" i="10"/>
  <c r="I23" i="10"/>
  <c r="K23" i="10" s="1"/>
  <c r="P23" i="10"/>
  <c r="R23" i="10" s="1"/>
  <c r="S23" i="10" s="1"/>
  <c r="I22" i="10"/>
  <c r="P22" i="10"/>
  <c r="R22" i="10" s="1"/>
  <c r="S22" i="10" s="1"/>
  <c r="M8" i="10"/>
  <c r="H75" i="35"/>
  <c r="L74" i="10"/>
  <c r="M7" i="10"/>
  <c r="I43" i="35"/>
  <c r="L7" i="10"/>
  <c r="H43" i="35"/>
  <c r="K7" i="10"/>
  <c r="G43" i="35"/>
  <c r="M30" i="10"/>
  <c r="M104" i="10"/>
  <c r="I47" i="35"/>
  <c r="M84" i="10"/>
  <c r="J2" i="35"/>
  <c r="J3" i="35"/>
  <c r="G3" i="24"/>
  <c r="G2" i="24"/>
  <c r="S51" i="10" l="1"/>
  <c r="K22" i="10"/>
  <c r="I19" i="10"/>
  <c r="G66" i="35"/>
  <c r="M23" i="10"/>
  <c r="I66" i="35" s="1"/>
  <c r="I75" i="35"/>
  <c r="M74" i="10"/>
  <c r="K19" i="10" l="1"/>
  <c r="G25" i="35"/>
  <c r="M22" i="10"/>
  <c r="I25" i="35" l="1"/>
  <c r="M19" i="10"/>
  <c r="K18" i="4"/>
  <c r="L18" i="4" s="1"/>
  <c r="C18" i="4"/>
  <c r="J75" i="35" l="1"/>
  <c r="J73" i="35"/>
  <c r="J51" i="35"/>
  <c r="J58" i="35"/>
  <c r="J74" i="35"/>
  <c r="J71" i="35"/>
  <c r="J24" i="35"/>
  <c r="J62" i="35"/>
  <c r="J84" i="35"/>
  <c r="J22" i="35"/>
  <c r="J82" i="35"/>
  <c r="J53" i="35"/>
  <c r="J88" i="35"/>
  <c r="J77" i="35"/>
  <c r="J28" i="35"/>
  <c r="J67" i="35"/>
  <c r="J78" i="35"/>
  <c r="J79" i="35"/>
  <c r="J11" i="35"/>
  <c r="J54" i="35"/>
  <c r="J70" i="35"/>
  <c r="J55" i="35"/>
  <c r="J94" i="35"/>
  <c r="J91" i="35"/>
  <c r="J76" i="35"/>
  <c r="J57" i="35"/>
  <c r="J40" i="35"/>
  <c r="J44" i="35"/>
  <c r="J47" i="35"/>
  <c r="J15" i="35"/>
  <c r="J83" i="35"/>
  <c r="J87" i="35"/>
  <c r="J46" i="35"/>
  <c r="J31" i="35"/>
  <c r="J43" i="35"/>
  <c r="J33" i="35"/>
  <c r="J68" i="35"/>
  <c r="J8" i="35"/>
  <c r="J19" i="35"/>
  <c r="J18" i="35"/>
  <c r="J56" i="35"/>
  <c r="J42" i="35"/>
  <c r="J36" i="35"/>
  <c r="J35" i="35"/>
  <c r="J16" i="35"/>
  <c r="J30" i="35"/>
  <c r="J89" i="35"/>
  <c r="J95" i="35"/>
  <c r="J80" i="35"/>
  <c r="J38" i="35"/>
  <c r="J23" i="35"/>
  <c r="J86" i="35"/>
  <c r="J41" i="35"/>
  <c r="J20" i="35"/>
  <c r="J17" i="35"/>
  <c r="J81" i="35"/>
  <c r="J13" i="35"/>
  <c r="J69" i="35"/>
  <c r="N3" i="35"/>
  <c r="J7" i="35"/>
  <c r="K7" i="35" s="1"/>
  <c r="J90" i="35"/>
  <c r="J50" i="35"/>
  <c r="J65" i="35"/>
  <c r="J32" i="35"/>
  <c r="J93" i="35"/>
  <c r="J27" i="35"/>
  <c r="J72" i="35"/>
  <c r="J12" i="35"/>
  <c r="J39" i="35"/>
  <c r="J60" i="35"/>
  <c r="J14" i="35"/>
  <c r="J9" i="35"/>
  <c r="J21" i="35"/>
  <c r="J49" i="35"/>
  <c r="J26" i="35"/>
  <c r="J59" i="35"/>
  <c r="J85" i="35"/>
  <c r="J10" i="35"/>
  <c r="J66" i="35"/>
  <c r="J45" i="35"/>
  <c r="J25" i="35"/>
  <c r="J29" i="35"/>
  <c r="J64" i="35"/>
  <c r="J63" i="35"/>
  <c r="J52" i="35"/>
  <c r="J48" i="35"/>
  <c r="J61" i="35"/>
  <c r="J34" i="35"/>
  <c r="J92" i="35"/>
  <c r="J37" i="35"/>
  <c r="I108" i="10"/>
  <c r="K108" i="10"/>
  <c r="I111" i="10" l="1"/>
  <c r="I116" i="10" s="1"/>
  <c r="J108" i="10"/>
  <c r="L108" i="10"/>
  <c r="G3" i="26"/>
  <c r="E17" i="25"/>
  <c r="E19" i="25"/>
  <c r="E21" i="25"/>
  <c r="D23" i="25"/>
  <c r="E23" i="25" s="1"/>
  <c r="D24" i="25"/>
  <c r="E24" i="25" s="1"/>
  <c r="D13" i="25"/>
  <c r="D14" i="25"/>
  <c r="D15" i="25"/>
  <c r="D16" i="25"/>
  <c r="D18" i="25"/>
  <c r="D19" i="25" s="1"/>
  <c r="D21" i="25"/>
  <c r="C17" i="25"/>
  <c r="C19" i="25"/>
  <c r="C21" i="25"/>
  <c r="C27" i="25"/>
  <c r="N13" i="25"/>
  <c r="G3" i="8"/>
  <c r="D2" i="10"/>
  <c r="F84" i="4"/>
  <c r="K20" i="4"/>
  <c r="L20" i="4" s="1"/>
  <c r="C20" i="4"/>
  <c r="K16" i="4"/>
  <c r="L16" i="4" s="1"/>
  <c r="C16" i="4"/>
  <c r="K14" i="4"/>
  <c r="L14" i="4" s="1"/>
  <c r="C14" i="4"/>
  <c r="C12" i="4"/>
  <c r="C10" i="4"/>
  <c r="J3" i="4"/>
  <c r="J3" i="10"/>
  <c r="J2" i="10"/>
  <c r="G2" i="26" s="1"/>
  <c r="I109" i="10" l="1"/>
  <c r="D2" i="26"/>
  <c r="D2" i="35"/>
  <c r="E22" i="25"/>
  <c r="C22" i="25"/>
  <c r="C28" i="25" s="1"/>
  <c r="D17" i="25"/>
  <c r="D22" i="25" s="1"/>
  <c r="E27" i="25"/>
  <c r="M108" i="10"/>
  <c r="D27" i="25"/>
  <c r="G3" i="4"/>
  <c r="D2" i="8"/>
  <c r="G2" i="8"/>
  <c r="J4" i="4"/>
  <c r="C2" i="24"/>
  <c r="D28" i="25" l="1"/>
  <c r="E28" i="25"/>
  <c r="D18" i="4" l="1"/>
  <c r="G19" i="4" s="1"/>
  <c r="J111" i="10"/>
  <c r="J116" i="10" s="1"/>
  <c r="D12" i="4" l="1"/>
  <c r="G13" i="4" s="1"/>
  <c r="D14" i="4"/>
  <c r="G15" i="4" s="1"/>
  <c r="K19" i="4" l="1"/>
  <c r="L19" i="4" s="1"/>
  <c r="I117" i="10"/>
  <c r="L127" i="10" s="1"/>
  <c r="D10" i="4"/>
  <c r="D20" i="4"/>
  <c r="H21" i="4" l="1"/>
  <c r="K119" i="10"/>
  <c r="O3" i="35"/>
  <c r="D16" i="4"/>
  <c r="H17" i="4" s="1"/>
  <c r="K15" i="4"/>
  <c r="L15" i="4" s="1"/>
  <c r="D22" i="4" l="1"/>
  <c r="H10" i="4" s="1"/>
  <c r="G17" i="4"/>
  <c r="K21" i="4"/>
  <c r="L21" i="4" s="1"/>
  <c r="G10" i="4" l="1"/>
  <c r="H11" i="4"/>
  <c r="E18" i="4"/>
  <c r="E16" i="4"/>
  <c r="K17" i="4"/>
  <c r="L17" i="4" s="1"/>
  <c r="E10" i="4"/>
  <c r="E12" i="4"/>
  <c r="E14" i="4"/>
  <c r="E20" i="4"/>
  <c r="H23" i="4" l="1"/>
  <c r="H22" i="4" s="1"/>
  <c r="E22" i="4"/>
  <c r="K13" i="4" l="1"/>
  <c r="L13" i="4" s="1"/>
  <c r="K12" i="4"/>
  <c r="L12" i="4" s="1"/>
  <c r="G11" i="4" l="1"/>
  <c r="G23" i="4" s="1"/>
  <c r="K10" i="4"/>
  <c r="L10" i="4" s="1"/>
  <c r="G26" i="4" l="1"/>
  <c r="H26" i="4" s="1"/>
  <c r="K11" i="4"/>
  <c r="L11" i="4" s="1"/>
  <c r="K23" i="4" l="1"/>
  <c r="L23" i="4" s="1"/>
  <c r="G22" i="4"/>
  <c r="G25" i="4" s="1"/>
  <c r="H25" i="4" s="1"/>
  <c r="K22" i="4" l="1"/>
  <c r="L22" i="4" s="1"/>
  <c r="K8" i="35"/>
  <c r="K9" i="35" s="1"/>
  <c r="K10" i="35" s="1"/>
  <c r="K11" i="35" s="1"/>
  <c r="K12" i="35" s="1"/>
  <c r="K13" i="35" s="1"/>
  <c r="K14" i="35" s="1"/>
  <c r="K15" i="35" s="1"/>
  <c r="K16" i="35" s="1"/>
  <c r="K17" i="35" s="1"/>
  <c r="K18" i="35" s="1"/>
  <c r="K19" i="35" s="1"/>
  <c r="K20" i="35" s="1"/>
  <c r="K21" i="35" s="1"/>
  <c r="K22" i="35" s="1"/>
  <c r="K23" i="35" s="1"/>
  <c r="K24" i="35" s="1"/>
  <c r="K25" i="35" s="1"/>
  <c r="K26" i="35" s="1"/>
  <c r="K27" i="35" s="1"/>
  <c r="K28" i="35" s="1"/>
  <c r="K29" i="35" s="1"/>
  <c r="K30" i="35" s="1"/>
  <c r="K31" i="35" s="1"/>
  <c r="K32" i="35" s="1"/>
  <c r="K33" i="35" s="1"/>
  <c r="K34" i="35" s="1"/>
  <c r="K35" i="35" s="1"/>
  <c r="K36" i="35" s="1"/>
  <c r="K37" i="35" s="1"/>
  <c r="K38" i="35" s="1"/>
  <c r="K39" i="35" s="1"/>
  <c r="K40" i="35" s="1"/>
  <c r="K41" i="35" s="1"/>
  <c r="K42" i="35" s="1"/>
  <c r="K43" i="35" s="1"/>
  <c r="K44" i="35" s="1"/>
  <c r="K45" i="35" s="1"/>
  <c r="K46" i="35" s="1"/>
  <c r="K47" i="35" s="1"/>
  <c r="K48" i="35" s="1"/>
  <c r="K49" i="35" s="1"/>
  <c r="K50" i="35" s="1"/>
  <c r="K51" i="35" s="1"/>
  <c r="K52" i="35" s="1"/>
  <c r="K53" i="35" s="1"/>
  <c r="K54" i="35" s="1"/>
  <c r="K55" i="35" s="1"/>
  <c r="K56" i="35" s="1"/>
  <c r="K57" i="35" s="1"/>
  <c r="K58" i="35" s="1"/>
  <c r="K59" i="35" s="1"/>
  <c r="K60" i="35" s="1"/>
  <c r="K61" i="35" s="1"/>
  <c r="K62" i="35" s="1"/>
  <c r="K63" i="35" s="1"/>
  <c r="K64" i="35" s="1"/>
  <c r="K65" i="35" s="1"/>
  <c r="K66" i="35" s="1"/>
  <c r="K67" i="35" s="1"/>
  <c r="K68" i="35" s="1"/>
  <c r="K69" i="35" s="1"/>
  <c r="K70" i="35" s="1"/>
  <c r="K71" i="35" s="1"/>
  <c r="K72" i="35" s="1"/>
  <c r="K73" i="35" s="1"/>
  <c r="K74" i="35" s="1"/>
  <c r="K75" i="35" s="1"/>
  <c r="K76" i="35" s="1"/>
  <c r="K77" i="35" s="1"/>
  <c r="K78" i="35" s="1"/>
  <c r="K79" i="35" s="1"/>
  <c r="K80" i="35" s="1"/>
  <c r="K81" i="35" s="1"/>
  <c r="K82" i="35" s="1"/>
  <c r="K83" i="35" s="1"/>
  <c r="K84" i="35" s="1"/>
  <c r="K85" i="35" s="1"/>
  <c r="K86" i="35" s="1"/>
  <c r="K87" i="35" s="1"/>
  <c r="K88" i="35" s="1"/>
  <c r="K89" i="35" s="1"/>
  <c r="K90" i="35" s="1"/>
  <c r="K91" i="35" s="1"/>
  <c r="K92" i="35" s="1"/>
  <c r="K93" i="35" s="1"/>
  <c r="K94" i="35" s="1"/>
  <c r="K95"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Reinaldo de Sa Moreira e Silva  </author>
  </authors>
  <commentList>
    <comment ref="K3" authorId="0" shapeId="0" xr:uid="{00000000-0006-0000-0200-000001000000}">
      <text>
        <r>
          <rPr>
            <b/>
            <sz val="9"/>
            <color indexed="81"/>
            <rFont val="Tahoma"/>
            <family val="2"/>
          </rPr>
          <t>Reinaldo de Sa Moreira e Silva  :</t>
        </r>
        <r>
          <rPr>
            <sz val="9"/>
            <color indexed="81"/>
            <rFont val="Tahoma"/>
            <family val="2"/>
          </rPr>
          <t xml:space="preserve">
DEVE SOMAR TODOS QUE NÃO SERÃO MEDIDOS PROPORCIONALMENTE</t>
        </r>
      </text>
    </comment>
  </commentList>
</comments>
</file>

<file path=xl/sharedStrings.xml><?xml version="1.0" encoding="utf-8"?>
<sst xmlns="http://schemas.openxmlformats.org/spreadsheetml/2006/main" count="46576" uniqueCount="18758">
  <si>
    <t>CÓDIGO</t>
  </si>
  <si>
    <t>CLASS</t>
  </si>
  <si>
    <t>UN</t>
  </si>
  <si>
    <t>ITEM</t>
  </si>
  <si>
    <t>DISCRIMINAÇÃO</t>
  </si>
  <si>
    <t>QTD</t>
  </si>
  <si>
    <t>CUSTO UNITÁRIO</t>
  </si>
  <si>
    <t>MAT</t>
  </si>
  <si>
    <t>MDO</t>
  </si>
  <si>
    <t>CUSTO TOTAL (SEM BDI)</t>
  </si>
  <si>
    <t>PREÇO TOTAL (COM BDI)</t>
  </si>
  <si>
    <t>PREÇO FINAL</t>
  </si>
  <si>
    <t>(02)</t>
  </si>
  <si>
    <t>(03)</t>
  </si>
  <si>
    <t>(04)</t>
  </si>
  <si>
    <t>(05)</t>
  </si>
  <si>
    <t>(06)</t>
  </si>
  <si>
    <t>(07)</t>
  </si>
  <si>
    <t>(08)</t>
  </si>
  <si>
    <t>(09)</t>
  </si>
  <si>
    <t>(10)</t>
  </si>
  <si>
    <t>(11)</t>
  </si>
  <si>
    <t>(12)</t>
  </si>
  <si>
    <t>(13)</t>
  </si>
  <si>
    <t>TOTAL GERAL SEM BDI</t>
  </si>
  <si>
    <t>BDI</t>
  </si>
  <si>
    <t>TOTAIS COM BDI</t>
  </si>
  <si>
    <t>PODER JUDICIÁRIO DA UNIÃO_x000D_
TRIBUNAL REGIONAL DO TRABALHO DA 18ª REGIÃO</t>
  </si>
  <si>
    <t>ORÇAMENTO SINTÉTICO DESONERADO</t>
  </si>
  <si>
    <t>PODER JUDICIÁRIO DA UNIÃO
TRIBUNAL REGIONAL DO TRABALHO DA 18ª REGIÃO</t>
  </si>
  <si>
    <t>CRONOGRAMA FÍSICO-FINANCEIRO DESONERADO</t>
  </si>
  <si>
    <t>%</t>
  </si>
  <si>
    <t>1ª MED</t>
  </si>
  <si>
    <t>R$</t>
  </si>
  <si>
    <t>PERCENTUAIS</t>
  </si>
  <si>
    <t>TOTAL</t>
  </si>
  <si>
    <t>DESCRIÇÃO</t>
  </si>
  <si>
    <t>VERIFICAÇÕES CONSISTÊNCIA</t>
  </si>
  <si>
    <t>MAT.</t>
  </si>
  <si>
    <t>RELATÓRIO DE COMPOSIÇÕES ANALÍTICAS - ORÇAMENTO DESONERADO</t>
  </si>
  <si>
    <t>Descrição</t>
  </si>
  <si>
    <t>EMPRESA</t>
  </si>
  <si>
    <t>TELEFONE</t>
  </si>
  <si>
    <t>VALOR</t>
  </si>
  <si>
    <t>MATERIAL</t>
  </si>
  <si>
    <t>MÃO-DE-OBRA</t>
  </si>
  <si>
    <t>RELATÓRIO DE PESQUISAS DE MERCADO</t>
  </si>
  <si>
    <t>TIPO</t>
  </si>
  <si>
    <t>CUSTO ADOTADO</t>
  </si>
  <si>
    <t>ENDEREÇO/E-MAIL</t>
  </si>
  <si>
    <t>MÉDIA MERCADO</t>
  </si>
  <si>
    <t>NÃO SE APLICA</t>
  </si>
  <si>
    <t>CUSTOS ADOTADOS</t>
  </si>
  <si>
    <t>DIÁRIO DE OBRAS ou LIVRO DE ORDEM - EM TAMANHO OFICIO - 33X3 - PREENCHIMENTO OBRIGATÓRIO PELA CONTRATADA</t>
  </si>
  <si>
    <t>UNIDADE</t>
  </si>
  <si>
    <t>QUANT.</t>
  </si>
  <si>
    <t>TABELA DE INSUMOS EMPREGADOS NAS COMPOSIÇÕES ANALÍTICAS</t>
  </si>
  <si>
    <t>(NÃO IMPRIMIR, POIS NÃO FAZ PARTE DA DOCUMENTAÇÃO NECESSÁRIA, APENAS PARA CALCULO INTERNO)</t>
  </si>
  <si>
    <t>PR.UNIT(R$)</t>
  </si>
  <si>
    <t>DIFERENÇAS</t>
  </si>
  <si>
    <t>&lt;---- BDI SE FOSSE UNIFORMEMENTE APLICADO</t>
  </si>
  <si>
    <t>(01)</t>
  </si>
  <si>
    <t>SER.CG</t>
  </si>
  <si>
    <t>M2</t>
  </si>
  <si>
    <t>MÊS</t>
  </si>
  <si>
    <t>M</t>
  </si>
  <si>
    <t>*medido proporcionalmente à execução contratual</t>
  </si>
  <si>
    <t>TOTAIS</t>
  </si>
  <si>
    <t>TOTAL SEM BDI</t>
  </si>
  <si>
    <t>TRIBUNAL REGIONAL DO TRABALHO DA 18ª REGIÃO</t>
  </si>
  <si>
    <t>SINAPI</t>
  </si>
  <si>
    <t>DATA DO ORÇAMENTO</t>
  </si>
  <si>
    <t>DADOS GERAIS DO ORÇAMENTO</t>
  </si>
  <si>
    <t>OBRA/SERVIÇO</t>
  </si>
  <si>
    <t>MEDIÇÃO DIRETA</t>
  </si>
  <si>
    <t>(atualizar com Control+ponto e virgula)</t>
  </si>
  <si>
    <t>ETAPAS
(para descrição completa, ver orçamento sintético)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</si>
  <si>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</si>
  <si>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M.O.</t>
  </si>
  <si>
    <t>M3</t>
  </si>
  <si>
    <t>KG</t>
  </si>
  <si>
    <t>BETONEIRA CAPACIDADE NOMINAL 400 L, CAPACIDADE DE MISTURA 280 L, MOTOR ELETRICO TRIFASICO 220/380 V POTENCIA 2 CV, SEM CARREGADOR</t>
  </si>
  <si>
    <t>CARPINTEIRO DE FORMAS</t>
  </si>
  <si>
    <t>H</t>
  </si>
  <si>
    <t>ENERGIA ELETRICA ATE 2000 KWH INDUSTRIAL, SEM DEMANDA</t>
  </si>
  <si>
    <t>KW/H</t>
  </si>
  <si>
    <t>PROTETOR AUDITIVO TIPO PLUG DE INSERCAO COM CORDAO, ATENUACAO SUPERIOR A 15 DB</t>
  </si>
  <si>
    <t>CINTURAO DE SEGURANCA TIPO PARAQUEDISTA, FIVELA EM ACO, AJUSTE NO SUSPENSARIO, CINTURA E PERNAS</t>
  </si>
  <si>
    <t>OCULOS DE SEGURANCA CONTRA IMPACTOS COM LENTE INCOLOR, ARMACAO NYLON, COM PROTECAO UVA E UVB</t>
  </si>
  <si>
    <t>ENXADA ESTREITA *25 X 23* CM COM CABO</t>
  </si>
  <si>
    <t>PEDREIRO</t>
  </si>
  <si>
    <t>PINTOR</t>
  </si>
  <si>
    <t>ENGENHEIRO CIVIL DE OBRA JUNIOR (MENSALISTA)</t>
  </si>
  <si>
    <t>L</t>
  </si>
  <si>
    <t>OLEO DIESEL COMBUSTIVEL COMUM</t>
  </si>
  <si>
    <t>MESTRE DE OBRAS (MENSALISTA)</t>
  </si>
  <si>
    <t>TINTA ACRILICA PREMIUM, COR BRANCO FOSCO</t>
  </si>
  <si>
    <t>18L</t>
  </si>
  <si>
    <t>PORTAO DE CORRER EM GRADIL FIXO DE BARRA DE FERRO CHATA DE 3 X 1/4" NA VERTICAL, SEM REQUADRO, ACABAMENTO NATURAL, COM TRILHOS E ROLDANAS</t>
  </si>
  <si>
    <t>VIGIA NOTURNO, HORA EFETIVAMENTE TRABALHADA DE 22 H AS 5 H (COM ADICIONAL NOTURNO)</t>
  </si>
  <si>
    <t>PORTA DE ABRIR EM ALUMINIO TIPO VENEZIANA, ACABAMENTO ANODIZADO NATURAL, SEM GUARNICAO/ALIZAR/VISTA, 87 X 210 CM</t>
  </si>
  <si>
    <t>LETRA ACO INOX (AISI 304), CHAPA NUM. 22, RECORTADO, H= 20 CM (SEM RELEVO)</t>
  </si>
  <si>
    <t>ENCANADOR OU BOMBEIRO HIDRAULICO</t>
  </si>
  <si>
    <t>ESPELHO CRISTAL E = 4 MM</t>
  </si>
  <si>
    <t>TORNEIRA CROMADA DE MESA PARA LAVATORIO TEMPORIZADA PRESSAO BICA BAIXA</t>
  </si>
  <si>
    <t>SERRALHEIRO</t>
  </si>
  <si>
    <t>AJUDANTE ESPECIALIZADO</t>
  </si>
  <si>
    <t>PORTA DE ABRIR EM GRADIL COM BARRA CHATA 3 CM X 1/4", COM REQUADRO E GUARNICAO - COMPLETO - ACABAMENTO NATURAL</t>
  </si>
  <si>
    <t>WASH PRIMER PARA TINTA AUTOMOTIVA</t>
  </si>
  <si>
    <t>EXTINTOR DE INCENDIO PORTATIL COM CARGA DE PO QUIMICO SECO (PQS) DE 6 KG, CLASSE BC</t>
  </si>
  <si>
    <t>TINTA ESMALTE SINTETICO PREMIUM ACETINADO</t>
  </si>
  <si>
    <t>AUXILIAR DE ENCANADOR OU BOMBEIRO HIDRAULICO</t>
  </si>
  <si>
    <t>JARDINEIRO</t>
  </si>
  <si>
    <t>DUCHA HIGIENICA PLASTICA COM REGISTRO METALICO 1/2 "</t>
  </si>
  <si>
    <t>BARRA DE APOIO RETA, EM ACO INOX POLIDO, COMPRIMENTO 80CM, DIAMETRO MINIMO 3 CM</t>
  </si>
  <si>
    <t>TUBO PVC, SOLDAVEL, DN 50 MM, PARA AGUA FRIA (NBR-5648)</t>
  </si>
  <si>
    <t>ACO CA-50, 6,3 MM, VERGALHAO</t>
  </si>
  <si>
    <t>PLACA DE INAUGURACAO METALICA, *40* CM X *60* CM</t>
  </si>
  <si>
    <t>IMPERMEABILIZADOR</t>
  </si>
  <si>
    <t>SABONETEIRA PLASTICA TIPO DISPENSER PARA SABONETE LIQUIDO COM RESERVATORIO 800 A 1500 ML</t>
  </si>
  <si>
    <t>TOALHEIRO PLASTICO TIPO DISPENSER PARA PAPEL TOALHA INTERFOLHADO</t>
  </si>
  <si>
    <t>TUBO PVC, SOLDAVEL, DN 32 MM, AGUA FRIA (NBR-5648)</t>
  </si>
  <si>
    <t>ARMADOR</t>
  </si>
  <si>
    <t>VIDRACEIRO</t>
  </si>
  <si>
    <t>ASSENTO SANITARIO DE PLASTICO, TIPO CONVENCIONAL</t>
  </si>
  <si>
    <t>PAPELEIRA DE PAREDE EM METAL CROMADO SEM TAMPA</t>
  </si>
  <si>
    <t>FECHADURA DE EMBUTIR PARA PORTA DE BANHEIRO, TIPO TRANQUETA, MAQUINA 55 MM, MACANETAS ALAVANCA E ROSETAS REDONDAS EM METAL CROMADO - NIVEL SEGURANCA MEDIO - COMPLETA</t>
  </si>
  <si>
    <t>FERTILIZANTE NPK - 10:10:10</t>
  </si>
  <si>
    <t>GUINDASTE HIDRAULICO AUTOPROPELIDO, COM LANCA TELESCOPICA 40 M, CAPACIDADE MAXIMA 60 T, POTENCIA 260 KW, TRACAO 6 X 6</t>
  </si>
  <si>
    <t>ELETRODUTO DE PVC RIGIDO ROSCAVEL DE 1 ", SEM LUVA</t>
  </si>
  <si>
    <t>TORNEIRA CROMADA COM BICO PARA JARDIM/TANQUE 1/2 " OU 3/4 " (REF 1153)</t>
  </si>
  <si>
    <t>REGISTRO DE ESFERA, PVC, COM VOLANTE, VS, SOLDAVEL, DN 50 MM, COM CORPO DIVIDIDO</t>
  </si>
  <si>
    <t>CENTO</t>
  </si>
  <si>
    <t>CANTONEIRA FERRO GALVANIZADO DE ABAS IGUAIS, 1" X 1/8" (L X E) , 1,20KG/M</t>
  </si>
  <si>
    <t>CIMENTO PORTLAND POZOLANICO CP IV- 32</t>
  </si>
  <si>
    <t>TORNEIRA CROMADA DE PAREDE PARA COZINHA SEM AREJADOR, PADRAO POPULAR, 1/2 " OU 3/4 " (REF 1158)</t>
  </si>
  <si>
    <t>OPERADOR DE GUINDASTE</t>
  </si>
  <si>
    <t>ARMACAO VERTICAL COM HASTE E CONTRA-PINO, EM CHAPA DE ACO GALVANIZADO 3/16", COM 4 ESTRIBOS E 4 ISOLADORES</t>
  </si>
  <si>
    <t>SOLVENTE DILUENTE A BASE DE AGUARRAS</t>
  </si>
  <si>
    <t>AJUDANTE DE ARMADOR</t>
  </si>
  <si>
    <t>LUVA PVC SOLDAVEL, 32 MM, PARA AGUA FRIA PREDIAL</t>
  </si>
  <si>
    <t>MASSA PARA VIDRO</t>
  </si>
  <si>
    <t>TORNEIRA CROMADA SEM BICO PARA TANQUE 1/2 " OU 3/4 " (REF 1143)</t>
  </si>
  <si>
    <t>REJUNTE EPOXI BRANCO</t>
  </si>
  <si>
    <t>PO DE PEDRA (POSTO PEDREIRA/FORNECEDOR, SEM FRETE)</t>
  </si>
  <si>
    <t>PARAFUSO ROSCA SOBERBA ZINCADO CABECA CHATA FENDA SIMPLES 3,5 X 25 MM (1 ")</t>
  </si>
  <si>
    <t>AUXILIAR DE DESENHISTA</t>
  </si>
  <si>
    <t>GASOLINA COMUM</t>
  </si>
  <si>
    <t>ADESIVO PLASTICO PARA PVC, FRASCO COM 175 GR</t>
  </si>
  <si>
    <t>ESTOPA</t>
  </si>
  <si>
    <t>PREGO DE ACO POLIDO COM CABECA DUPLA 17 X 27 (2 1/2 X 11)</t>
  </si>
  <si>
    <t>VEDACAO PVC, 100 MM, PARA SAIDA VASO SANITARIO</t>
  </si>
  <si>
    <t>CIMENTO BRANCO</t>
  </si>
  <si>
    <t>DESENHISTA DETALHISTA</t>
  </si>
  <si>
    <t>CHAPA DE ACO FINA A FRIO BITOLA MSG 24, E = 0,60 MM (4,80 KG/M2)</t>
  </si>
  <si>
    <t>PEDRA BRITADA N. 0, OU PEDRISCO (4,8 A 9,5 MM) POSTO PEDREIRA/FORNECEDOR, SEM FRETE</t>
  </si>
  <si>
    <t>DISCO DE CORTE DIAMANTADO SEGMENTADO PARA CONCRETO, DIAMETRO DE 110 MM, FURO DE 20 MM</t>
  </si>
  <si>
    <t>DESENHISTA PROJETISTA</t>
  </si>
  <si>
    <t>BUCHA EM ALUMINIO, COM ROSCA, DE 1", PARA ELETRODUTO</t>
  </si>
  <si>
    <t>GUINCHO ELETRICO DE COLUNA, CAPACIDADE 400 KG, COM MOTO FREIO, MOTOR TRIFASICO DE 1,25 CV</t>
  </si>
  <si>
    <t>MISTURADOR DE ARGAMASSA, EIXO HORIZONTAL, CAPACIDADE DE MISTURA 300 KG, MOTOR ELETRICO TRIFASICO 220/380 V, POTENCIA 5 CV</t>
  </si>
  <si>
    <t>AUXILIAR DE ESCRITORIO</t>
  </si>
  <si>
    <t>FITA VEDA ROSCA EM ROLOS DE 18 MM X 50 M (L X C)</t>
  </si>
  <si>
    <t>DISCO DE CORTE DIAMANTADO SEGMENTADO PARA CONCRETO, DIAMETRO DE 350 MM, FURO DE 1 " (14 X 1 ")</t>
  </si>
  <si>
    <t>SERRA CIRCULAR DE BANCADA COM MOTOR ELETRICO, POTENCIA DE *1600* W, PARA DISCO DE DIAMETRO DE 10" (250 MM)</t>
  </si>
  <si>
    <t>GESSEIRO</t>
  </si>
  <si>
    <t>LAVATORIO LOUCA COR COM COLUNA *54 X 44* CM</t>
  </si>
  <si>
    <t>SARRAFO DE MADEIRA NAO APARELHADA *2,5 X 10 CM, MACARANDUBA, ANGELIM OU EQUIVALENTE DA REGIAO</t>
  </si>
  <si>
    <t>MADEIRA ROLICA SEM TRATAMENTO, EUCALIPTO OU EQUIVALENTE DA REGIAO, H = 3 M, D = 8 A 11 CM (PARA ESCORAMENTO)</t>
  </si>
  <si>
    <t>SILICONE ACETICO USO GERAL INCOLOR 280 G</t>
  </si>
  <si>
    <t>2ª MED</t>
  </si>
  <si>
    <t>ENGENHEIRO ELETRICISTA (MENSALISTA)</t>
  </si>
  <si>
    <t>GRELHA FOFO ARTICULADA, CARGA MAXIMA 1,5 T, *300 X 1000* MM, E= *15* MM</t>
  </si>
  <si>
    <t>LAJE PRE-MOLDADA TRELICADA (LAJOTAS + VIGOTAS) PARA FORRO, UNIDIRECIONAL, SOBRECARGA DE 100 KG/M2, VAO ATE 6,00 M (SEM COLOCACAO)</t>
  </si>
  <si>
    <t>CHAPA DE ACO FINA A QUENTE BITOLA MSG 13, E = 2,25 MM (18,00 KG/M2)</t>
  </si>
  <si>
    <t>FERTILIZANTE ORGANICO COMPOSTO, CLASSE A</t>
  </si>
  <si>
    <t>BLOCO CERAMICO (ALVENARIA DE VEDACAO), DE 9 X 19 X 19 CM</t>
  </si>
  <si>
    <t>CHAPA DE MADEIRA COMPENSADA PLASTIFICADA PARA FORMA DE CONCRETO, DE 2,20 x 1,10 M, E = 18 MM</t>
  </si>
  <si>
    <t>CONCRETO USINADO BOMBEAVEL, CLASSE DE RESISTENCIA C20, COM BRITA 0 E 1, SLUMP = 100 +/- 20 MM, EXCLUI SERVICO DE BOMBEAMENTO (NBR 8953)</t>
  </si>
  <si>
    <t>MUDA DE ARBUSTO FLORIFERO, CLUSIA/GARDENIA/MOREIA BRANCA/ AZALEIA OU EQUIVALENTE DA REGIAO, H= *50 A 70* CM</t>
  </si>
  <si>
    <t>SELADOR ACRILICO PAREDES INTERNAS/EXTERNAS</t>
  </si>
  <si>
    <t>BATENTE/ PORTAL/ ADUELA/ MARCO MACICO, E= *3* CM, L= *13* CM, *60 CM A 120* CM X *210* CM, EM PINUS/ TAUARI/ VIROLA OU EQUIVALENTE DA REGIAO (NAO INCLUI ALIZARES)</t>
  </si>
  <si>
    <t>TINTA ESMALTE SINTETICO PREMIUM FOSCO</t>
  </si>
  <si>
    <t>JOELHO, PVC SERIE R, 90 GRAUS, DN 100 MM, PARA ESGOTO PREDIAL</t>
  </si>
  <si>
    <t>TUBO ACO GALVANIZADO COM COSTURA, CLASSE MEDIA, DN 2", E = *3,65* MM, PESO *5,10* KG/M (NBR 5580)</t>
  </si>
  <si>
    <t>REGISTRO GAVETA COM ACABAMENTO E CANOPLA CROMADOS, SIMPLES, BITOLA 1 1/2 " (REF 1509)</t>
  </si>
  <si>
    <t>FECHADURA DE EMBUTIR PARA PORTA INTERNA, TIPO GORGES (CHAVE GRANDE), MAQUINA 55 MM, MACANETAS ALAVANCA E ROSETAS REDONDAS EM METAL CROMADO - NIVEL SEGURANCA MEDIO - COMPLETA</t>
  </si>
  <si>
    <t>DISCO DE CORTE DIAMANTADO SEGMENTADO DIAMETRO DE 180 MM PARA ESMERILHADEIRA 7 "</t>
  </si>
  <si>
    <t>TANQUE LOUCA BRANCA SUSPENSO *20* L</t>
  </si>
  <si>
    <t>BACIA SANITARIA (VASO) CONVENCIONAL DE LOUCA COR</t>
  </si>
  <si>
    <t>MADEIRA ROLICA SEM TRATAMENTO, EUCALIPTO OU EQUIVALENTE DA REGIAO, H = 6 M, D = 8 A 11 CM (PARA ESCORAMENTO)</t>
  </si>
  <si>
    <t>PRIMER PARA MANTA ASFALTICA A BASE DE ASFALTO MODIFICADO DILUIDO EM SOLVENTE, APLICACAO A FRIO</t>
  </si>
  <si>
    <t>LOCACAO DE VIGA SANDUICHE METALICA VAZADA PARA TRAVAMENTO DE PILARES, ALTURA DE *8* CM, LARGURA DE *6* CM E EXTENSAO DE 2 M</t>
  </si>
  <si>
    <t>MADEIRA ROLICA TRATADA, EUCALIPTO OU EQUIVALENTE DA REGIAO, H = 12 M, D = 20 A 24 CM (PARA POSTE)</t>
  </si>
  <si>
    <t>SUPORTE MAO-FRANCESA EM ACO, ABAS IGUAIS 40 CM, CAPACIDADE MINIMA 70 KG, BRANCO</t>
  </si>
  <si>
    <t>REMOVEDOR DE TINTA OLEO/ESMALTE VERNIZ</t>
  </si>
  <si>
    <t>JOELHO, PVC SERIE R, 90 GRAUS, DN 75 MM, PARA ESGOTO PREDIAL</t>
  </si>
  <si>
    <t>VALVULA EM METAL CROMADO PARA LAVATORIO, 1 " SEM LADRAO</t>
  </si>
  <si>
    <t>ACO CA-50, 6,3 MM, DOBRADO E CORTADO</t>
  </si>
  <si>
    <t>LOCACAO DE BARRA DE ANCORAGEM DE 0,80 A 1,20 M DE EXTENSAO, COM ROSCA DE 5/8", INCLUINDO PORCA E FLANGE</t>
  </si>
  <si>
    <t>GUARNICAO/ ALIZAR/ VISTA MACICA, E= *1* CM, L= *4,5* CM, EM PINUS/ TAUARI/ VIROLA OU EQUIVALENTE DA REGIAO</t>
  </si>
  <si>
    <t>MAQUINA EXTRUSORA DE CONCRETO PARA GUIAS E SARJETAS, COM MOTOR A DIESEL DE 14 CV</t>
  </si>
  <si>
    <t>REGISTRO GAVETA COM ACABAMENTO E CANOPLA CROMADOS, SIMPLES, BITOLA 1 " (REF 1509)</t>
  </si>
  <si>
    <t>LOCACAO DE APRUMADOR METALICO DE PILAR, COM ALTURA E ANGULO REGULAVEIS, EXTENSAO DE *1,50* A *2,80* M</t>
  </si>
  <si>
    <t>PEDRA BRITADA OU BICA CORRIDA, NAO CLASSIFICADA (POSTO PEDREIRA/FORNECEDOR, SEM FRETE)</t>
  </si>
  <si>
    <t>FIO DE COBRE, SOLIDO, CLASSE 1, ISOLACAO EM PVC/A, ANTICHAMA BWF-B, 450/750V, SECAO NOMINAL 10 MM2</t>
  </si>
  <si>
    <t>JUNCAO SIMPLES, PVC SERIE R, DN 100 X 100 MM, PARA ESGOTO PREDIAL</t>
  </si>
  <si>
    <t>REGISTRO DE ESFERA, PVC, COM VOLANTE, VS, SOLDAVEL, DN 60 MM, COM CORPO DIVIDIDO</t>
  </si>
  <si>
    <t>CUBA ACO INOX (AISI 304) DE EMBUTIR COM VALVULA 3 1/2 ", DE *46 X 30 X 12* CM</t>
  </si>
  <si>
    <t>REGISTRO PRESSAO COM ACABAMENTO E CANOPLA CROMADA, SIMPLES, BITOLA 3/4 " (REF 1416)</t>
  </si>
  <si>
    <t>TUBO DE COBRE FLEXIVEL, D = 1/2 ", E = 0,79 MM, PARA AR-CONDICIONADO/ INSTALACOES GAS RESIDENCIAIS E COMERCIAIS</t>
  </si>
  <si>
    <t>PINO DE ACO COM FURO, HASTE = 27 MM (ACAO DIRETA)</t>
  </si>
  <si>
    <t>TE SOLDAVEL, PVC, 90 GRAUS,50 MM, PARA AGUA FRIA PREDIAL (NBR 5648)</t>
  </si>
  <si>
    <t>TE DE REDUCAO, PVC, SOLDAVEL, 90 GRAUS, 50 MM X 25 MM, PARA AGUA FRIA PREDIAL</t>
  </si>
  <si>
    <t>JOELHO PVC, SOLDAVEL, 90 GRAUS, 50 MM, PARA AGUA FRIA PREDIAL</t>
  </si>
  <si>
    <t>TABUA DE MADEIRA APARELHADA *2,5 X 30* CM, MACARANDUBA, ANGELIM OU EQUIVALENTE DA REGIAO</t>
  </si>
  <si>
    <t>JUNCAO SIMPLES, PVC SERIE R, DN 100 X 75 MM, PARA ESGOTO PREDIAL</t>
  </si>
  <si>
    <t>FECHADURA DE EMBUTIR PARA PORTA EXTERNA / ENTRADA, MAQUINA 55 MM, COM CILINDRO, MACANETA ALAVANCA E ESPELHO EM METAL CROMADO - NIVEL SEGURANCA MEDIO - COMPLETA</t>
  </si>
  <si>
    <t>CAIXA PARA HIDROMETRO CONCRETO PRE MOLDADO</t>
  </si>
  <si>
    <t>MARCENEIRO</t>
  </si>
  <si>
    <t>OLEO DE LINHACA</t>
  </si>
  <si>
    <t>PASTA VEDA JUNTAS/ROSCA, LATA DE *500* G, PARA INSTALACOES DE GAS E OUTROS</t>
  </si>
  <si>
    <t>CORTADEIRA DE PISO DE CONCRETO E ASFALTO, PARA DISCO PADRAO DE DIAMETRO 350 MM (14") OU 450 MM (18") , MOTOR A GASOLINA, POTENCIA 13 HP, SEM DISCO</t>
  </si>
  <si>
    <t>REGISTRO OU REGULADOR DE GAS COZINHA, VAZAO DE 2 KG/H, 2,8 KPA</t>
  </si>
  <si>
    <t>TE SANITARIO, PVC, DN 50 X 50 MM, SERIE NORMAL, PARA ESGOTO PREDIAL</t>
  </si>
  <si>
    <t>ANEL BORRACHA DN 75 MM, PARA TUBO SERIE REFORCADA ESGOTO PREDIAL</t>
  </si>
  <si>
    <t>PORTA TOALHA BANHO EM METAL CROMADO, TIPO BARRA</t>
  </si>
  <si>
    <t>VALVULA EM METAL CROMADO PARA TANQUE, 1.1/2 " SEM LADRAO</t>
  </si>
  <si>
    <t>CAMINHAO TOCO, PESO BRUTO TOTAL 16000 KG, CARGA UTIL MAXIMA 11130 KG, DISTANCIA ENTRE EIXOS 5,36 M, POTENCIA 185 CV (INCLUI CABINE E CHASSI, NAO INCLUI CARROCERIA)</t>
  </si>
  <si>
    <t>BUCHA DE NYLON SEM ABA S6, COM PARAFUSO DE 4,20 X 40 MM EM ACO ZINCADO COM ROSCA SOBERBA, CABECA CHATA E FENDA PHILLIPS</t>
  </si>
  <si>
    <t>CONECTOR METALICO TIPO PARAFUSO FENDIDO (SPLIT BOLT), PARA CABOS ATE 16 MM2</t>
  </si>
  <si>
    <t>REGISTRO DE ESFERA, PVC, COM VOLANTE, VS, SOLDAVEL, DN 32 MM, COM CORPO DIVIDIDO</t>
  </si>
  <si>
    <t>TUBO PVC, SOLDAVEL, DN 60 MM, AGUA FRIA (NBR-5648)</t>
  </si>
  <si>
    <t>CABO DE COBRE NU 16 MM2 MEIO-DURO</t>
  </si>
  <si>
    <t>PREGO DE ACO POLIDO COM CABECA 18 X 24 (2 1/4 X 10)</t>
  </si>
  <si>
    <t>VIBRADOR DE IMERSAO, DIAMETRO DA PONTEIRA DE *45* MM, COM MOTOR ELETRICO TRIFASICO DE 2 HP (2 CV)</t>
  </si>
  <si>
    <t>ARRUELA REDONDA DE LATAO, DIAMETRO EXTERNO = 34 MM, ESPESSURA = 2,5 MM, DIAMETRO DO FURO = 17 MM</t>
  </si>
  <si>
    <t>PARAFUSO DE FERRO POLIDO, SEXTAVADO, COM ROSCA PARCIAL, DIAMETRO 5/8", COMPRIMENTO 6", COM PORCA E ARRUELA DE PRESSAO MEDIA</t>
  </si>
  <si>
    <t>ESPACADOR / DISTANCIADOR CIRCULAR COM ENTRADA LATERAL, EM PLASTICO, PARA VERGALHAO *4,2 A 12,5* MM, COBRIMENTO 20 MM</t>
  </si>
  <si>
    <t>FITA ACO INOX PARA CINTAR POSTE, L = 19 MM, E = 0,5 MM (ROLO DE 30M)</t>
  </si>
  <si>
    <t>OPERADOR DE MOTONIVELADORA</t>
  </si>
  <si>
    <t>BETONEIRA, CAPACIDADE NOMINAL 600 L, CAPACIDADE DE MISTURA 440 L, MOTOR A DIESEL POTENCIA 10 CV, COM CARREGADOR</t>
  </si>
  <si>
    <t>CHAPA DE MADEIRA COMPENSADA RESINADA PARA FORMA DE CONCRETO, DE *2,2 X 1,1* M, E = 17 MM</t>
  </si>
  <si>
    <t>LUVA PVC SOLDAVEL, 25 MM, PARA AGUA FRIA PREDIAL</t>
  </si>
  <si>
    <t>CACAMBA METALICA BASCULANTE COM CAPACIDADE DE 6 M3 (INCLUI MONTAGEM, NAO INCLUI CAMINHAO)</t>
  </si>
  <si>
    <t>PREGO DE ACO POLIDO SEM CABECA 15 X 15 (1 1/4 X 13)</t>
  </si>
  <si>
    <t>OPERADOR DE PA CARREGADEIRA</t>
  </si>
  <si>
    <t>ANEL BORRACHA, DN 50 MM, PARA TUBO SERIE REFORCADA ESGOTO PREDIAL</t>
  </si>
  <si>
    <t>CURVA 180 GRAUS, DE PVC RIGIDO ROSCAVEL, DE 3/4", PARA ELETRODUTO</t>
  </si>
  <si>
    <t>LUVA DE REDUCAO, PVC, SOLDAVEL, 50 X 25 MM, PARA AGUA FRIA PREDIAL</t>
  </si>
  <si>
    <t>JOELHO PVC, SOLDAVEL, 90 GRAUS, 32 MM, PARA AGUA FRIA PREDIAL</t>
  </si>
  <si>
    <t>LUVA EM PVC RIGIDO ROSCAVEL, DE 1", PARA ELETRODUTO</t>
  </si>
  <si>
    <t>PRIMER UNIVERSAL, FUNDO ANTICORROSIVO TIPO ZARCAO</t>
  </si>
  <si>
    <t>PREGO DE ACO POLIDO COM CABECA 12 X 12</t>
  </si>
  <si>
    <t>PEDRA BRITADA N. 3 (38 A 50 MM) POSTO PEDREIRA/FORNECEDOR, SEM FRETE</t>
  </si>
  <si>
    <t>ADAPTADOR PVC SOLDAVEL CURTO COM BOLSA E ROSCA, 32 MM X 1", PARA AGUA FRIA</t>
  </si>
  <si>
    <t>ARRUELA EM ALUMINIO, COM ROSCA, DE 1", PARA ELETRODUTO</t>
  </si>
  <si>
    <t>AREIA FINA - POSTO JAZIDA/FORNECEDOR (RETIRADO NA JAZIDA, SEM TRANSPORTE)</t>
  </si>
  <si>
    <t>ELETRODO REVESTIDO AWS - E6013, DIAMETRO IGUAL A 2,50 MM</t>
  </si>
  <si>
    <t>COMPRESSOR DE AR REBOCAVEL, VAZAO 189 PCM, PRESSAO EFETIVA DE TRABALHO 102 PSI, MOTOR DIESEL, POTENCIA 63 CV</t>
  </si>
  <si>
    <t xml:space="preserve">%    </t>
  </si>
  <si>
    <t>TOTAIS ACUMULADOS</t>
  </si>
  <si>
    <t>TOTAIS DAS MEDIÇÕES</t>
  </si>
  <si>
    <t>ALCA PREFORMADA DE DISTRIBUICAO, EM ACO GALVANIZADO, PARA CONDUTORES DE ALUMINIO AWG 1/0 (CAA 6/1 OU CA 7 FIOS)</t>
  </si>
  <si>
    <t>ABRACADEIRA EM ACO PARA AMARRACAO DE ELETRODUTOS, TIPO D, COM 1" E CUNHA DE FIXACAO</t>
  </si>
  <si>
    <t>LUMINARIA DE EMERGENCIA 30 LEDS, POTENCIA 2 W, BATERIA DE LITIO, AUTONOMIA DE 6 HORAS</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</si>
  <si>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</si>
  <si>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</si>
  <si>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</si>
  <si>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</si>
  <si>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BALDE PLASTICO CAPACIDADE *10* L</t>
  </si>
  <si>
    <t>ELETRICISTA</t>
  </si>
  <si>
    <t>CARRINHO DE MAO DE ACO CAPACIDADE 50 A 60 L, PNEU COM CAMARA</t>
  </si>
  <si>
    <t>CIMENTO PORTLAND COMPOSTO CP II-32</t>
  </si>
  <si>
    <t>AREIA GROSSA - POSTO JAZIDA/FORNECEDOR (RETIRADO NA JAZIDA, SEM TRANSPORTE)</t>
  </si>
  <si>
    <t>PEDRA BRITADA N. 2 (19 A 38 MM) POSTO PEDREIRA/FORNECEDOR, SEM FRETE</t>
  </si>
  <si>
    <t>AREIA MEDIA - POSTO JAZIDA/FORNECEDOR (RETIRADO NA JAZIDA, SEM TRANSPORTE)</t>
  </si>
  <si>
    <t>PEDRA BRITADA N. 1 (9,5 a 19 MM) POSTO PEDREIRA/FORNECEDOR, SEM FRETE</t>
  </si>
  <si>
    <t>CAL HIDRATADA CH-I PARA ARGAMASSAS</t>
  </si>
  <si>
    <t>TIJOLO CERAMICO MACICO *5 X 10 X 20* CM</t>
  </si>
  <si>
    <t>CHAPA ACO INOX AISI 304 NUMERO 9 (E = 4 MM), ACABAMENTO NUMERO 1 (LAMINADO A QUENTE, FOSCO)</t>
  </si>
  <si>
    <t>COLA A BASE DE RESINA SINTETICA PARA CHAPA DE LAMINADO MELAMINICO</t>
  </si>
  <si>
    <t>CANTONEIRA ALUMINIO ABAS IGUAIS 1 ", E = 3 /16 "</t>
  </si>
  <si>
    <t>BUCHA DE NYLON SEM ABA S10, COM PARAFUSO DE 6,10 X 65 MM EM ACO ZINCADO COM ROSCA SOBERBA, CABECA CHATA E FENDA PHILLIPS</t>
  </si>
  <si>
    <t>AJUDANTE DE ELETRICISTA</t>
  </si>
  <si>
    <t>TERMINAL METALICO A PRESSAO PARA 1 CABO DE 16 MM2, COM 1 FURO DE FIXACAO</t>
  </si>
  <si>
    <t>TERMINAL METALICO A PRESSAO PARA 1 CABO DE 35 MM2, COM 1 FURO DE FIXACAO</t>
  </si>
  <si>
    <t>CABO DE COBRE, FLEXIVEL, CLASSE 4 OU 5, ISOLACAO EM PVC/A, ANTICHAMA BWF-B, COBERTURA PVC-ST1, ANTICHAMA BWF-B, 1 CONDUTOR, 0,6/1 KV, SECAO NOMINAL 10 MM2</t>
  </si>
  <si>
    <t>FITA ISOLANTE ADESIVA ANTICHAMA, USO ATE 750 V, EM ROLO DE 19 MM X 5 M</t>
  </si>
  <si>
    <t>CABO DE COBRE, FLEXIVEL, CLASSE 4 OU 5, ISOLACAO EM PVC/A, ANTICHAMA BWF-B, COBERTURA PVC-ST1, ANTICHAMA BWF-B, 1 CONDUTOR, 0,6/1 KV, SECAO NOMINAL 35 MM2</t>
  </si>
  <si>
    <t>ELETRODUTO DE PVC RIGIDO ROSCAVEL DE 4 ", SEM LUVA</t>
  </si>
  <si>
    <t>TERMINAL A COMPRESSAO EM COBRE ESTANHADO PARA CABO 4 MM2, 1 FURO E 1 COMPRESSAO, PARA PARAFUSO DE FIXACAO M5</t>
  </si>
  <si>
    <t>DISJUNTOR TIPO DIN/IEC, MONOPOLAR DE 6 ATE 32A</t>
  </si>
  <si>
    <t>ELETRODUTO PVC FLEXIVEL CORRUGADO, COR AMARELA, DE 32 MM</t>
  </si>
  <si>
    <t>ABRACADEIRA EM ACO PARA AMARRACAO DE ELETRODUTOS, TIPO D, COM 1/2" E PARAFUSO DE FIXACAO</t>
  </si>
  <si>
    <t>ELETRODUTO PVC FLEXIVEL CORRUGADO, COR AMARELA, DE 25 MM</t>
  </si>
  <si>
    <t>TERMINAL METALICO A PRESSAO PARA 1 CABO DE 6 A 10 MM2, COM 1 FURO DE FIXACAO</t>
  </si>
  <si>
    <t>CABO DE COBRE, RIGIDO, CLASSE 2, ISOLACAO EM PVC/A, ANTICHAMA BWF-B, 1 CONDUTOR, 450/750 V, SECAO NOMINAL 2,5 MM2</t>
  </si>
  <si>
    <t>CABO DE COBRE, RIGIDO, CLASSE 2, ISOLACAO EM PVC/A, ANTICHAMA BWF-B, 1 CONDUTOR, 450/750 V, SECAO NOMINAL 10 MM2</t>
  </si>
  <si>
    <t>CAIXA DE PASSAGEM, EM PVC, DE 4" X 2", PARA ELETRODUTO FLEXIVEL CORRUGADO</t>
  </si>
  <si>
    <t>ESPELHO / PLACA DE 3 POSTOS 4" X 2", PARA INSTALACAO DE TOMADAS E INTERRUPTORES</t>
  </si>
  <si>
    <t>SUPORTE DE FIXACAO PARA ESPELHO / PLACA 4" X 2", PARA 3 MODULOS, PARA INSTALACAO DE TOMADAS E INTERRUPTORES (SOMENTE SUPORTE)</t>
  </si>
  <si>
    <t>TERMINAL A COMPRESSAO EM COBRE ESTANHADO PARA CABO 10 MM2, 1 FURO E 1 COMPRESSAO, PARA PARAFUSO DE FIXACAO M6</t>
  </si>
  <si>
    <t>DISJUNTOR TIPO DIN/IEC, TRIPOLAR DE 10 ATE 50A</t>
  </si>
  <si>
    <t>LUMINARIA DE SOBREPOR EM CHAPA DE ACO PARA 2 LAMPADAS FLUORESCENTES DE *36* W, ALETADA, COMPLETA (LAMPADAS E REATOR INCLUSOS)</t>
  </si>
  <si>
    <t>QUADRO DE DISTRIBUICAO COM BARRAMENTO TRIFASICO, DE EMBUTIR, EM CHAPA DE ACO GALVANIZADO, PARA 30 DISJUNTORES DIN, 150 A</t>
  </si>
  <si>
    <t>QUADRO DE DISTRIBUICAO COM BARRAMENTO TRIFASICO, DE EMBUTIR, EM CHAPA DE ACO GALVANIZADO, PARA 40 DISJUNTORES DIN, 100 A</t>
  </si>
  <si>
    <t>ELETRODUTO DE PVC RIGIDO ROSCAVEL DE 3/4 ", SEM LUVA</t>
  </si>
  <si>
    <t>CURVA 90 GRAUS, LONGA, DE PVC RIGIDO ROSCAVEL, DE 3/4", PARA ELETRODUTO</t>
  </si>
  <si>
    <t>CABO DE COBRE, RIGIDO, CLASSE 2, ISOLACAO EM PVC/A, ANTICHAMA BWF-B, 1 CONDUTOR, 450/750 V, SECAO NOMINAL 4 MM2</t>
  </si>
  <si>
    <t>CAIXA OCTOGONAL DE FUNDO MOVEL, EM PVC, DE 3" X 3", PARA ELETRODUTO FLEXIVEL CORRUGADO</t>
  </si>
  <si>
    <t>INTERRUPTOR SIMPLES 10A, 250V (APENAS MODULO)</t>
  </si>
  <si>
    <t>INTERRUPTOR PARALELO 10A, 250V (APENAS MODULO)</t>
  </si>
  <si>
    <t>CABO DE COBRE, FLEXIVEL, CLASSE 4 OU 5, ISOLACAO EM PVC/A, ANTICHAMA BWF-B, COBERTURA PVC-ST1, ANTICHAMA BWF-B, 1 CONDUTOR, 0,6/1 KV, SECAO NOMINAL 16 MM2</t>
  </si>
  <si>
    <t>TERMINAL A COMPRESSAO EM COBRE ESTANHADO PARA CABO 6 MM2, 1 FURO E 1 COMPRESSAO, PARA PARAFUSO DE FIXACAO M6</t>
  </si>
  <si>
    <t>TERMINAL A COMPRESSAO EM COBRE ESTANHADO PARA CABO 16 MM2, 1 FURO E 1 COMPRESSAO, PARA PARAFUSO DE FIXACAO M6</t>
  </si>
  <si>
    <t>DISJUNTOR TIPO DIN/IEC, BIPOLAR 40 ATE 50A</t>
  </si>
  <si>
    <t>ELETRODUTO DE PVC RIGIDO ROSCAVEL DE 2 ", SEM LUVA</t>
  </si>
  <si>
    <t>FITA ISOLANTE ADESIVA ANTICHAMA, USO ATE 750 V, EM ROLO DE 19 MM X 20 M</t>
  </si>
  <si>
    <t>ABRACADEIRA DE NYLON PARA AMARRACAO DE CABOS, COMPRIMENTO DE 100 X 2,5 MM</t>
  </si>
  <si>
    <t>VALVULA EM METAL CROMADO PARA PIA AMERICANA 3.1/2 X 1.1/2 "</t>
  </si>
  <si>
    <t>CHUVEIRO COMUM EM PLASTICO BRANCO, COM CANO, 3 TEMPERATURAS, 5500 W (110/220 V)</t>
  </si>
  <si>
    <t>PLACA DE SINALIZACAO EM CHAPA DE ACO NUM 16 COM PINTURA REFLETIVA</t>
  </si>
  <si>
    <t>SECRETARIA DE MANUTENÇÃO E PROJETOS</t>
  </si>
  <si>
    <t>DIVISÃO DE ENGENHARIA</t>
  </si>
  <si>
    <t>PISO PODOTATIL DE CONCRETO - DIRECIONAL E ALERTA, *40 X 40 X 2,5* CM</t>
  </si>
  <si>
    <t xml:space="preserve">CODIGO  </t>
  </si>
  <si>
    <t>DESCRICAO DO INSUMO</t>
  </si>
  <si>
    <t>ORIGEM DO PRECO</t>
  </si>
  <si>
    <t xml:space="preserve">  PRECO MEDIANO R$</t>
  </si>
  <si>
    <t xml:space="preserve">H     </t>
  </si>
  <si>
    <t xml:space="preserve">C </t>
  </si>
  <si>
    <t xml:space="preserve">UN    </t>
  </si>
  <si>
    <t>CR</t>
  </si>
  <si>
    <t xml:space="preserve">M3    </t>
  </si>
  <si>
    <t>AS</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</si>
  <si>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</si>
  <si>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</si>
  <si>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</si>
  <si>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</si>
  <si>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</si>
  <si>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</si>
  <si>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</si>
  <si>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</si>
  <si>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</si>
  <si>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</si>
  <si>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</si>
  <si>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</si>
  <si>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</si>
  <si>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</si>
  <si>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</si>
  <si>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</si>
  <si>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</si>
  <si>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</si>
  <si>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</si>
  <si>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</si>
  <si>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</si>
  <si>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</si>
  <si>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</si>
  <si>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</si>
  <si>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</si>
  <si>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</si>
  <si>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</si>
  <si>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</si>
  <si>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</si>
  <si>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</si>
  <si>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</si>
  <si>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</si>
  <si>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</si>
  <si>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</si>
  <si>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</si>
  <si>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</si>
  <si>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</si>
  <si>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</si>
  <si>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</si>
  <si>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</si>
  <si>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</si>
  <si>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</si>
  <si>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</si>
  <si>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</si>
  <si>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</si>
  <si>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</si>
  <si>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</si>
  <si>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</si>
  <si>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</si>
  <si>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</si>
  <si>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</si>
  <si>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</si>
  <si>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</si>
  <si>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</si>
  <si>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CA-50, 10,0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</si>
  <si>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</si>
  <si>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</si>
  <si>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</si>
  <si>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</si>
  <si>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</si>
  <si>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</si>
  <si>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</si>
  <si>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</si>
  <si>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</si>
  <si>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</si>
  <si>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</si>
  <si>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</si>
  <si>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</si>
  <si>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</si>
  <si>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</si>
  <si>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</si>
  <si>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</si>
  <si>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</si>
  <si>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</si>
  <si>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</si>
  <si>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</si>
  <si>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</si>
  <si>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</si>
  <si>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</si>
  <si>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</si>
  <si>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</si>
  <si>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</si>
  <si>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</si>
  <si>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</si>
  <si>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</si>
  <si>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</si>
  <si>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</si>
  <si>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</si>
  <si>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</si>
  <si>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</si>
  <si>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</si>
  <si>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</si>
  <si>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</si>
  <si>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</si>
  <si>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</si>
  <si>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</si>
  <si>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</si>
  <si>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</si>
  <si>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</si>
  <si>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</si>
  <si>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</si>
  <si>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</si>
  <si>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</si>
  <si>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</si>
  <si>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</si>
  <si>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</si>
  <si>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</si>
  <si>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</si>
  <si>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</si>
  <si>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</si>
  <si>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</si>
  <si>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</si>
  <si>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</si>
  <si>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</si>
  <si>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</si>
  <si>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</si>
  <si>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</si>
  <si>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</si>
  <si>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</si>
  <si>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</si>
  <si>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</si>
  <si>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</si>
  <si>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</si>
  <si>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850 GR</t>
  </si>
  <si>
    <t>ADESIVO/COLA PARA EPS (ISOPOR) E OUTROS MATERIAIS</t>
  </si>
  <si>
    <t>ADITIVO ADESIVO LIQUIDO PARA ARGAMASSAS DE REVESTIMENTOS CIMENTICIOS</t>
  </si>
  <si>
    <t xml:space="preserve">18L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</si>
  <si>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</si>
  <si>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</si>
  <si>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</si>
  <si>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</si>
  <si>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</si>
  <si>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</si>
  <si>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 (MENSALISTA)</t>
  </si>
  <si>
    <t xml:space="preserve">MES   </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</si>
  <si>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</si>
  <si>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</si>
  <si>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</si>
  <si>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</si>
  <si>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</si>
  <si>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</si>
  <si>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</si>
  <si>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</si>
  <si>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</si>
  <si>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</si>
  <si>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</si>
  <si>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</si>
  <si>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</si>
  <si>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</si>
  <si>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</si>
  <si>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</si>
  <si>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</si>
  <si>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</si>
  <si>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</si>
  <si>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</si>
  <si>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</si>
  <si>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</si>
  <si>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</si>
  <si>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</si>
  <si>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 xml:space="preserve">PAR   </t>
  </si>
  <si>
    <t>ANEL BORRACHA DN 100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</si>
  <si>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</si>
  <si>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</si>
  <si>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</si>
  <si>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</si>
  <si>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</si>
  <si>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</si>
  <si>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</si>
  <si>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</si>
  <si>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</si>
  <si>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</si>
  <si>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</si>
  <si>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</si>
  <si>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</si>
  <si>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</si>
  <si>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</si>
  <si>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</si>
  <si>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</si>
  <si>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</si>
  <si>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</si>
  <si>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</si>
  <si>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</si>
  <si>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</si>
  <si>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</si>
  <si>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</si>
  <si>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</si>
  <si>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</si>
  <si>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</si>
  <si>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</si>
  <si>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</si>
  <si>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</si>
  <si>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</si>
  <si>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</si>
  <si>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</si>
  <si>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</si>
  <si>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</si>
  <si>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</si>
  <si>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</si>
  <si>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</si>
  <si>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</si>
  <si>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</si>
  <si>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</si>
  <si>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</si>
  <si>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</si>
  <si>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</si>
  <si>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</si>
  <si>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</si>
  <si>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</si>
  <si>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</si>
  <si>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</si>
  <si>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</si>
  <si>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</si>
  <si>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</si>
  <si>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</si>
  <si>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</si>
  <si>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</si>
  <si>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</si>
  <si>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</si>
  <si>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</si>
  <si>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</si>
  <si>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</si>
  <si>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</si>
  <si>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</si>
  <si>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</si>
  <si>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</si>
  <si>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</si>
  <si>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</si>
  <si>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</si>
  <si>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</si>
  <si>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</si>
  <si>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</si>
  <si>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</si>
  <si>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</si>
  <si>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</si>
  <si>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</si>
  <si>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</si>
  <si>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AREIA AMARELA, AREIA BARRADA OU ARENOSO (RETIRADA NO AREAL,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</si>
  <si>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</si>
  <si>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</si>
  <si>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</si>
  <si>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</si>
  <si>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</si>
  <si>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</si>
  <si>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</si>
  <si>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</si>
  <si>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</si>
  <si>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</si>
  <si>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</si>
  <si>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</si>
  <si>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</si>
  <si>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</si>
  <si>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</si>
  <si>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</si>
  <si>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</si>
  <si>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</si>
  <si>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</si>
  <si>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</si>
  <si>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</si>
  <si>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</si>
  <si>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</si>
  <si>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</si>
  <si>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</si>
  <si>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</si>
  <si>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</si>
  <si>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</si>
  <si>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</si>
  <si>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</si>
  <si>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</si>
  <si>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</si>
  <si>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</si>
  <si>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</si>
  <si>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</si>
  <si>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</si>
  <si>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</si>
  <si>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</si>
  <si>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</si>
  <si>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</si>
  <si>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</si>
  <si>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</si>
  <si>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</si>
  <si>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</si>
  <si>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</si>
  <si>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</si>
  <si>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</si>
  <si>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</si>
  <si>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AUTOMATICO DE BOIA SUPERIOR / INFERIOR, *15* A / 250 V</t>
  </si>
  <si>
    <t>AUXILIAR  DE ALMOXARIFE</t>
  </si>
  <si>
    <t>AUXILIAR DE ALMOXARIFE (MENSALISTA)</t>
  </si>
  <si>
    <t>AUXILIAR DE AZULEJISTA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</si>
  <si>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</si>
  <si>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</si>
  <si>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</si>
  <si>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</si>
  <si>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</si>
  <si>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</si>
  <si>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</si>
  <si>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</si>
  <si>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</si>
  <si>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</si>
  <si>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</si>
  <si>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</si>
  <si>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</si>
  <si>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</si>
  <si>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</si>
  <si>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</si>
  <si>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</si>
  <si>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PARA PCD SEM FURO FRONTAL, DE LOUCA BRANCA, SEM ASSENTO</t>
  </si>
  <si>
    <t>BACIA SANITARIA TURCA DE LOUCA BRANCA</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</si>
  <si>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</si>
  <si>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</si>
  <si>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</si>
  <si>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</si>
  <si>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</si>
  <si>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</si>
  <si>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</si>
  <si>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</si>
  <si>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</si>
  <si>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</si>
  <si>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</si>
  <si>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</si>
  <si>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</si>
  <si>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</si>
  <si>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</si>
  <si>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</si>
  <si>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</si>
  <si>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</si>
  <si>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</si>
  <si>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</si>
  <si>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</si>
  <si>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</si>
  <si>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</si>
  <si>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</si>
  <si>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</si>
  <si>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</si>
  <si>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</si>
  <si>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</si>
  <si>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</si>
  <si>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</si>
  <si>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</si>
  <si>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</si>
  <si>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</si>
  <si>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</si>
  <si>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</si>
  <si>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</si>
  <si>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</si>
  <si>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</si>
  <si>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</si>
  <si>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</si>
  <si>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</si>
  <si>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</si>
  <si>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</si>
  <si>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</si>
  <si>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</si>
  <si>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</si>
  <si>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</si>
  <si>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</si>
  <si>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</si>
  <si>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</si>
  <si>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</si>
  <si>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</si>
  <si>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</si>
  <si>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</si>
  <si>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</si>
  <si>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</si>
  <si>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</si>
  <si>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BLASTER, DINAMITADOR OU CABO DE FOGO (MENSALISTA)</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</si>
  <si>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</si>
  <si>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</si>
  <si>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</si>
  <si>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</si>
  <si>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</si>
  <si>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</si>
  <si>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</si>
  <si>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</si>
  <si>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</si>
  <si>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</si>
  <si>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</si>
  <si>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</si>
  <si>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</si>
  <si>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</si>
  <si>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</si>
  <si>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</si>
  <si>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</si>
  <si>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</si>
  <si>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</si>
  <si>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</si>
  <si>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</si>
  <si>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</si>
  <si>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</si>
  <si>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 (E X A X C)</t>
  </si>
  <si>
    <t>BLOCO VEDACAO CONCRETO CELULAR AUTOCLAVADO 15 X 30 X 60 CM (E X A X C)</t>
  </si>
  <si>
    <t>BLOCO VEDACAO CONCRETO CELULAR AUTOCLAVADO 20 X 30 X 60 CM</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</si>
  <si>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</si>
  <si>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</si>
  <si>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</si>
  <si>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</si>
  <si>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</si>
  <si>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</si>
  <si>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</si>
  <si>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</si>
  <si>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</si>
  <si>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</si>
  <si>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</si>
  <si>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</si>
  <si>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</si>
  <si>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</si>
  <si>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</si>
  <si>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</si>
  <si>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</si>
  <si>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</si>
  <si>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</si>
  <si>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</si>
  <si>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</si>
  <si>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</si>
  <si>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</si>
  <si>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</si>
  <si>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</si>
  <si>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</si>
  <si>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</si>
  <si>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</si>
  <si>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</si>
  <si>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</si>
  <si>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</si>
  <si>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</si>
  <si>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</si>
  <si>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</si>
  <si>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</si>
  <si>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</si>
  <si>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</si>
  <si>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</si>
  <si>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</si>
  <si>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</si>
  <si>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</si>
  <si>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</si>
  <si>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</si>
  <si>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</si>
  <si>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</si>
  <si>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</si>
  <si>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</si>
  <si>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</si>
  <si>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</si>
  <si>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</si>
  <si>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</si>
  <si>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</si>
  <si>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</si>
  <si>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</si>
  <si>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</si>
  <si>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</si>
  <si>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</si>
  <si>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</si>
  <si>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</si>
  <si>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</si>
  <si>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</si>
  <si>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</si>
  <si>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</si>
  <si>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</si>
  <si>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</si>
  <si>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</si>
  <si>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</si>
  <si>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</si>
  <si>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</si>
  <si>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</si>
  <si>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</si>
  <si>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</si>
  <si>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</si>
  <si>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</si>
  <si>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</si>
  <si>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</si>
  <si>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</si>
  <si>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</si>
  <si>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</si>
  <si>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</si>
  <si>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</si>
  <si>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</si>
  <si>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</si>
  <si>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</si>
  <si>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</si>
  <si>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</si>
  <si>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</si>
  <si>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</si>
  <si>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</si>
  <si>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</si>
  <si>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</si>
  <si>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</si>
  <si>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</si>
  <si>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</si>
  <si>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</si>
  <si>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</si>
  <si>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</si>
  <si>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</si>
  <si>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</si>
  <si>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</si>
  <si>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</si>
  <si>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</si>
  <si>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</si>
  <si>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</si>
  <si>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</si>
  <si>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</si>
  <si>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</si>
  <si>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</si>
  <si>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</si>
  <si>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</si>
  <si>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</si>
  <si>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</si>
  <si>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</si>
  <si>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</si>
  <si>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</si>
  <si>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</si>
  <si>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</si>
  <si>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</si>
  <si>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</si>
  <si>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</si>
  <si>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</si>
  <si>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</si>
  <si>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</si>
  <si>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</si>
  <si>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</si>
  <si>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</si>
  <si>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</si>
  <si>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</si>
  <si>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</si>
  <si>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</si>
  <si>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</si>
  <si>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</si>
  <si>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</si>
  <si>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</si>
  <si>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</si>
  <si>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</si>
  <si>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</si>
  <si>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</si>
  <si>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</si>
  <si>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</si>
  <si>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</si>
  <si>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</si>
  <si>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</si>
  <si>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</si>
  <si>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</si>
  <si>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</si>
  <si>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</si>
  <si>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</si>
  <si>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</si>
  <si>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</si>
  <si>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</si>
  <si>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</si>
  <si>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</si>
  <si>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</si>
  <si>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</si>
  <si>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</si>
  <si>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</si>
  <si>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</si>
  <si>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</si>
  <si>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</si>
  <si>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</si>
  <si>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</si>
  <si>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</si>
  <si>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</si>
  <si>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</si>
  <si>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</si>
  <si>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</si>
  <si>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</si>
  <si>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</si>
  <si>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</si>
  <si>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</si>
  <si>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</si>
  <si>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</si>
  <si>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</si>
  <si>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</si>
  <si>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</si>
  <si>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</si>
  <si>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</si>
  <si>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</si>
  <si>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</si>
  <si>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</si>
  <si>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</si>
  <si>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</si>
  <si>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</si>
  <si>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</si>
  <si>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</si>
  <si>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</si>
  <si>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</si>
  <si>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</si>
  <si>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</si>
  <si>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</si>
  <si>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</si>
  <si>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</si>
  <si>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</si>
  <si>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</si>
  <si>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</si>
  <si>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</si>
  <si>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</si>
  <si>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</si>
  <si>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</si>
  <si>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</si>
  <si>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</si>
  <si>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</si>
  <si>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</si>
  <si>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</si>
  <si>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</si>
  <si>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</si>
  <si>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</si>
  <si>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</si>
  <si>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</si>
  <si>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</si>
  <si>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</si>
  <si>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</si>
  <si>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</si>
  <si>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</si>
  <si>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</si>
  <si>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</si>
  <si>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</si>
  <si>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</si>
  <si>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</si>
  <si>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</si>
  <si>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</si>
  <si>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</si>
  <si>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</si>
  <si>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</si>
  <si>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</si>
  <si>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</si>
  <si>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</si>
  <si>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</si>
  <si>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</si>
  <si>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</si>
  <si>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</si>
  <si>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</si>
  <si>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</si>
  <si>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</si>
  <si>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</si>
  <si>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</si>
  <si>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</si>
  <si>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</si>
  <si>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</si>
  <si>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</si>
  <si>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</si>
  <si>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</si>
  <si>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</si>
  <si>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</si>
  <si>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</si>
  <si>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</si>
  <si>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</si>
  <si>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</si>
  <si>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</si>
  <si>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</si>
  <si>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</si>
  <si>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</si>
  <si>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</si>
  <si>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</si>
  <si>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</si>
  <si>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</si>
  <si>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</si>
  <si>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</si>
  <si>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</si>
  <si>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</si>
  <si>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</si>
  <si>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</si>
  <si>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</si>
  <si>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</si>
  <si>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</si>
  <si>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</si>
  <si>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</si>
  <si>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</si>
  <si>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</si>
  <si>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</si>
  <si>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</si>
  <si>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</si>
  <si>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</si>
  <si>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</si>
  <si>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</si>
  <si>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</si>
  <si>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</si>
  <si>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</si>
  <si>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</si>
  <si>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</si>
  <si>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</si>
  <si>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</si>
  <si>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</si>
  <si>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</si>
  <si>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</si>
  <si>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</si>
  <si>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</si>
  <si>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</si>
  <si>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</si>
  <si>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</si>
  <si>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</si>
  <si>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</si>
  <si>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</si>
  <si>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</si>
  <si>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</si>
  <si>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</si>
  <si>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</si>
  <si>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</si>
  <si>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</si>
  <si>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</si>
  <si>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</si>
  <si>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</si>
  <si>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</si>
  <si>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</si>
  <si>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</si>
  <si>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</si>
  <si>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</si>
  <si>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</si>
  <si>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</si>
  <si>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</si>
  <si>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</si>
  <si>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</si>
  <si>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</si>
  <si>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</si>
  <si>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</si>
  <si>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</si>
  <si>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</si>
  <si>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</si>
  <si>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</si>
  <si>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</si>
  <si>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</si>
  <si>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</si>
  <si>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</si>
  <si>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</si>
  <si>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</si>
  <si>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</si>
  <si>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</si>
  <si>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</si>
  <si>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</si>
  <si>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</si>
  <si>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</si>
  <si>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</si>
  <si>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</si>
  <si>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</si>
  <si>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</si>
  <si>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</si>
  <si>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</si>
  <si>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</si>
  <si>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</si>
  <si>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</si>
  <si>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</si>
  <si>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</si>
  <si>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</si>
  <si>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</si>
  <si>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</si>
  <si>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</si>
  <si>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</si>
  <si>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</si>
  <si>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</si>
  <si>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</si>
  <si>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</si>
  <si>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</si>
  <si>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</si>
  <si>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</si>
  <si>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</si>
  <si>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</si>
  <si>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</si>
  <si>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</si>
  <si>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</si>
  <si>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</si>
  <si>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</si>
  <si>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</si>
  <si>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</si>
  <si>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</si>
  <si>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</si>
  <si>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</si>
  <si>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</si>
  <si>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</si>
  <si>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</si>
  <si>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</si>
  <si>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</si>
  <si>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</si>
  <si>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</si>
  <si>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</si>
  <si>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</si>
  <si>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</si>
  <si>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</si>
  <si>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</si>
  <si>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</si>
  <si>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</si>
  <si>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</si>
  <si>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</si>
  <si>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</si>
  <si>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</si>
  <si>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</si>
  <si>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</si>
  <si>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</si>
  <si>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</si>
  <si>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</si>
  <si>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</si>
  <si>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</si>
  <si>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</si>
  <si>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</si>
  <si>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</si>
  <si>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</si>
  <si>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</si>
  <si>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</si>
  <si>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</si>
  <si>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</si>
  <si>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</si>
  <si>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</si>
  <si>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</si>
  <si>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</si>
  <si>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</si>
  <si>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</si>
  <si>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</si>
  <si>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</si>
  <si>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</si>
  <si>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</si>
  <si>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</si>
  <si>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</si>
  <si>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</si>
  <si>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</si>
  <si>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</si>
  <si>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</si>
  <si>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</si>
  <si>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</si>
  <si>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</si>
  <si>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</si>
  <si>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</si>
  <si>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</si>
  <si>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</si>
  <si>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</si>
  <si>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</si>
  <si>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</si>
  <si>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</si>
  <si>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</si>
  <si>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</si>
  <si>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</si>
  <si>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</si>
  <si>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</si>
  <si>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</si>
  <si>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</si>
  <si>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</si>
  <si>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</si>
  <si>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</si>
  <si>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</si>
  <si>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</si>
  <si>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</si>
  <si>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</si>
  <si>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</si>
  <si>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</si>
  <si>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</si>
  <si>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</si>
  <si>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</si>
  <si>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</si>
  <si>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</si>
  <si>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</si>
  <si>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</si>
  <si>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</si>
  <si>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</si>
  <si>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</si>
  <si>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</si>
  <si>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</si>
  <si>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</si>
  <si>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</si>
  <si>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</si>
  <si>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</si>
  <si>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</si>
  <si>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</si>
  <si>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</si>
  <si>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</si>
  <si>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</si>
  <si>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</si>
  <si>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</si>
  <si>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</si>
  <si>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</si>
  <si>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</si>
  <si>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</si>
  <si>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</si>
  <si>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</si>
  <si>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</si>
  <si>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DE ACO CARBONO LAMINADO A QUENTE, QUALIDADE ESTRUTURAL, BITOLA 3/16", E =4,75 MM (37,29 KG/M2)</t>
  </si>
  <si>
    <t>CHAPA DE ACO FINA A FRIO BITOLA MSG 20, E = 0,90 MM (7,20 KG/M2)</t>
  </si>
  <si>
    <t>CHAPA DE ACO FINA A FRIO BITOLA MSG 26, E = 0,45 MM (3,60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</si>
  <si>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</si>
  <si>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</si>
  <si>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</si>
  <si>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</si>
  <si>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</si>
  <si>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</si>
  <si>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</si>
  <si>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</si>
  <si>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</si>
  <si>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</si>
  <si>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</si>
  <si>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</si>
  <si>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</si>
  <si>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</si>
  <si>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</si>
  <si>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</si>
  <si>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</si>
  <si>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</si>
  <si>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</si>
  <si>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</si>
  <si>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</si>
  <si>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</si>
  <si>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</si>
  <si>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</si>
  <si>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</si>
  <si>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</si>
  <si>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</si>
  <si>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</si>
  <si>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</si>
  <si>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</si>
  <si>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</si>
  <si>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</si>
  <si>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</si>
  <si>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</si>
  <si>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</si>
  <si>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</si>
  <si>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</si>
  <si>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</si>
  <si>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</si>
  <si>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</si>
  <si>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</si>
  <si>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</si>
  <si>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</si>
  <si>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</si>
  <si>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</si>
  <si>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</si>
  <si>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</si>
  <si>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</si>
  <si>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</si>
  <si>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</si>
  <si>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</si>
  <si>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</si>
  <si>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</si>
  <si>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</si>
  <si>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</si>
  <si>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</si>
  <si>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</si>
  <si>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</si>
  <si>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</si>
  <si>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</si>
  <si>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</si>
  <si>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</si>
  <si>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</si>
  <si>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</si>
  <si>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</si>
  <si>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</si>
  <si>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</si>
  <si>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</si>
  <si>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</si>
  <si>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</si>
  <si>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</si>
  <si>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</si>
  <si>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</si>
  <si>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IV-32</t>
  </si>
  <si>
    <t>CINTA CIRCULAR EM ACO GALVANIZADO DE 210 MM DE DIAMETRO PARA INSTALACAO DE TRANSFORMADOR EM POSTE DE CONCRETO</t>
  </si>
  <si>
    <t>COBRE ELETROLITICO EM BARRA OU CHAPA</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</si>
  <si>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</si>
  <si>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</si>
  <si>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</si>
  <si>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</si>
  <si>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</si>
  <si>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</si>
  <si>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</si>
  <si>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</si>
  <si>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</si>
  <si>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</si>
  <si>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</si>
  <si>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</si>
  <si>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</si>
  <si>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</si>
  <si>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</si>
  <si>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</si>
  <si>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</si>
  <si>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</si>
  <si>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</si>
  <si>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</si>
  <si>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</si>
  <si>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</si>
  <si>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</si>
  <si>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</si>
  <si>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</si>
  <si>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</si>
  <si>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</si>
  <si>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</si>
  <si>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</si>
  <si>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</si>
  <si>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</si>
  <si>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</si>
  <si>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</si>
  <si>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</si>
  <si>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</si>
  <si>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</si>
  <si>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</si>
  <si>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</si>
  <si>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</si>
  <si>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</si>
  <si>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</si>
  <si>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</si>
  <si>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</si>
  <si>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</si>
  <si>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</si>
  <si>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</si>
  <si>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</si>
  <si>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</si>
  <si>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</si>
  <si>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</si>
  <si>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</si>
  <si>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</si>
  <si>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</si>
  <si>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</si>
  <si>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</si>
  <si>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</si>
  <si>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</si>
  <si>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</si>
  <si>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</si>
  <si>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</si>
  <si>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</si>
  <si>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</si>
  <si>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</si>
  <si>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</si>
  <si>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</si>
  <si>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</si>
  <si>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</si>
  <si>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</si>
  <si>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</si>
  <si>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</si>
  <si>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</si>
  <si>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</si>
  <si>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</si>
  <si>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</si>
  <si>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</si>
  <si>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</si>
  <si>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</si>
  <si>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</si>
  <si>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</si>
  <si>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</si>
  <si>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</si>
  <si>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</si>
  <si>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</si>
  <si>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</si>
  <si>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</si>
  <si>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</si>
  <si>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</si>
  <si>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</si>
  <si>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</si>
  <si>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</si>
  <si>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</si>
  <si>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</si>
  <si>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</si>
  <si>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</si>
  <si>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</si>
  <si>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</si>
  <si>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</si>
  <si>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</si>
  <si>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</si>
  <si>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</si>
  <si>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</si>
  <si>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</si>
  <si>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</si>
  <si>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</si>
  <si>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</si>
  <si>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</si>
  <si>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</si>
  <si>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</si>
  <si>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</si>
  <si>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</si>
  <si>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</si>
  <si>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</si>
  <si>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</si>
  <si>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</si>
  <si>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</si>
  <si>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</si>
  <si>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</si>
  <si>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</si>
  <si>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</si>
  <si>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</si>
  <si>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</si>
  <si>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</si>
  <si>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</si>
  <si>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</si>
  <si>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</si>
  <si>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</si>
  <si>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</si>
  <si>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</si>
  <si>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</si>
  <si>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</si>
  <si>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</si>
  <si>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</si>
  <si>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</si>
  <si>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</si>
  <si>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</si>
  <si>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</si>
  <si>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</si>
  <si>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</si>
  <si>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</si>
  <si>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</si>
  <si>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</si>
  <si>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</si>
  <si>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</si>
  <si>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</si>
  <si>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</si>
  <si>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</si>
  <si>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</si>
  <si>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</si>
  <si>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</si>
  <si>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</si>
  <si>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</si>
  <si>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</si>
  <si>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</si>
  <si>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</si>
  <si>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</si>
  <si>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</si>
  <si>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</si>
  <si>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</si>
  <si>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</si>
  <si>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</si>
  <si>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</si>
  <si>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</si>
  <si>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</si>
  <si>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</si>
  <si>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</si>
  <si>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</si>
  <si>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</si>
  <si>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</si>
  <si>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</si>
  <si>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</si>
  <si>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</si>
  <si>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</si>
  <si>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</si>
  <si>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</si>
  <si>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</si>
  <si>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</si>
  <si>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</si>
  <si>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</si>
  <si>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</si>
  <si>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</si>
  <si>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</si>
  <si>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</si>
  <si>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</si>
  <si>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</si>
  <si>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</si>
  <si>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</si>
  <si>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</si>
  <si>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</si>
  <si>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</si>
  <si>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</si>
  <si>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</si>
  <si>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</si>
  <si>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</si>
  <si>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</si>
  <si>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</si>
  <si>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</si>
  <si>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</si>
  <si>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</si>
  <si>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</si>
  <si>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</si>
  <si>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</si>
  <si>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</si>
  <si>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</si>
  <si>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</si>
  <si>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</si>
  <si>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</si>
  <si>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</si>
  <si>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</si>
  <si>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</si>
  <si>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</si>
  <si>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</si>
  <si>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</si>
  <si>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</si>
  <si>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</si>
  <si>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</si>
  <si>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</si>
  <si>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</si>
  <si>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</si>
  <si>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</si>
  <si>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</si>
  <si>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</si>
  <si>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</si>
  <si>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</si>
  <si>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</si>
  <si>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</si>
  <si>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</si>
  <si>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</si>
  <si>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</si>
  <si>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</si>
  <si>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</si>
  <si>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</si>
  <si>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</si>
  <si>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</si>
  <si>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</si>
  <si>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</si>
  <si>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</si>
  <si>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</si>
  <si>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</si>
  <si>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</si>
  <si>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</si>
  <si>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</si>
  <si>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</si>
  <si>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</si>
  <si>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</si>
  <si>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</si>
  <si>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</si>
  <si>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</si>
  <si>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</si>
  <si>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</si>
  <si>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</si>
  <si>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</si>
  <si>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</si>
  <si>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</si>
  <si>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</si>
  <si>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</si>
  <si>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</si>
  <si>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</si>
  <si>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</si>
  <si>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</si>
  <si>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</si>
  <si>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</si>
  <si>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</si>
  <si>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</si>
  <si>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</si>
  <si>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</si>
  <si>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</si>
  <si>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</si>
  <si>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</si>
  <si>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</si>
  <si>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</si>
  <si>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</si>
  <si>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</si>
  <si>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</si>
  <si>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</si>
  <si>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</si>
  <si>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</si>
  <si>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</si>
  <si>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</si>
  <si>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</si>
  <si>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</si>
  <si>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</si>
  <si>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</si>
  <si>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</si>
  <si>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</si>
  <si>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</si>
  <si>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</si>
  <si>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</si>
  <si>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</si>
  <si>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</si>
  <si>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</si>
  <si>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</si>
  <si>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</si>
  <si>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</si>
  <si>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</si>
  <si>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</si>
  <si>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</si>
  <si>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</si>
  <si>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</si>
  <si>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</si>
  <si>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</si>
  <si>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</si>
  <si>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</si>
  <si>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</si>
  <si>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</si>
  <si>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</si>
  <si>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</si>
  <si>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</si>
  <si>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</si>
  <si>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</si>
  <si>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</si>
  <si>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</si>
  <si>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</si>
  <si>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</si>
  <si>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</si>
  <si>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</si>
  <si>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</si>
  <si>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</si>
  <si>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</si>
  <si>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</si>
  <si>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</si>
  <si>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</si>
  <si>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</si>
  <si>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</si>
  <si>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</si>
  <si>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</si>
  <si>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</si>
  <si>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</si>
  <si>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</si>
  <si>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</si>
  <si>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</si>
  <si>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</si>
  <si>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</si>
  <si>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</si>
  <si>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</si>
  <si>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</si>
  <si>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</si>
  <si>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</si>
  <si>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</si>
  <si>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</si>
  <si>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</si>
  <si>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</si>
  <si>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</si>
  <si>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</si>
  <si>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</si>
  <si>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</si>
  <si>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</si>
  <si>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</si>
  <si>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</si>
  <si>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</si>
  <si>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</si>
  <si>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</si>
  <si>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</si>
  <si>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</si>
  <si>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</si>
  <si>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</si>
  <si>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</si>
  <si>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</si>
  <si>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</si>
  <si>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</si>
  <si>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</si>
  <si>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</si>
  <si>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</si>
  <si>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</si>
  <si>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</si>
  <si>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</si>
  <si>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</si>
  <si>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</si>
  <si>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</si>
  <si>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</si>
  <si>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</si>
  <si>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</si>
  <si>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</si>
  <si>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</si>
  <si>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</si>
  <si>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</si>
  <si>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</si>
  <si>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</si>
  <si>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</si>
  <si>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</si>
  <si>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</si>
  <si>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</si>
  <si>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</si>
  <si>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</si>
  <si>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</si>
  <si>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</si>
  <si>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</si>
  <si>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</si>
  <si>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</si>
  <si>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</si>
  <si>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</si>
  <si>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</si>
  <si>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</si>
  <si>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</si>
  <si>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</si>
  <si>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</si>
  <si>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</si>
  <si>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</si>
  <si>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</si>
  <si>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</si>
  <si>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</si>
  <si>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</si>
  <si>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</si>
  <si>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</si>
  <si>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</si>
  <si>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</si>
  <si>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</si>
  <si>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</si>
  <si>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</si>
  <si>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</si>
  <si>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</si>
  <si>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</si>
  <si>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</si>
  <si>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</si>
  <si>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</si>
  <si>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</si>
  <si>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</si>
  <si>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</si>
  <si>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</si>
  <si>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</si>
  <si>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</si>
  <si>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</si>
  <si>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</si>
  <si>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</si>
  <si>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</si>
  <si>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</si>
  <si>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</si>
  <si>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</si>
  <si>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</si>
  <si>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</si>
  <si>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</si>
  <si>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</si>
  <si>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</si>
  <si>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</si>
  <si>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</si>
  <si>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</si>
  <si>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</si>
  <si>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</si>
  <si>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</si>
  <si>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</si>
  <si>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</si>
  <si>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</si>
  <si>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</si>
  <si>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</si>
  <si>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</si>
  <si>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</si>
  <si>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</si>
  <si>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</si>
  <si>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</si>
  <si>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</si>
  <si>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</si>
  <si>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</si>
  <si>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</si>
  <si>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</si>
  <si>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</si>
  <si>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</si>
  <si>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</si>
  <si>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</si>
  <si>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</si>
  <si>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</si>
  <si>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</si>
  <si>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</si>
  <si>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</si>
  <si>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</si>
  <si>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</si>
  <si>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</si>
  <si>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</si>
  <si>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</si>
  <si>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</si>
  <si>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</si>
  <si>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</si>
  <si>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</si>
  <si>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</si>
  <si>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</si>
  <si>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</si>
  <si>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</si>
  <si>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</si>
  <si>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</si>
  <si>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</si>
  <si>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</si>
  <si>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</si>
  <si>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</si>
  <si>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</si>
  <si>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</si>
  <si>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</si>
  <si>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</si>
  <si>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</si>
  <si>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</si>
  <si>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</si>
  <si>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</si>
  <si>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</si>
  <si>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</si>
  <si>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</si>
  <si>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</si>
  <si>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</si>
  <si>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</si>
  <si>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</si>
  <si>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</si>
  <si>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63 A</t>
  </si>
  <si>
    <t>DISJUNTOR TIPO DIN/IEC, MONOPOLAR DE 6  ATE  32A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</si>
  <si>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</si>
  <si>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</si>
  <si>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</si>
  <si>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</si>
  <si>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</si>
  <si>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</si>
  <si>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</si>
  <si>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</si>
  <si>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</si>
  <si>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</si>
  <si>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</si>
  <si>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</si>
  <si>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</si>
  <si>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</si>
  <si>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</si>
  <si>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</si>
  <si>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</si>
  <si>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</si>
  <si>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</si>
  <si>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</si>
  <si>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</si>
  <si>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</si>
  <si>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</si>
  <si>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</si>
  <si>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</si>
  <si>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</si>
  <si>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</si>
  <si>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</si>
  <si>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</si>
  <si>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</si>
  <si>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</si>
  <si>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</si>
  <si>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</si>
  <si>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</si>
  <si>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</si>
  <si>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</si>
  <si>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</si>
  <si>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</si>
  <si>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</si>
  <si>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</si>
  <si>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</si>
  <si>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</si>
  <si>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</si>
  <si>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</si>
  <si>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</si>
  <si>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</si>
  <si>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</si>
  <si>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</si>
  <si>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</si>
  <si>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</si>
  <si>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</si>
  <si>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</si>
  <si>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</si>
  <si>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</si>
  <si>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</si>
  <si>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</si>
  <si>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</si>
  <si>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</si>
  <si>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</si>
  <si>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</si>
  <si>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</si>
  <si>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</si>
  <si>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</si>
  <si>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</si>
  <si>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</si>
  <si>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</si>
  <si>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</si>
  <si>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</si>
  <si>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</si>
  <si>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</si>
  <si>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</si>
  <si>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</si>
  <si>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</si>
  <si>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</si>
  <si>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</si>
  <si>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</si>
  <si>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</si>
  <si>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</si>
  <si>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</si>
  <si>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</si>
  <si>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</si>
  <si>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</si>
  <si>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</si>
  <si>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</si>
  <si>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</si>
  <si>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</si>
  <si>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</si>
  <si>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</si>
  <si>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</si>
  <si>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</si>
  <si>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</si>
  <si>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</si>
  <si>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</si>
  <si>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</si>
  <si>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</si>
  <si>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1/2 ", SEM LUVA</t>
  </si>
  <si>
    <t>ELETRODUTO DE PVC RIGIDO ROSCAVEL DE 1 1/4 ", SEM LUVA</t>
  </si>
  <si>
    <t>ELETRODUTO DE PVC RIGIDO ROSCAVEL DE 1/2 ", SEM LUVA</t>
  </si>
  <si>
    <t>ELETRODUTO DE PVC RIGIDO ROSCAVEL DE 2 1/2 ", SEM LUVA</t>
  </si>
  <si>
    <t>ELETRODUTO DE PVC RIGIDO ROSCAVEL DE 3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</si>
  <si>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</si>
  <si>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</si>
  <si>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</si>
  <si>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</si>
  <si>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</si>
  <si>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</si>
  <si>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</si>
  <si>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</si>
  <si>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</si>
  <si>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</si>
  <si>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</si>
  <si>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</si>
  <si>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</si>
  <si>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</si>
  <si>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</si>
  <si>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</si>
  <si>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</si>
  <si>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</si>
  <si>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</si>
  <si>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</si>
  <si>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</si>
  <si>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</si>
  <si>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</si>
  <si>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</si>
  <si>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</si>
  <si>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</si>
  <si>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</si>
  <si>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</si>
  <si>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</si>
  <si>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</si>
  <si>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</si>
  <si>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</si>
  <si>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</si>
  <si>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</si>
  <si>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</si>
  <si>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</si>
  <si>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</si>
  <si>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</si>
  <si>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</si>
  <si>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</si>
  <si>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</si>
  <si>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</si>
  <si>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</si>
  <si>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</si>
  <si>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</si>
  <si>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</si>
  <si>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</si>
  <si>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</si>
  <si>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</si>
  <si>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</si>
  <si>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</si>
  <si>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</si>
  <si>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</si>
  <si>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 xml:space="preserve">KW/H  </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</si>
  <si>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</si>
  <si>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</si>
  <si>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</si>
  <si>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</si>
  <si>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</si>
  <si>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</si>
  <si>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</si>
  <si>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</si>
  <si>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</si>
  <si>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</si>
  <si>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</si>
  <si>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</si>
  <si>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</si>
  <si>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</si>
  <si>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</si>
  <si>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</si>
  <si>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SANITARISTA</t>
  </si>
  <si>
    <t>ENGENHEIRO SANITARISTA (MENSALISTA)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</si>
  <si>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</si>
  <si>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</si>
  <si>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</si>
  <si>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</si>
  <si>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</si>
  <si>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</si>
  <si>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</si>
  <si>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</si>
  <si>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</si>
  <si>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</si>
  <si>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</si>
  <si>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</si>
  <si>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</si>
  <si>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</si>
  <si>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</si>
  <si>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</si>
  <si>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</si>
  <si>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</si>
  <si>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</si>
  <si>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</si>
  <si>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</si>
  <si>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</si>
  <si>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</si>
  <si>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</si>
  <si>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</si>
  <si>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</si>
  <si>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</si>
  <si>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</si>
  <si>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</si>
  <si>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</si>
  <si>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</si>
  <si>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</si>
  <si>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</si>
  <si>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</si>
  <si>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</si>
  <si>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</si>
  <si>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</si>
  <si>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</si>
  <si>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</si>
  <si>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</si>
  <si>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</si>
  <si>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</si>
  <si>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</si>
  <si>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</si>
  <si>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</si>
  <si>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</si>
  <si>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</si>
  <si>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</si>
  <si>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</si>
  <si>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</si>
  <si>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</si>
  <si>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</si>
  <si>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</si>
  <si>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</si>
  <si>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</si>
  <si>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</si>
  <si>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</si>
  <si>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</si>
  <si>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</si>
  <si>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</si>
  <si>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</si>
  <si>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</si>
  <si>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</si>
  <si>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</si>
  <si>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</si>
  <si>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</si>
  <si>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</si>
  <si>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</si>
  <si>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</si>
  <si>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</si>
  <si>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</si>
  <si>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</si>
  <si>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</si>
  <si>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</si>
  <si>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</si>
  <si>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</si>
  <si>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</si>
  <si>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</si>
  <si>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</si>
  <si>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</si>
  <si>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</si>
  <si>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</si>
  <si>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</si>
  <si>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</si>
  <si>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EXTERNA / ENTRADA, MAQUINA 40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</si>
  <si>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</si>
  <si>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</si>
  <si>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</si>
  <si>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</si>
  <si>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</si>
  <si>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</si>
  <si>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</si>
  <si>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</si>
  <si>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</si>
  <si>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</si>
  <si>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</si>
  <si>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</si>
  <si>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</si>
  <si>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</si>
  <si>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</si>
  <si>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</si>
  <si>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</si>
  <si>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</si>
  <si>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</si>
  <si>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</si>
  <si>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</si>
  <si>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</si>
  <si>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</si>
  <si>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</si>
  <si>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- 4: 14: 8</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</si>
  <si>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</si>
  <si>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</si>
  <si>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</si>
  <si>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</si>
  <si>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</si>
  <si>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</si>
  <si>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</si>
  <si>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</si>
  <si>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</si>
  <si>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</si>
  <si>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</si>
  <si>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</si>
  <si>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</si>
  <si>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</si>
  <si>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</si>
  <si>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</si>
  <si>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</si>
  <si>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</si>
  <si>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</si>
  <si>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</si>
  <si>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</si>
  <si>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</si>
  <si>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</si>
  <si>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</si>
  <si>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</si>
  <si>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</si>
  <si>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</si>
  <si>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</si>
  <si>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</si>
  <si>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</si>
  <si>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</si>
  <si>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</si>
  <si>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</si>
  <si>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</si>
  <si>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</si>
  <si>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</si>
  <si>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</si>
  <si>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</si>
  <si>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</si>
  <si>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</si>
  <si>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</si>
  <si>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</si>
  <si>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</si>
  <si>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</si>
  <si>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</si>
  <si>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</si>
  <si>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</si>
  <si>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</si>
  <si>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</si>
  <si>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</si>
  <si>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</si>
  <si>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</si>
  <si>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</si>
  <si>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</si>
  <si>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</si>
  <si>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</si>
  <si>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</si>
  <si>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</si>
  <si>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</si>
  <si>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</si>
  <si>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</si>
  <si>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</si>
  <si>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</si>
  <si>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</si>
  <si>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</si>
  <si>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</si>
  <si>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</si>
  <si>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</si>
  <si>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</si>
  <si>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</si>
  <si>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</si>
  <si>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</si>
  <si>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</si>
  <si>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</si>
  <si>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</si>
  <si>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</si>
  <si>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</si>
  <si>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</si>
  <si>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</si>
  <si>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</si>
  <si>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</si>
  <si>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</si>
  <si>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</si>
  <si>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</si>
  <si>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</si>
  <si>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</si>
  <si>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</si>
  <si>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</si>
  <si>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</si>
  <si>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</si>
  <si>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</si>
  <si>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</si>
  <si>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</si>
  <si>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</si>
  <si>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</si>
  <si>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</si>
  <si>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</si>
  <si>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</si>
  <si>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</si>
  <si>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</si>
  <si>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</si>
  <si>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</si>
  <si>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</si>
  <si>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</si>
  <si>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</si>
  <si>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</si>
  <si>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</si>
  <si>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</si>
  <si>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</si>
  <si>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</si>
  <si>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</si>
  <si>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</si>
  <si>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</si>
  <si>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</si>
  <si>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</si>
  <si>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</si>
  <si>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</si>
  <si>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</si>
  <si>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</si>
  <si>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</si>
  <si>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</si>
  <si>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</si>
  <si>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</si>
  <si>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</si>
  <si>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</si>
  <si>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</si>
  <si>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</si>
  <si>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</si>
  <si>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</si>
  <si>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</si>
  <si>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</si>
  <si>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</si>
  <si>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</si>
  <si>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</si>
  <si>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</si>
  <si>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</si>
  <si>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</si>
  <si>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</si>
  <si>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</si>
  <si>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</si>
  <si>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</si>
  <si>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</si>
  <si>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</si>
  <si>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</si>
  <si>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</si>
  <si>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</si>
  <si>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</si>
  <si>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</si>
  <si>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</si>
  <si>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</si>
  <si>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</si>
  <si>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</si>
  <si>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</si>
  <si>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</si>
  <si>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</si>
  <si>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</si>
  <si>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</si>
  <si>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</si>
  <si>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</si>
  <si>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</si>
  <si>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</si>
  <si>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</si>
  <si>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</si>
  <si>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</si>
  <si>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</si>
  <si>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</si>
  <si>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GUINDASTE HIDRAULICO AUTOPROPELIDO, COM LANCA TELESCOPICA 28,80 M, CAPACIDADE MAXIMA 30 T, POTENCIA 97 KW, TRACAO 4 X 4</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</si>
  <si>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</si>
  <si>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</si>
  <si>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</si>
  <si>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</si>
  <si>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</si>
  <si>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</si>
  <si>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</si>
  <si>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</si>
  <si>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</si>
  <si>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</si>
  <si>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</si>
  <si>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</si>
  <si>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</si>
  <si>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</si>
  <si>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</si>
  <si>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</si>
  <si>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</si>
  <si>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</si>
  <si>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</si>
  <si>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</si>
  <si>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</si>
  <si>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</si>
  <si>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</si>
  <si>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</si>
  <si>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</si>
  <si>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</si>
  <si>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</si>
  <si>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</si>
  <si>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</si>
  <si>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</si>
  <si>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</si>
  <si>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</si>
  <si>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</si>
  <si>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</si>
  <si>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</si>
  <si>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</si>
  <si>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</si>
  <si>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</si>
  <si>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</si>
  <si>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</si>
  <si>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</si>
  <si>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</si>
  <si>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</si>
  <si>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</si>
  <si>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</si>
  <si>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</si>
  <si>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</si>
  <si>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</si>
  <si>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</si>
  <si>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</si>
  <si>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</si>
  <si>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</si>
  <si>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</si>
  <si>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</si>
  <si>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</si>
  <si>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</si>
  <si>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</si>
  <si>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</si>
  <si>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</si>
  <si>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</si>
  <si>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</si>
  <si>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</si>
  <si>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</si>
  <si>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</si>
  <si>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</si>
  <si>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</si>
  <si>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</si>
  <si>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</si>
  <si>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</si>
  <si>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</si>
  <si>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</si>
  <si>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</si>
  <si>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</si>
  <si>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</si>
  <si>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</si>
  <si>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</si>
  <si>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</si>
  <si>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</si>
  <si>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</si>
  <si>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</si>
  <si>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</si>
  <si>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</si>
  <si>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</si>
  <si>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</si>
  <si>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</si>
  <si>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</si>
  <si>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</si>
  <si>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</si>
  <si>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</si>
  <si>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</si>
  <si>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</si>
  <si>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</si>
  <si>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</si>
  <si>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</si>
  <si>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</si>
  <si>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</si>
  <si>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</si>
  <si>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</si>
  <si>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</si>
  <si>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</si>
  <si>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</si>
  <si>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</si>
  <si>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</si>
  <si>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</si>
  <si>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</si>
  <si>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</si>
  <si>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</si>
  <si>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</si>
  <si>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</si>
  <si>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</si>
  <si>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</si>
  <si>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</si>
  <si>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</si>
  <si>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</si>
  <si>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</si>
  <si>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</si>
  <si>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</si>
  <si>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</si>
  <si>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</si>
  <si>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</si>
  <si>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</si>
  <si>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</si>
  <si>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</si>
  <si>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</si>
  <si>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</si>
  <si>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</si>
  <si>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</si>
  <si>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</si>
  <si>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</si>
  <si>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</si>
  <si>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</si>
  <si>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</si>
  <si>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</si>
  <si>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</si>
  <si>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</si>
  <si>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</si>
  <si>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</si>
  <si>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</si>
  <si>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40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</si>
  <si>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</si>
  <si>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</si>
  <si>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</si>
  <si>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</si>
  <si>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</si>
  <si>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</si>
  <si>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</si>
  <si>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</si>
  <si>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</si>
  <si>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</si>
  <si>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</si>
  <si>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</si>
  <si>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</si>
  <si>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</si>
  <si>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</si>
  <si>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</si>
  <si>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150 MM, PARA ESGOTO PREDIAL</t>
  </si>
  <si>
    <t>JOELHO, PVC SERIE R, 90 GRAUS, DN 40 MM, PARA ESGOTO PREDIAL</t>
  </si>
  <si>
    <t>JOELHO, PVC SERIE R, 90 GRAUS, DN 50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</si>
  <si>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</si>
  <si>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</si>
  <si>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</si>
  <si>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</si>
  <si>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</si>
  <si>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</si>
  <si>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</si>
  <si>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</si>
  <si>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</si>
  <si>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</si>
  <si>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</si>
  <si>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</si>
  <si>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</si>
  <si>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</si>
  <si>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</si>
  <si>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</si>
  <si>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</si>
  <si>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</si>
  <si>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</si>
  <si>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</si>
  <si>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</si>
  <si>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</si>
  <si>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</si>
  <si>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</si>
  <si>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</si>
  <si>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</si>
  <si>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</si>
  <si>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</si>
  <si>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</si>
  <si>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</si>
  <si>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</si>
  <si>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</si>
  <si>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</si>
  <si>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</si>
  <si>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</si>
  <si>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</si>
  <si>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</si>
  <si>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</si>
  <si>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</si>
  <si>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</si>
  <si>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</si>
  <si>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</si>
  <si>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</si>
  <si>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</si>
  <si>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</si>
  <si>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</si>
  <si>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</si>
  <si>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</si>
  <si>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</si>
  <si>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</si>
  <si>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</si>
  <si>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</si>
  <si>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</si>
  <si>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</si>
  <si>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</si>
  <si>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</si>
  <si>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</si>
  <si>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</si>
  <si>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</si>
  <si>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</si>
  <si>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</si>
  <si>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</si>
  <si>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</si>
  <si>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</si>
  <si>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</si>
  <si>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</si>
  <si>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</si>
  <si>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</si>
  <si>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</si>
  <si>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</si>
  <si>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</si>
  <si>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</si>
  <si>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</si>
  <si>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</si>
  <si>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</si>
  <si>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</si>
  <si>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</si>
  <si>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</si>
  <si>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</si>
  <si>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</si>
  <si>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</si>
  <si>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</si>
  <si>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</si>
  <si>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</si>
  <si>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</si>
  <si>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</si>
  <si>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</si>
  <si>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</si>
  <si>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</si>
  <si>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</si>
  <si>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</si>
  <si>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</si>
  <si>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</si>
  <si>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</si>
  <si>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</si>
  <si>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</si>
  <si>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</si>
  <si>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</si>
  <si>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</si>
  <si>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</si>
  <si>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</si>
  <si>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</si>
  <si>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</si>
  <si>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</si>
  <si>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</si>
  <si>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</si>
  <si>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</si>
  <si>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</si>
  <si>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</si>
  <si>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</si>
  <si>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</si>
  <si>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</si>
  <si>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</si>
  <si>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</si>
  <si>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</si>
  <si>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</si>
  <si>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</si>
  <si>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</si>
  <si>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</si>
  <si>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</si>
  <si>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</si>
  <si>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</si>
  <si>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</si>
  <si>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</si>
  <si>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</si>
  <si>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</si>
  <si>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</si>
  <si>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</si>
  <si>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</si>
  <si>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</si>
  <si>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</si>
  <si>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</si>
  <si>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</si>
  <si>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</si>
  <si>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</si>
  <si>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</si>
  <si>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</si>
  <si>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</si>
  <si>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</si>
  <si>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</si>
  <si>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</si>
  <si>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</si>
  <si>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</si>
  <si>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</si>
  <si>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</si>
  <si>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</si>
  <si>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</si>
  <si>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</si>
  <si>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</si>
  <si>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</si>
  <si>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</si>
  <si>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</si>
  <si>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</si>
  <si>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</si>
  <si>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</si>
  <si>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</si>
  <si>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</si>
  <si>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</si>
  <si>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</si>
  <si>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</si>
  <si>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</si>
  <si>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</si>
  <si>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</si>
  <si>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</si>
  <si>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</si>
  <si>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</si>
  <si>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</si>
  <si>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</si>
  <si>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</si>
  <si>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</si>
  <si>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</si>
  <si>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</si>
  <si>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</si>
  <si>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</si>
  <si>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</si>
  <si>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</si>
  <si>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</si>
  <si>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</si>
  <si>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</si>
  <si>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</si>
  <si>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</si>
  <si>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</si>
  <si>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</si>
  <si>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</si>
  <si>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</si>
  <si>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</si>
  <si>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</si>
  <si>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</si>
  <si>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</si>
  <si>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</si>
  <si>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</si>
  <si>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</si>
  <si>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</si>
  <si>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</si>
  <si>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</si>
  <si>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</si>
  <si>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</si>
  <si>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</si>
  <si>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</si>
  <si>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</si>
  <si>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</si>
  <si>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</si>
  <si>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</si>
  <si>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</si>
  <si>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</si>
  <si>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</si>
  <si>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</si>
  <si>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</si>
  <si>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</si>
  <si>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</si>
  <si>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</si>
  <si>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</si>
  <si>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</si>
  <si>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</si>
  <si>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</si>
  <si>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</si>
  <si>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</si>
  <si>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</si>
  <si>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</si>
  <si>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</si>
  <si>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</si>
  <si>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</si>
  <si>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</si>
  <si>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</si>
  <si>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</si>
  <si>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</si>
  <si>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</si>
  <si>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</si>
  <si>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</si>
  <si>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</si>
  <si>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</si>
  <si>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</si>
  <si>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</si>
  <si>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</si>
  <si>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</si>
  <si>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</si>
  <si>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</si>
  <si>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</si>
  <si>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</si>
  <si>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</si>
  <si>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</si>
  <si>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</si>
  <si>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</si>
  <si>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</si>
  <si>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</si>
  <si>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</si>
  <si>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</si>
  <si>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</si>
  <si>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</si>
  <si>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</si>
  <si>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</si>
  <si>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</si>
  <si>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</si>
  <si>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</si>
  <si>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</si>
  <si>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</si>
  <si>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</si>
  <si>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</si>
  <si>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</si>
  <si>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</si>
  <si>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</si>
  <si>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</si>
  <si>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</si>
  <si>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</si>
  <si>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</si>
  <si>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</si>
  <si>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</si>
  <si>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</si>
  <si>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</si>
  <si>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</si>
  <si>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</si>
  <si>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</si>
  <si>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</si>
  <si>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</si>
  <si>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</si>
  <si>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</si>
  <si>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</si>
  <si>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</si>
  <si>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</si>
  <si>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</si>
  <si>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</si>
  <si>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</si>
  <si>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</si>
  <si>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</si>
  <si>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</si>
  <si>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</si>
  <si>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</si>
  <si>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</si>
  <si>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</si>
  <si>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</si>
  <si>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</si>
  <si>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</si>
  <si>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</si>
  <si>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</si>
  <si>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</si>
  <si>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</si>
  <si>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</si>
  <si>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</si>
  <si>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</si>
  <si>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</si>
  <si>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</si>
  <si>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</si>
  <si>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</si>
  <si>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</si>
  <si>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</si>
  <si>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</si>
  <si>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</si>
  <si>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</si>
  <si>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</si>
  <si>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</si>
  <si>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</si>
  <si>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</si>
  <si>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</si>
  <si>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</si>
  <si>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</si>
  <si>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</si>
  <si>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</si>
  <si>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</si>
  <si>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</si>
  <si>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</si>
  <si>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</si>
  <si>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</si>
  <si>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</si>
  <si>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</si>
  <si>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</si>
  <si>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</si>
  <si>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</si>
  <si>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</si>
  <si>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</si>
  <si>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</si>
  <si>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</si>
  <si>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</si>
  <si>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</si>
  <si>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</si>
  <si>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</si>
  <si>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</si>
  <si>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</si>
  <si>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</si>
  <si>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</si>
  <si>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</si>
  <si>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</si>
  <si>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</si>
  <si>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</si>
  <si>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</si>
  <si>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</si>
  <si>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</si>
  <si>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</si>
  <si>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</si>
  <si>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</si>
  <si>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</si>
  <si>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</si>
  <si>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</si>
  <si>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</si>
  <si>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</si>
  <si>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</si>
  <si>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</si>
  <si>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</si>
  <si>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</si>
  <si>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</si>
  <si>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</si>
  <si>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</si>
  <si>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</si>
  <si>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</si>
  <si>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</si>
  <si>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</si>
  <si>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</si>
  <si>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</si>
  <si>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</si>
  <si>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</si>
  <si>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</si>
  <si>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</si>
  <si>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</si>
  <si>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</si>
  <si>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</si>
  <si>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</si>
  <si>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</si>
  <si>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</si>
  <si>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6 M, D = 12 A 15 CM (PARA ESCORAMENTO)</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</si>
  <si>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</si>
  <si>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</si>
  <si>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</si>
  <si>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</si>
  <si>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</si>
  <si>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</si>
  <si>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</si>
  <si>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</si>
  <si>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</si>
  <si>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</si>
  <si>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</si>
  <si>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</si>
  <si>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</si>
  <si>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</si>
  <si>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</si>
  <si>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</si>
  <si>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</si>
  <si>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</si>
  <si>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</si>
  <si>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</si>
  <si>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</si>
  <si>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</si>
  <si>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</si>
  <si>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</si>
  <si>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</si>
  <si>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</si>
  <si>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</si>
  <si>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</si>
  <si>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</si>
  <si>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</si>
  <si>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</si>
  <si>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</si>
  <si>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</si>
  <si>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</si>
  <si>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</si>
  <si>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</si>
  <si>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</si>
  <si>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</si>
  <si>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</si>
  <si>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</si>
  <si>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</si>
  <si>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</si>
  <si>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</si>
  <si>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</si>
  <si>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</si>
  <si>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</si>
  <si>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</si>
  <si>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</si>
  <si>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</si>
  <si>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</si>
  <si>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</si>
  <si>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</si>
  <si>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</si>
  <si>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</si>
  <si>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</si>
  <si>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</si>
  <si>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</si>
  <si>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</si>
  <si>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</si>
  <si>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</si>
  <si>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</si>
  <si>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</si>
  <si>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</si>
  <si>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</si>
  <si>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</si>
  <si>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</si>
  <si>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</si>
  <si>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</si>
  <si>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</si>
  <si>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</si>
  <si>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</si>
  <si>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</si>
  <si>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</si>
  <si>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</si>
  <si>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</si>
  <si>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</si>
  <si>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</si>
  <si>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</si>
  <si>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</si>
  <si>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</si>
  <si>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</si>
  <si>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</si>
  <si>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</si>
  <si>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</si>
  <si>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</si>
  <si>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</si>
  <si>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</si>
  <si>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</si>
  <si>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</si>
  <si>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</si>
  <si>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</si>
  <si>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</si>
  <si>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</si>
  <si>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</si>
  <si>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</si>
  <si>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</si>
  <si>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</si>
  <si>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</si>
  <si>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</si>
  <si>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</si>
  <si>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</si>
  <si>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</si>
  <si>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</si>
  <si>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</si>
  <si>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</si>
  <si>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</si>
  <si>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</si>
  <si>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</si>
  <si>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</si>
  <si>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</si>
  <si>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</si>
  <si>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</si>
  <si>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</si>
  <si>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</si>
  <si>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</si>
  <si>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</si>
  <si>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</si>
  <si>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</si>
  <si>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</si>
  <si>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</si>
  <si>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</si>
  <si>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</si>
  <si>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</si>
  <si>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</si>
  <si>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</si>
  <si>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</si>
  <si>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</si>
  <si>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</si>
  <si>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</si>
  <si>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</si>
  <si>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</si>
  <si>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</si>
  <si>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</si>
  <si>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</si>
  <si>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</si>
  <si>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</si>
  <si>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</si>
  <si>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</si>
  <si>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</si>
  <si>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</si>
  <si>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</si>
  <si>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</si>
  <si>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</si>
  <si>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</si>
  <si>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</si>
  <si>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</si>
  <si>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</si>
  <si>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</si>
  <si>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</si>
  <si>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</si>
  <si>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</si>
  <si>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</si>
  <si>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</si>
  <si>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</si>
  <si>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</si>
  <si>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</si>
  <si>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</si>
  <si>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</si>
  <si>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</si>
  <si>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</si>
  <si>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</si>
  <si>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</si>
  <si>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</si>
  <si>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</si>
  <si>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</si>
  <si>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</si>
  <si>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</si>
  <si>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</si>
  <si>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</si>
  <si>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</si>
  <si>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</si>
  <si>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</si>
  <si>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</si>
  <si>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</si>
  <si>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</si>
  <si>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</si>
  <si>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</si>
  <si>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</si>
  <si>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</si>
  <si>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</si>
  <si>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</si>
  <si>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</si>
  <si>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</si>
  <si>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</si>
  <si>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</si>
  <si>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</si>
  <si>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</si>
  <si>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</si>
  <si>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</si>
  <si>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</si>
  <si>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</si>
  <si>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</si>
  <si>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</si>
  <si>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</si>
  <si>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</si>
  <si>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</si>
  <si>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</si>
  <si>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</si>
  <si>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</si>
  <si>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</si>
  <si>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OLEO COMBUSTIVEL BPF A GRANEL</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</si>
  <si>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</si>
  <si>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</si>
  <si>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</si>
  <si>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</si>
  <si>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</si>
  <si>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</si>
  <si>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</si>
  <si>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</si>
  <si>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</si>
  <si>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</si>
  <si>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</si>
  <si>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</si>
  <si>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</si>
  <si>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</si>
  <si>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</si>
  <si>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</si>
  <si>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</si>
  <si>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</si>
  <si>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MOTO SCRAPER (MENSALISTA)</t>
  </si>
  <si>
    <t>OPERADOR DE MOTONIVELADORA (MENSALISTA)</t>
  </si>
  <si>
    <t>OPERADOR DE PA CARREGADEIRA (MENSALISTA)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</si>
  <si>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</si>
  <si>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</si>
  <si>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</si>
  <si>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</si>
  <si>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</si>
  <si>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</si>
  <si>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</si>
  <si>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</si>
  <si>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</si>
  <si>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</si>
  <si>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</si>
  <si>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</si>
  <si>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</si>
  <si>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</si>
  <si>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</si>
  <si>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</si>
  <si>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</si>
  <si>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</si>
  <si>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</si>
  <si>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</si>
  <si>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</si>
  <si>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</si>
  <si>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</si>
  <si>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</si>
  <si>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</si>
  <si>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</si>
  <si>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</si>
  <si>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</si>
  <si>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</si>
  <si>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</si>
  <si>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</si>
  <si>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</si>
  <si>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</si>
  <si>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</si>
  <si>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</si>
  <si>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</si>
  <si>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</si>
  <si>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</si>
  <si>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</si>
  <si>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</si>
  <si>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</si>
  <si>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</si>
  <si>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</si>
  <si>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</si>
  <si>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</si>
  <si>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</si>
  <si>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</si>
  <si>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</si>
  <si>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</si>
  <si>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</si>
  <si>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</si>
  <si>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</si>
  <si>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</si>
  <si>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</si>
  <si>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</si>
  <si>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</si>
  <si>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</si>
  <si>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</si>
  <si>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</si>
  <si>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</si>
  <si>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</si>
  <si>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</si>
  <si>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</si>
  <si>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</si>
  <si>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</si>
  <si>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</si>
  <si>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</si>
  <si>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</si>
  <si>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</si>
  <si>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</si>
  <si>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</si>
  <si>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</si>
  <si>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</si>
  <si>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</si>
  <si>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</si>
  <si>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</si>
  <si>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</si>
  <si>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</si>
  <si>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</si>
  <si>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</si>
  <si>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</si>
  <si>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</si>
  <si>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</si>
  <si>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</si>
  <si>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AUTO ATARRACHANTE, CABECA CHATA, FENDA SIMPLES, 1/4 (6,35 MM) X 25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</si>
  <si>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</si>
  <si>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</si>
  <si>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</si>
  <si>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</si>
  <si>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</si>
  <si>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</si>
  <si>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</si>
  <si>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</si>
  <si>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</si>
  <si>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</si>
  <si>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</si>
  <si>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</si>
  <si>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</si>
  <si>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</si>
  <si>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</si>
  <si>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</si>
  <si>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</si>
  <si>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</si>
  <si>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</si>
  <si>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</si>
  <si>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</si>
  <si>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</si>
  <si>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</si>
  <si>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</si>
  <si>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</si>
  <si>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</si>
  <si>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</si>
  <si>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</si>
  <si>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</si>
  <si>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</si>
  <si>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</si>
  <si>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</si>
  <si>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</si>
  <si>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</si>
  <si>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</si>
  <si>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</si>
  <si>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</si>
  <si>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</si>
  <si>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</si>
  <si>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</si>
  <si>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</si>
  <si>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</si>
  <si>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</si>
  <si>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</si>
  <si>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</si>
  <si>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</si>
  <si>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</si>
  <si>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</si>
  <si>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</si>
  <si>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</si>
  <si>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</si>
  <si>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</si>
  <si>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</si>
  <si>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</si>
  <si>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</si>
  <si>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</si>
  <si>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</si>
  <si>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</si>
  <si>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</si>
  <si>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</si>
  <si>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</si>
  <si>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</si>
  <si>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</si>
  <si>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</si>
  <si>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</si>
  <si>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</si>
  <si>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</si>
  <si>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</si>
  <si>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</si>
  <si>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</si>
  <si>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</si>
  <si>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</si>
  <si>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</si>
  <si>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</si>
  <si>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</si>
  <si>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</si>
  <si>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</si>
  <si>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</si>
  <si>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</si>
  <si>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</si>
  <si>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</si>
  <si>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</si>
  <si>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</si>
  <si>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</si>
  <si>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</si>
  <si>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</si>
  <si>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</si>
  <si>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</si>
  <si>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</si>
  <si>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</si>
  <si>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</si>
  <si>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</si>
  <si>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</si>
  <si>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</si>
  <si>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</si>
  <si>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</si>
  <si>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</si>
  <si>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</si>
  <si>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</si>
  <si>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</si>
  <si>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</si>
  <si>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</si>
  <si>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</si>
  <si>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</si>
  <si>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</si>
  <si>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</si>
  <si>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</si>
  <si>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</si>
  <si>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</si>
  <si>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</si>
  <si>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</si>
  <si>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</si>
  <si>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</si>
  <si>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</si>
  <si>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</si>
  <si>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</si>
  <si>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</si>
  <si>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</si>
  <si>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</si>
  <si>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</si>
  <si>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</si>
  <si>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</si>
  <si>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</si>
  <si>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</si>
  <si>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</si>
  <si>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</si>
  <si>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</si>
  <si>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</si>
  <si>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</si>
  <si>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</si>
  <si>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</si>
  <si>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</si>
  <si>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</si>
  <si>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</si>
  <si>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</si>
  <si>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</si>
  <si>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</si>
  <si>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</si>
  <si>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</si>
  <si>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</si>
  <si>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</si>
  <si>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</si>
  <si>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</si>
  <si>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</si>
  <si>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</si>
  <si>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</si>
  <si>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</si>
  <si>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</si>
  <si>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</si>
  <si>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</si>
  <si>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</si>
  <si>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</si>
  <si>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</si>
  <si>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</si>
  <si>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</si>
  <si>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</si>
  <si>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</si>
  <si>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</si>
  <si>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</si>
  <si>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</si>
  <si>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</si>
  <si>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</si>
  <si>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</si>
  <si>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</si>
  <si>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</si>
  <si>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</si>
  <si>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</si>
  <si>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</si>
  <si>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</si>
  <si>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</si>
  <si>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</si>
  <si>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</si>
  <si>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</si>
  <si>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</si>
  <si>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</si>
  <si>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</si>
  <si>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</si>
  <si>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</si>
  <si>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</si>
  <si>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</si>
  <si>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</si>
  <si>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</si>
  <si>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</si>
  <si>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</si>
  <si>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</si>
  <si>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</si>
  <si>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</si>
  <si>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</si>
  <si>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</si>
  <si>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</si>
  <si>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</si>
  <si>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</si>
  <si>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</si>
  <si>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</si>
  <si>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</si>
  <si>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</si>
  <si>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</si>
  <si>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</si>
  <si>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</si>
  <si>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</si>
  <si>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</si>
  <si>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</si>
  <si>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</si>
  <si>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</si>
  <si>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</si>
  <si>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</si>
  <si>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</si>
  <si>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</si>
  <si>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</si>
  <si>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</si>
  <si>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</si>
  <si>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</si>
  <si>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</si>
  <si>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</si>
  <si>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</si>
  <si>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</si>
  <si>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</si>
  <si>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</si>
  <si>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</si>
  <si>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</si>
  <si>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</si>
  <si>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</si>
  <si>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</si>
  <si>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</si>
  <si>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</si>
  <si>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</si>
  <si>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</si>
  <si>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</si>
  <si>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</si>
  <si>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</si>
  <si>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</si>
  <si>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</si>
  <si>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</si>
  <si>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</si>
  <si>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</si>
  <si>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</si>
  <si>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</si>
  <si>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</si>
  <si>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</si>
  <si>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</si>
  <si>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</si>
  <si>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</si>
  <si>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</si>
  <si>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</si>
  <si>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</si>
  <si>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</si>
  <si>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</si>
  <si>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</si>
  <si>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</si>
  <si>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</si>
  <si>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</si>
  <si>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</si>
  <si>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</si>
  <si>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</si>
  <si>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</si>
  <si>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</si>
  <si>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</si>
  <si>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</si>
  <si>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</si>
  <si>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</si>
  <si>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</si>
  <si>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</si>
  <si>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</si>
  <si>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</si>
  <si>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</si>
  <si>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</si>
  <si>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</si>
  <si>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</si>
  <si>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</si>
  <si>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</si>
  <si>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</si>
  <si>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</si>
  <si>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</si>
  <si>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</si>
  <si>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</si>
  <si>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10 X 10 (7/8 X 17)</t>
  </si>
  <si>
    <t>PREGO DE ACO POLIDO COM CABECA 10 X 11 (1 X 17)</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</si>
  <si>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</si>
  <si>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</si>
  <si>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</si>
  <si>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</si>
  <si>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</si>
  <si>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</si>
  <si>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</si>
  <si>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</si>
  <si>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</si>
  <si>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</si>
  <si>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</si>
  <si>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</si>
  <si>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</si>
  <si>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</si>
  <si>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PRENDEDOR / TRAVA DE PORTA, MONTAGEM PISO / PORTA, EM LATAO / ZAMAC, CROMADO</t>
  </si>
  <si>
    <t>PRIMER EPOXI</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</si>
  <si>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</si>
  <si>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</si>
  <si>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</si>
  <si>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</si>
  <si>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</si>
  <si>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</si>
  <si>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</si>
  <si>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</si>
  <si>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</si>
  <si>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</si>
  <si>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</si>
  <si>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</si>
  <si>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</si>
  <si>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</si>
  <si>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</si>
  <si>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</si>
  <si>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</si>
  <si>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</si>
  <si>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</si>
  <si>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</si>
  <si>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</si>
  <si>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</si>
  <si>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</si>
  <si>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</si>
  <si>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</si>
  <si>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</si>
  <si>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</si>
  <si>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</si>
  <si>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</si>
  <si>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</si>
  <si>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</si>
  <si>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</si>
  <si>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</si>
  <si>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</si>
  <si>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</si>
  <si>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</si>
  <si>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</si>
  <si>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</si>
  <si>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</si>
  <si>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</si>
  <si>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</si>
  <si>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</si>
  <si>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</si>
  <si>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</si>
  <si>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</si>
  <si>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</si>
  <si>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</si>
  <si>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</si>
  <si>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</si>
  <si>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</si>
  <si>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</si>
  <si>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</si>
  <si>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</si>
  <si>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</si>
  <si>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</si>
  <si>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</si>
  <si>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</si>
  <si>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</si>
  <si>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</si>
  <si>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</si>
  <si>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</si>
  <si>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</si>
  <si>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</si>
  <si>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</si>
  <si>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</si>
  <si>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</si>
  <si>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</si>
  <si>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</si>
  <si>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</si>
  <si>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</si>
  <si>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</si>
  <si>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</si>
  <si>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</si>
  <si>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</si>
  <si>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</si>
  <si>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</si>
  <si>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</si>
  <si>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</si>
  <si>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</si>
  <si>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</si>
  <si>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</si>
  <si>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</si>
  <si>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</si>
  <si>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</si>
  <si>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</si>
  <si>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</si>
  <si>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</si>
  <si>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</si>
  <si>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</si>
  <si>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</si>
  <si>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</si>
  <si>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</si>
  <si>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</si>
  <si>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</si>
  <si>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</si>
  <si>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</si>
  <si>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</si>
  <si>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</si>
  <si>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</si>
  <si>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</si>
  <si>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</si>
  <si>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</si>
  <si>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</si>
  <si>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</si>
  <si>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</si>
  <si>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</si>
  <si>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</si>
  <si>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</si>
  <si>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</si>
  <si>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</si>
  <si>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</si>
  <si>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</si>
  <si>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</si>
  <si>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</si>
  <si>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</si>
  <si>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</si>
  <si>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</si>
  <si>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</si>
  <si>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</si>
  <si>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</si>
  <si>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</si>
  <si>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</si>
  <si>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</si>
  <si>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</si>
  <si>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</si>
  <si>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</si>
  <si>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</si>
  <si>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</si>
  <si>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</si>
  <si>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</si>
  <si>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</si>
  <si>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</si>
  <si>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</si>
  <si>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</si>
  <si>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</si>
  <si>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</si>
  <si>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</si>
  <si>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</si>
  <si>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</si>
  <si>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</si>
  <si>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</si>
  <si>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</si>
  <si>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</si>
  <si>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</si>
  <si>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</si>
  <si>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</si>
  <si>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</si>
  <si>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</si>
  <si>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</si>
  <si>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</si>
  <si>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</si>
  <si>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</si>
  <si>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</si>
  <si>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</si>
  <si>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</si>
  <si>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</si>
  <si>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</si>
  <si>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</si>
  <si>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</si>
  <si>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</si>
  <si>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</si>
  <si>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</si>
  <si>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</si>
  <si>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</si>
  <si>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</si>
  <si>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</si>
  <si>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</si>
  <si>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</si>
  <si>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</si>
  <si>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</si>
  <si>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</si>
  <si>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</si>
  <si>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</si>
  <si>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</si>
  <si>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</si>
  <si>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</si>
  <si>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</si>
  <si>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</si>
  <si>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</si>
  <si>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</si>
  <si>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</si>
  <si>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</si>
  <si>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</si>
  <si>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</si>
  <si>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</si>
  <si>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</si>
  <si>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</si>
  <si>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</si>
  <si>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</si>
  <si>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</si>
  <si>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</si>
  <si>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</si>
  <si>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</si>
  <si>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</si>
  <si>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</si>
  <si>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</si>
  <si>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</si>
  <si>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</si>
  <si>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</si>
  <si>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</si>
  <si>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</si>
  <si>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</si>
  <si>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</si>
  <si>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</si>
  <si>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</si>
  <si>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</si>
  <si>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</si>
  <si>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</si>
  <si>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</si>
  <si>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</si>
  <si>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</si>
  <si>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</si>
  <si>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</si>
  <si>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</si>
  <si>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</si>
  <si>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</si>
  <si>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</si>
  <si>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</si>
  <si>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</si>
  <si>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</si>
  <si>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</si>
  <si>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</si>
  <si>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</si>
  <si>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</si>
  <si>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</si>
  <si>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</si>
  <si>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</si>
  <si>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</si>
  <si>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</si>
  <si>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</si>
  <si>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</si>
  <si>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</si>
  <si>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</si>
  <si>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</si>
  <si>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</si>
  <si>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</si>
  <si>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</si>
  <si>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</si>
  <si>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</si>
  <si>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</si>
  <si>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</si>
  <si>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</si>
  <si>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</si>
  <si>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</si>
  <si>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</si>
  <si>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</si>
  <si>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</si>
  <si>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</si>
  <si>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</si>
  <si>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</si>
  <si>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</si>
  <si>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</si>
  <si>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</si>
  <si>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</si>
  <si>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</si>
  <si>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</si>
  <si>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</si>
  <si>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</si>
  <si>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</si>
  <si>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</si>
  <si>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</si>
  <si>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</si>
  <si>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</si>
  <si>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</si>
  <si>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</si>
  <si>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</si>
  <si>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</si>
  <si>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</si>
  <si>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</si>
  <si>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</si>
  <si>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</si>
  <si>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</si>
  <si>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</si>
  <si>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</si>
  <si>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</si>
  <si>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</si>
  <si>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</si>
  <si>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</si>
  <si>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</si>
  <si>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</si>
  <si>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</si>
  <si>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</si>
  <si>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</si>
  <si>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</si>
  <si>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</si>
  <si>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</si>
  <si>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</si>
  <si>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</si>
  <si>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</si>
  <si>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</si>
  <si>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</si>
  <si>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</si>
  <si>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</si>
  <si>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</si>
  <si>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</si>
  <si>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</si>
  <si>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</si>
  <si>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</si>
  <si>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</si>
  <si>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</si>
  <si>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</si>
  <si>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</si>
  <si>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</si>
  <si>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</si>
  <si>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</si>
  <si>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</si>
  <si>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</si>
  <si>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</si>
  <si>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</si>
  <si>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</si>
  <si>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</si>
  <si>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</si>
  <si>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</si>
  <si>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</si>
  <si>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</si>
  <si>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</si>
  <si>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</si>
  <si>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</si>
  <si>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</si>
  <si>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</si>
  <si>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</si>
  <si>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</si>
  <si>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</si>
  <si>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</si>
  <si>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</si>
  <si>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</si>
  <si>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</si>
  <si>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</si>
  <si>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</si>
  <si>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</si>
  <si>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</si>
  <si>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</si>
  <si>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</si>
  <si>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</si>
  <si>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</si>
  <si>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</si>
  <si>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</si>
  <si>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</si>
  <si>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</si>
  <si>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</si>
  <si>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</si>
  <si>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</si>
  <si>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</si>
  <si>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</si>
  <si>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</si>
  <si>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</si>
  <si>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</si>
  <si>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</si>
  <si>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</si>
  <si>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</si>
  <si>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</si>
  <si>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</si>
  <si>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</si>
  <si>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</si>
  <si>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</si>
  <si>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</si>
  <si>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</si>
  <si>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</si>
  <si>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</si>
  <si>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</si>
  <si>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</si>
  <si>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</si>
  <si>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</si>
  <si>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</si>
  <si>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</si>
  <si>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</si>
  <si>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</si>
  <si>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</si>
  <si>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</si>
  <si>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</si>
  <si>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</si>
  <si>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</si>
  <si>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</si>
  <si>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</si>
  <si>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</si>
  <si>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</si>
  <si>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</si>
  <si>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</si>
  <si>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</si>
  <si>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</si>
  <si>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</si>
  <si>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</si>
  <si>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</si>
  <si>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</si>
  <si>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</si>
  <si>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</si>
  <si>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</si>
  <si>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</si>
  <si>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</si>
  <si>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</si>
  <si>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</si>
  <si>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</si>
  <si>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</si>
  <si>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</si>
  <si>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</si>
  <si>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</si>
  <si>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</si>
  <si>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</si>
  <si>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</si>
  <si>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</si>
  <si>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</si>
  <si>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</si>
  <si>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</si>
  <si>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</si>
  <si>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</si>
  <si>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</si>
  <si>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</si>
  <si>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</si>
  <si>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</si>
  <si>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</si>
  <si>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</si>
  <si>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</si>
  <si>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</si>
  <si>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</si>
  <si>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</si>
  <si>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</si>
  <si>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</si>
  <si>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</si>
  <si>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</si>
  <si>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</si>
  <si>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</si>
  <si>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</si>
  <si>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</si>
  <si>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</si>
  <si>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</si>
  <si>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</si>
  <si>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</si>
  <si>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</si>
  <si>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</si>
  <si>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</si>
  <si>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</si>
  <si>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</si>
  <si>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</si>
  <si>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</si>
  <si>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</si>
  <si>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</si>
  <si>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</si>
  <si>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</si>
  <si>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</si>
  <si>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</si>
  <si>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</si>
  <si>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</si>
  <si>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</si>
  <si>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</si>
  <si>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</si>
  <si>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</si>
  <si>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</si>
  <si>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</si>
  <si>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</si>
  <si>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</si>
  <si>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</si>
  <si>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</si>
  <si>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</si>
  <si>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</si>
  <si>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</si>
  <si>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</si>
  <si>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</si>
  <si>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</si>
  <si>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</si>
  <si>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</si>
  <si>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</si>
  <si>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</si>
  <si>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</si>
  <si>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</si>
  <si>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</si>
  <si>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</si>
  <si>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</si>
  <si>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</si>
  <si>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</si>
  <si>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</si>
  <si>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</si>
  <si>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</si>
  <si>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</si>
  <si>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</si>
  <si>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</si>
  <si>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</si>
  <si>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</si>
  <si>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</si>
  <si>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</si>
  <si>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</si>
  <si>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</si>
  <si>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</si>
  <si>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</si>
  <si>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</si>
  <si>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</si>
  <si>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</si>
  <si>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</si>
  <si>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</si>
  <si>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</si>
  <si>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</si>
  <si>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</si>
  <si>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</si>
  <si>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</si>
  <si>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</si>
  <si>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</si>
  <si>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</si>
  <si>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</si>
  <si>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</si>
  <si>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</si>
  <si>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</si>
  <si>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</si>
  <si>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</si>
  <si>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</si>
  <si>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</si>
  <si>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</si>
  <si>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</si>
  <si>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</si>
  <si>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</si>
  <si>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</si>
  <si>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</si>
  <si>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</si>
  <si>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</si>
  <si>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</si>
  <si>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</si>
  <si>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</si>
  <si>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</si>
  <si>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</si>
  <si>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</si>
  <si>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</si>
  <si>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</si>
  <si>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</si>
  <si>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</si>
  <si>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</si>
  <si>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</si>
  <si>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</si>
  <si>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</si>
  <si>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</si>
  <si>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</si>
  <si>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</si>
  <si>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</si>
  <si>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</si>
  <si>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</si>
  <si>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</si>
  <si>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</si>
  <si>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</si>
  <si>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</si>
  <si>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</si>
  <si>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</si>
  <si>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50 A 70 MM2, COM 2 FUROS PARA FIXACAO</t>
  </si>
  <si>
    <t>TERMINAL METALICO A PRESSAO PARA 1 CABO DE 50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</si>
  <si>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</si>
  <si>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</si>
  <si>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</si>
  <si>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</si>
  <si>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</si>
  <si>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</si>
  <si>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</si>
  <si>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</si>
  <si>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</si>
  <si>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</si>
  <si>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</si>
  <si>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</si>
  <si>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</si>
  <si>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</si>
  <si>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</si>
  <si>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</si>
  <si>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</si>
  <si>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</si>
  <si>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</si>
  <si>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</si>
  <si>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</si>
  <si>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</si>
  <si>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</si>
  <si>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</si>
  <si>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</si>
  <si>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</si>
  <si>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</si>
  <si>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BRILHANTE</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</si>
  <si>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</si>
  <si>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</si>
  <si>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</si>
  <si>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</si>
  <si>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</si>
  <si>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</si>
  <si>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</si>
  <si>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</si>
  <si>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</si>
  <si>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</si>
  <si>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</si>
  <si>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</si>
  <si>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</si>
  <si>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</si>
  <si>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</si>
  <si>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</si>
  <si>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</si>
  <si>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</si>
  <si>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</si>
  <si>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</si>
  <si>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</si>
  <si>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</si>
  <si>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</si>
  <si>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</si>
  <si>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</si>
  <si>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</si>
  <si>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</si>
  <si>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</si>
  <si>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</si>
  <si>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</si>
  <si>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</si>
  <si>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</si>
  <si>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</si>
  <si>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</si>
  <si>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</si>
  <si>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</si>
  <si>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</si>
  <si>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</si>
  <si>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</si>
  <si>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</si>
  <si>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</si>
  <si>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</si>
  <si>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</si>
  <si>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</si>
  <si>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</si>
  <si>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</si>
  <si>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</si>
  <si>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</si>
  <si>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</si>
  <si>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</si>
  <si>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</si>
  <si>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</si>
  <si>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</si>
  <si>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</si>
  <si>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</si>
  <si>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</si>
  <si>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</si>
  <si>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</si>
  <si>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</si>
  <si>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</si>
  <si>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</si>
  <si>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</si>
  <si>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</si>
  <si>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</si>
  <si>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</si>
  <si>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</si>
  <si>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</si>
  <si>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</si>
  <si>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</si>
  <si>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</si>
  <si>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</si>
  <si>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</si>
  <si>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</si>
  <si>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</si>
  <si>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</si>
  <si>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</si>
  <si>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</si>
  <si>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</si>
  <si>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</si>
  <si>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</si>
  <si>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</si>
  <si>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</si>
  <si>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</si>
  <si>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</si>
  <si>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</si>
  <si>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</si>
  <si>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</si>
  <si>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</si>
  <si>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</si>
  <si>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</si>
  <si>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</si>
  <si>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</si>
  <si>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</si>
  <si>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</si>
  <si>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</si>
  <si>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</si>
  <si>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</si>
  <si>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</si>
  <si>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</si>
  <si>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</si>
  <si>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</si>
  <si>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</si>
  <si>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</si>
  <si>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</si>
  <si>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</si>
  <si>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</si>
  <si>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</si>
  <si>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</si>
  <si>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</si>
  <si>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</si>
  <si>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</si>
  <si>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</si>
  <si>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</si>
  <si>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</si>
  <si>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</si>
  <si>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</si>
  <si>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</si>
  <si>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</si>
  <si>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</si>
  <si>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</si>
  <si>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</si>
  <si>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</si>
  <si>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</si>
  <si>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</si>
  <si>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</si>
  <si>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</si>
  <si>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</si>
  <si>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</si>
  <si>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</si>
  <si>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</si>
  <si>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</si>
  <si>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</si>
  <si>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</si>
  <si>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</si>
  <si>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</si>
  <si>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</si>
  <si>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</si>
  <si>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</si>
  <si>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</si>
  <si>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</si>
  <si>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</si>
  <si>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</si>
  <si>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</si>
  <si>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</si>
  <si>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</si>
  <si>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</si>
  <si>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</si>
  <si>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</si>
  <si>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</si>
  <si>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</si>
  <si>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</si>
  <si>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</si>
  <si>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</si>
  <si>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</si>
  <si>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</si>
  <si>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</si>
  <si>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</si>
  <si>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</si>
  <si>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</si>
  <si>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</si>
  <si>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</si>
  <si>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</si>
  <si>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</si>
  <si>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</si>
  <si>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</si>
  <si>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</si>
  <si>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</si>
  <si>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</si>
  <si>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</si>
  <si>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</si>
  <si>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</si>
  <si>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</si>
  <si>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</si>
  <si>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</si>
  <si>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</si>
  <si>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</si>
  <si>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</si>
  <si>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</si>
  <si>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</si>
  <si>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</si>
  <si>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</si>
  <si>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</si>
  <si>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</si>
  <si>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</si>
  <si>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</si>
  <si>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</si>
  <si>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</si>
  <si>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</si>
  <si>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</si>
  <si>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</si>
  <si>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</si>
  <si>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</si>
  <si>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</si>
  <si>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</si>
  <si>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</si>
  <si>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</si>
  <si>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</si>
  <si>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</si>
  <si>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</si>
  <si>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</si>
  <si>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</si>
  <si>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</si>
  <si>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</si>
  <si>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</si>
  <si>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</si>
  <si>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</si>
  <si>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</si>
  <si>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</si>
  <si>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</si>
  <si>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</si>
  <si>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</si>
  <si>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</si>
  <si>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</si>
  <si>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</si>
  <si>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</si>
  <si>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</si>
  <si>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</si>
  <si>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</si>
  <si>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</si>
  <si>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</si>
  <si>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</si>
  <si>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</si>
  <si>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</si>
  <si>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</si>
  <si>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</si>
  <si>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</si>
  <si>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</si>
  <si>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</si>
  <si>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</si>
  <si>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</si>
  <si>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</si>
  <si>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</si>
  <si>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</si>
  <si>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</si>
  <si>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</si>
  <si>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</si>
  <si>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</si>
  <si>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</si>
  <si>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</si>
  <si>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</si>
  <si>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</si>
  <si>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</si>
  <si>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</si>
  <si>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</si>
  <si>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</si>
  <si>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</si>
  <si>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</si>
  <si>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</si>
  <si>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</si>
  <si>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</si>
  <si>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</si>
  <si>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</si>
  <si>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</si>
  <si>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</si>
  <si>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</si>
  <si>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</si>
  <si>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</si>
  <si>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</si>
  <si>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</si>
  <si>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</si>
  <si>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</si>
  <si>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</si>
  <si>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</si>
  <si>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</si>
  <si>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</si>
  <si>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</si>
  <si>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</si>
  <si>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</si>
  <si>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</si>
  <si>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</si>
  <si>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</si>
  <si>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</si>
  <si>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</si>
  <si>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</si>
  <si>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</si>
  <si>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</si>
  <si>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</si>
  <si>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</si>
  <si>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</si>
  <si>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</si>
  <si>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</si>
  <si>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</si>
  <si>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</si>
  <si>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</si>
  <si>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</si>
  <si>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</si>
  <si>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</si>
  <si>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40 MM, AGUA FRIA (NBR-5648)</t>
  </si>
  <si>
    <t>TUBO PVC, SOLDAVEL, DN 75 MM, AGUA FRIA (NBR-5648)</t>
  </si>
  <si>
    <t>TUBO PVC, SOLDAVEL, DN 85 MM, AGUA FRIA (NBR-5648)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</si>
  <si>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</si>
  <si>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</si>
  <si>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</si>
  <si>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</si>
  <si>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</si>
  <si>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</si>
  <si>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</si>
  <si>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</si>
  <si>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</si>
  <si>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</si>
  <si>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</si>
  <si>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</si>
  <si>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</si>
  <si>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</si>
  <si>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</si>
  <si>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</si>
  <si>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</si>
  <si>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</si>
  <si>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</si>
  <si>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</si>
  <si>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</si>
  <si>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</si>
  <si>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</si>
  <si>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</si>
  <si>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</si>
  <si>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</si>
  <si>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</si>
  <si>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</si>
  <si>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</si>
  <si>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</si>
  <si>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</si>
  <si>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</si>
  <si>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</si>
  <si>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</si>
  <si>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</si>
  <si>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</si>
  <si>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</si>
  <si>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</si>
  <si>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</si>
  <si>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</si>
  <si>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</si>
  <si>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</si>
  <si>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</si>
  <si>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</si>
  <si>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</si>
  <si>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</si>
  <si>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</si>
  <si>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</si>
  <si>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</si>
  <si>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</si>
  <si>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</si>
  <si>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</si>
  <si>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</si>
  <si>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</si>
  <si>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</si>
  <si>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</si>
  <si>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</si>
  <si>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</si>
  <si>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</si>
  <si>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</si>
  <si>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</si>
  <si>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</si>
  <si>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</si>
  <si>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</si>
  <si>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</si>
  <si>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</si>
  <si>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</si>
  <si>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</si>
  <si>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</si>
  <si>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</si>
  <si>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</si>
  <si>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</si>
  <si>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</si>
  <si>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</si>
  <si>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</si>
  <si>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</si>
  <si>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</si>
  <si>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</si>
  <si>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</si>
  <si>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</si>
  <si>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</si>
  <si>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</si>
  <si>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</si>
  <si>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</si>
  <si>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</si>
  <si>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</si>
  <si>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</si>
  <si>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</si>
  <si>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</si>
  <si>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</si>
  <si>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</si>
  <si>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</si>
  <si>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</si>
  <si>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</si>
  <si>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</si>
  <si>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</si>
  <si>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</si>
  <si>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</si>
  <si>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</si>
  <si>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</si>
  <si>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</si>
  <si>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</si>
  <si>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</si>
  <si>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</si>
  <si>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</si>
  <si>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</si>
  <si>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</si>
  <si>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</si>
  <si>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</si>
  <si>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</si>
  <si>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</si>
  <si>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</si>
  <si>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</si>
  <si>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</si>
  <si>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</si>
  <si>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</si>
  <si>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</si>
  <si>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</si>
  <si>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</si>
  <si>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</si>
  <si>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</si>
  <si>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</si>
  <si>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</si>
  <si>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</si>
  <si>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</si>
  <si>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</si>
  <si>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</si>
  <si>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</si>
  <si>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</si>
  <si>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</si>
  <si>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</si>
  <si>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</si>
  <si>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</si>
  <si>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</si>
  <si>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</si>
  <si>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</si>
  <si>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</si>
  <si>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</si>
  <si>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</si>
  <si>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</si>
  <si>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</si>
  <si>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</si>
  <si>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</si>
  <si>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</si>
  <si>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</si>
  <si>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</si>
  <si>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</si>
  <si>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</si>
  <si>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</si>
  <si>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</si>
  <si>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</si>
  <si>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</si>
  <si>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</si>
  <si>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</si>
  <si>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</si>
  <si>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</si>
  <si>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</si>
  <si>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</si>
  <si>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</si>
  <si>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</si>
  <si>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</si>
  <si>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</si>
  <si>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</si>
  <si>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</si>
  <si>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</si>
  <si>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</si>
  <si>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</si>
  <si>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</si>
  <si>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</si>
  <si>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</si>
  <si>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</si>
  <si>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ACO CA-25, 32,0 MM, VERGALHAO</t>
  </si>
  <si>
    <t>AR-CONDICIONADO FRIO SPLITAO INVERTER 30 TR</t>
  </si>
  <si>
    <t>AR-CONDICIONADO FRIO SPLITAO MODULAR 10 TR</t>
  </si>
  <si>
    <t>AR-CONDICIONADO FRIO SPLITAO MODULAR 15 TR</t>
  </si>
  <si>
    <t>AR-CONDICIONADO FRIO SPLITAO MODULAR 20 TR</t>
  </si>
  <si>
    <t>BASE UNIPOLAR PARA FUSIVEL NH1, CORRENTE NOMINAL DE 250 A, SEM CAPA</t>
  </si>
  <si>
    <t>CABO DE COBRE, FLEXIVEL, CLASSE 4 OU 5, ISOLACAO EM PVC/A, ANTICHAMA BWF-B, 1 CONDUTOR, 450/750 V, SECAO NOMINAL 150 MM2</t>
  </si>
  <si>
    <t>CHAPA DE ACO GALVANIZADA BITOLA GSG 20, E = 0,95 MM (7,60 KG/M2)</t>
  </si>
  <si>
    <t>CHAPA DE ACO GROSSA, ASTM A36, E = 1 " (25,40 MM) 199,18 KG/M2</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</si>
  <si>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</si>
  <si>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</si>
  <si>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</si>
  <si>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</si>
  <si>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</si>
  <si>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</si>
  <si>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</si>
  <si>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</si>
  <si>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</si>
  <si>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</si>
  <si>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DIAMETRO 1/4" COM PARAFUSO 1/4" X 40 MM</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</si>
  <si>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</si>
  <si>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</si>
  <si>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</si>
  <si>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</si>
  <si>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CURVA 135 GRAUS, DE PVC RIGIDO ROSCAVEL, DE 3/4", PARA ELETRODUTO</t>
  </si>
  <si>
    <t>DOBRADEIRA ELETROMECANICA DE VERGALHAO, PARA ACO DE DIAMETRO ATE 1 1/2 "Â, MOTOR ELETRICO TRIFASICO, POTENCIA DE 3 HP ATE 5 HP</t>
  </si>
  <si>
    <t>ELETRODUTO FLEXIVEL PLANO EM PEAD, COR PRETA E LARANJA,  DIAMETRO 32 MM</t>
  </si>
  <si>
    <t>ELETRODUTO FLEXIVEL PLANO EM PEAD, COR PRETA E LARANJA,  DIAMETRO 40 MM</t>
  </si>
  <si>
    <t>ELETRODUTO FLEXIVEL PLANO EM PEAD, COR PRETA E LARANJA, DIAMETRO 25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</si>
  <si>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</si>
  <si>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</si>
  <si>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</si>
  <si>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ENERGIA ELETRICA COMERCIAL, BAIXA TENSAO, RELATIVA AO CONSUMO DE ATE 100 KWH, INCLUINDO ICMS, PIS/PASEP E COFINS</t>
  </si>
  <si>
    <t>FIO TELEFONICO EXTERNO (FE) EM ACO COBREADO, ISOLACAO EM PEAD OU PVC ANTI-CHAMA, 2 CONDUTORES</t>
  </si>
  <si>
    <t>LOCACAO DE TORRE METALICA COMPLETA PARA UMA CARGA DE 8 TF (80 KN)  E PE DIREITO DE 6 M, INCLUINDO MODULOS , DIAGONAIS, SAPATAS E FORCADOS</t>
  </si>
  <si>
    <t>MANOMETRO COM CAIXA EM ACO PINTADO, ESCALA *10* KGF/CM2 (*10* BAR), DIAMETRO NOMINAL DE *63* MM, CONEXAO DE 1/4"</t>
  </si>
  <si>
    <t>MAQUINA TIPO PRENSA HIDRAULICA, PARA FABRICACAO DE TUBOS DE CONCRETO PARA AGUAS PLUVIAIS, DN 200 A DN 600 MM X 1000 MM DE COMPRIMENTO, COM MOTOR PRINCIPAL DE 20 CV</t>
  </si>
  <si>
    <t>MASSA PARA TEXTURA RUSTICA DE BASE ACRILICA, COR BRANCA, USO INTERNO E EXTERNO</t>
  </si>
  <si>
    <t>MOTONIVELADORA POTENCIA BASICA LIQUIDA (PRIMEIRA MARCHA) 171 HP, PESO BRUTO 14768 KG, LARGURA DA LAMINA DE 3,7 M</t>
  </si>
  <si>
    <t>MOTONIVELADORA POTENCIA BASICA LIQUIDA (PRIMEIRA MARCHA) 186 HP, PESO BRUTO 15785 KG, LARGURA DA LAMINA DE 4,3 M</t>
  </si>
  <si>
    <t>PARAFUSO FRANCES METRICO ZINCADO, DIAMETRO 12 MM, COMPRIMENTO 140MM, COM PORCA SEXTAVADA E ARRUELA DE PRESSAO MEDIA</t>
  </si>
  <si>
    <t>PARAFUSO, ASTM A307 - GRAU A, SEXTAVADO, ZINCADO, DIAMETRO 3/8" (9,52 MM), COMPRIMENTO 1 " (25,4 MM)</t>
  </si>
  <si>
    <t>PARAFUSO, COMUM, ASTM A307, SEXTAVADO, DIAMETRO 1/2" (12,7 MM), COMPRIMENTO 1" (25,4 MM)</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</si>
  <si>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</si>
  <si>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</si>
  <si>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</si>
  <si>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</si>
  <si>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</si>
  <si>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RODAPE EM POLIESTIRENO, BRANCO, H = *5* CM, E = *1,5* CM</t>
  </si>
  <si>
    <t>TOMADAS (2 MODULOS) 2P+T 10A, 250V, CONJUNTO MONTADO PARA EMBUTIR 4" X 2" (PLACA + SUPORTE + MODULOS)</t>
  </si>
  <si>
    <t>TUBO DE COBRE FLEXIVEL, D = 3/4 ", E = 0,79 MM, PARA AR-CONDICIONADO/ INSTALACOES GAS RESIDENCIAIS E COMERCIAIS</t>
  </si>
  <si>
    <t>TUBO DE COBRE FLEXIVEL, D = 5/8 ", E = 0,79 MM, PARA AR-CONDICIONADO/ INSTALACOES GAS RESIDENCIAIS E COMERCIAIS</t>
  </si>
  <si>
    <t>TUBO DE CONCRETO SIMPLES POROSO, MACHO/FEMEA, DN 300 MM</t>
  </si>
  <si>
    <t>TUBO 26" EM CHAPA PRETA, E= 3/16", 147 KG/6 M</t>
  </si>
  <si>
    <t>TUBO 30" EM CHAPA PRETA, E= 1/4", 175 KG/6 M</t>
  </si>
  <si>
    <t>TUBO 30" EM CHAPA PRETA, E= 3/8", 177 KG/6 M</t>
  </si>
  <si>
    <t>VERGALHAO ZINCADO ROSCA TOTAL, 1/4 " (6,3 MM)</t>
  </si>
  <si>
    <t>PODER JUDICIÁRIO DA UNIÃO</t>
  </si>
  <si>
    <t>DETALHAMENTO DE BDI PRESUMIDO COM DESONERAÇÃO</t>
  </si>
  <si>
    <t>ACÓRDÃO 2.622/2013 TCU</t>
  </si>
  <si>
    <t>MATERIAIS</t>
  </si>
  <si>
    <t>MÃO DE OBRA</t>
  </si>
  <si>
    <t>MERO FORNECIMENTO DE MATERIAIS E EQUIPAMENTOS</t>
  </si>
  <si>
    <t>1º QUARTIL</t>
  </si>
  <si>
    <t>MÉDIA</t>
  </si>
  <si>
    <t>3º QUARTIL</t>
  </si>
  <si>
    <t>ADMINISTRAÇÃO CENTRAL (AC)</t>
  </si>
  <si>
    <t>AC</t>
  </si>
  <si>
    <t>S+R+G</t>
  </si>
  <si>
    <t>SEGURO (S)</t>
  </si>
  <si>
    <t>GARANTIAS (G)</t>
  </si>
  <si>
    <t>S+G</t>
  </si>
  <si>
    <t>RISCOS (R)</t>
  </si>
  <si>
    <t>R</t>
  </si>
  <si>
    <t>ref. ao 1º fator</t>
  </si>
  <si>
    <t>DESPESAS FINANCEIRAS (DF)</t>
  </si>
  <si>
    <t>ref. ao 2º fator</t>
  </si>
  <si>
    <t>DF</t>
  </si>
  <si>
    <t>REMUNERAÇÃO BRUTA DO CONSTRUTOR (L)</t>
  </si>
  <si>
    <t>ref. ao 3º fator</t>
  </si>
  <si>
    <t>(1+AC+S+R+G) x (1+DF) x (1+L)</t>
  </si>
  <si>
    <t>PIS</t>
  </si>
  <si>
    <t>COFINS</t>
  </si>
  <si>
    <t>(CÓDIGO TRIBUTÁRIO DO MUNICÍPIO) ISSQN</t>
  </si>
  <si>
    <t>(depende da legislação tributária municipal)</t>
  </si>
  <si>
    <t>(CONTRIB. PREV. SOBRE RECEITA BRUTA) CPRB</t>
  </si>
  <si>
    <t>( 1 – I )</t>
  </si>
  <si>
    <t>ESSES VALORES não INCLUIRAM O IPRB, CONFORME OBSERVA O próprio ACORDAO</t>
  </si>
  <si>
    <t>Fonte: 
BRASIL. Tribunal de Contas da União. Orientações para elaboração de planilhas orçamentárias de Obras Públicas. Brasília: TCU, 2014.(p.86)</t>
  </si>
  <si>
    <t>CONSIDEROU-SE SERVIÇOS DE CONSTRUÇÃO CIVIL  A SEREM PRESTADOS POR EMPRESAS QUE GOZAM DE DESONERAÇÃO DE FOLHA DE PAGAMENTO.</t>
  </si>
  <si>
    <t>(FONTE: CÓDIGO TRIBUTÁRIO MUNICIPAL)</t>
  </si>
  <si>
    <t>Fórmula utilizada:</t>
  </si>
  <si>
    <t>CIDADE DA OBRA</t>
  </si>
  <si>
    <t>TABELA UTILIZADA</t>
  </si>
  <si>
    <t>(CONFORME DECRETO 7983/13)</t>
  </si>
  <si>
    <t>(publicação oficial www.caixa.gov.br/sinapi)</t>
  </si>
  <si>
    <t>REF. MUNICIPIO GOIÂNIA - DESONERADO</t>
  </si>
  <si>
    <t>DESONERADO</t>
  </si>
  <si>
    <t>COMPOSIÇÃO DOS ENCARGOS SOCIAIS</t>
  </si>
  <si>
    <t>ITENS INDIRETOS</t>
  </si>
  <si>
    <t>MEDIÇÕES / SUBETAPAS</t>
  </si>
  <si>
    <t>PLANILHA ORÇAMENTÁRIA DE REFERÊNCIA</t>
  </si>
  <si>
    <t>CONTEÚDO</t>
  </si>
  <si>
    <t>ORÇAMENTO SINTÉTICO</t>
  </si>
  <si>
    <t>CRONOGRAMA FÍSICO FINANCEIRO</t>
  </si>
  <si>
    <t>COMPOSIÇÕES ANALÍTICAS</t>
  </si>
  <si>
    <t>COMPOSIÇÃO DO BDI PRESUMIDO (BONIFICAÇÕES E DESPESAS INDIRETAS)</t>
  </si>
  <si>
    <t>CARGA MANUAL DE ENTULHO EM CAMINHAO BASCULANTE 6 M3</t>
  </si>
  <si>
    <t>TRANSPORTE DE ENTULHO COM CAMINHAO BASCULANTE 6 M3, RODOVIA PAVIMENTADA, DMT 0,5 A 1,0 KM</t>
  </si>
  <si>
    <t>ALVENARIA DE VEDAÇÃO DE BLOCOS CERÂMICOS FURADOS NA HORIZONTAL DE 9X19X19CM (ESPESSURA 9CM) DE PAREDES COM ÁREA LÍQUIDA MAIOR OU IGUAL A 6M² SEM VÃOS E ARGAMASSA DE ASSENTAMENTO COM PREPARO EM BETONEIRA. AF_06/2014</t>
  </si>
  <si>
    <t>APLICAÇÃO MANUAL DE PINTURA COM TINTA LÁTEX ACRÍLICA EM TETO, DUAS DEMÃOS. AF_06/2014</t>
  </si>
  <si>
    <t>EXECUÇÃO DE COMO CONSTRUÍDO ("AS BUILT") - INCLUI MATERIAL E MÃO DE OBRA</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</si>
  <si>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</si>
  <si>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</si>
  <si>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</si>
  <si>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</si>
  <si>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</si>
  <si>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</si>
  <si>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ARAME FARPADO GALVANIZADO, 16 BWG (1,65 MM), CLASSE 250</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</si>
  <si>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</si>
  <si>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</si>
  <si>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</si>
  <si>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</si>
  <si>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</si>
  <si>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</si>
  <si>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BLOCO DE VIDRO INCOLOR XADREZ, DE *20 X 20 X 10* CM</t>
  </si>
  <si>
    <t>BLOCO DE VIDRO/ELEMENTO VAZADO, INCOLOR, VENEZIANA, *20 X 10 X 8* CM</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</si>
  <si>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</si>
  <si>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</si>
  <si>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</si>
  <si>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</si>
  <si>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</si>
  <si>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</si>
  <si>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</si>
  <si>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</si>
  <si>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</si>
  <si>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</si>
  <si>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</si>
  <si>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</si>
  <si>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</si>
  <si>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CABO DE PAR TRANCADO UTP, 4 PARES, CATEGORIA 5E</t>
  </si>
  <si>
    <t>CABO DE PAR TRANCADO UTP, 4 PARES, CATEGORIA 6</t>
  </si>
  <si>
    <t>CACAMBA METALICA BASCULANTE COM CAPACIDADE DE 12 M3 (INCLUI MONTAGEM, NAO INCLUI CAMINHAO)</t>
  </si>
  <si>
    <t>CAP PPR DN 20 MM, PARA AGUA QUENTE PREDIAL</t>
  </si>
  <si>
    <t>CAP PPR DN 25 MM, PARA AGUA QUENTE PREDIAL</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</si>
  <si>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</si>
  <si>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</si>
  <si>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CARVAO ANTRACITO PARA FILTRO, GRAO VARIANDO DE 0,8 ATE 1,1 MM, COEFICIENTE DE UNIFORMIDADE MENOR QUE 1,7 MM (DISTRIBUIDOR)</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</si>
  <si>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</si>
  <si>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</si>
  <si>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</si>
  <si>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</si>
  <si>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</si>
  <si>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CINTA CIRCULAR EM ACO GALVANIZADO DE 150 MM DE DIAMETRO PARA FIXACAO DE CAIXA MEDICAO, INCLUI PARAFUSOS E PORCAS</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</si>
  <si>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</si>
  <si>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</si>
  <si>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</si>
  <si>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</si>
  <si>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FEMEA RJ - 45, CATEGORIA 5 E</t>
  </si>
  <si>
    <t>CONECTOR FEMEA RJ - 45, CATEGORIA 6</t>
  </si>
  <si>
    <t>CONECTOR MACHO RJ - 45, CATEGORIA 5 E</t>
  </si>
  <si>
    <t>CONECTOR MACHO RJ - 45, CATEGORIA 6</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</si>
  <si>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</si>
  <si>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</si>
  <si>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</si>
  <si>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</si>
  <si>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</si>
  <si>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</si>
  <si>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</si>
  <si>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</si>
  <si>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</si>
  <si>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</si>
  <si>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</si>
  <si>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</si>
  <si>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</si>
  <si>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</si>
  <si>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</si>
  <si>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</si>
  <si>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</si>
  <si>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</si>
  <si>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</si>
  <si>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</si>
  <si>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</si>
  <si>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</si>
  <si>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</si>
  <si>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</si>
  <si>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</si>
  <si>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</si>
  <si>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</si>
  <si>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</si>
  <si>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CURVA PPR 90 GRAUS, DN 20 MM, PARA AGUA QUENTE PREDIAL</t>
  </si>
  <si>
    <t>CURVA PPR 90 GRAUS, DN 25 MM, PARA AGUA QUENTE PREDIAL</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</si>
  <si>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</si>
  <si>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</si>
  <si>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</si>
  <si>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</si>
  <si>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</si>
  <si>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</si>
  <si>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</si>
  <si>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</si>
  <si>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</si>
  <si>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</si>
  <si>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</si>
  <si>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</si>
  <si>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</si>
  <si>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</si>
  <si>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</si>
  <si>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</si>
  <si>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</si>
  <si>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</si>
  <si>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</si>
  <si>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</si>
  <si>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</si>
  <si>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</si>
  <si>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</si>
  <si>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</si>
  <si>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</si>
  <si>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</si>
  <si>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</si>
  <si>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</si>
  <si>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</si>
  <si>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</si>
  <si>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</si>
  <si>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</si>
  <si>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</si>
  <si>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</si>
  <si>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</si>
  <si>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</si>
  <si>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</si>
  <si>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</si>
  <si>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</si>
  <si>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</si>
  <si>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</si>
  <si>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</si>
  <si>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</si>
  <si>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</si>
  <si>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</si>
  <si>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</si>
  <si>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</si>
  <si>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</si>
  <si>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</si>
  <si>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</si>
  <si>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</si>
  <si>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</si>
  <si>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</si>
  <si>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</si>
  <si>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</si>
  <si>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</si>
  <si>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</si>
  <si>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</si>
  <si>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</si>
  <si>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</si>
  <si>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</si>
  <si>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</si>
  <si>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</si>
  <si>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</si>
  <si>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</si>
  <si>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</si>
  <si>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</si>
  <si>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</si>
  <si>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</si>
  <si>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</si>
  <si>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</si>
  <si>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</si>
  <si>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</si>
  <si>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</si>
  <si>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</si>
  <si>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</si>
  <si>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</si>
  <si>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</si>
  <si>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</si>
  <si>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</si>
  <si>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</si>
  <si>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</si>
  <si>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</si>
  <si>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</si>
  <si>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</si>
  <si>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</si>
  <si>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</si>
  <si>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</si>
  <si>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</si>
  <si>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</si>
  <si>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</si>
  <si>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</si>
  <si>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LADRILHO HIDRAULICO, *20 X 20* CM, E= 2 CM, DADOS, COR NATURAL</t>
  </si>
  <si>
    <t>LOCACAO DE ANDAIME METALICO TIPO FACHADEIRO, LARGURA DE 1,20 M, ALTURA POR PECA DE 2,0 M, INCLUINDO SAPATAS E ITENS NECESSARIOS A INSTALACAO</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</si>
  <si>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</si>
  <si>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</si>
  <si>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</si>
  <si>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</si>
  <si>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</si>
  <si>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</si>
  <si>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</si>
  <si>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</si>
  <si>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</si>
  <si>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</si>
  <si>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</si>
  <si>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</si>
  <si>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</si>
  <si>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</si>
  <si>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</si>
  <si>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</si>
  <si>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</si>
  <si>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</si>
  <si>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</si>
  <si>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</si>
  <si>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</si>
  <si>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</si>
  <si>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</si>
  <si>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</si>
  <si>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</si>
  <si>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MANOMETRO COM CAIXA EM ACO PINTADO, ESCALA *10* KGF/CM2 (*10* BAR), DIAMETRO NOMINAL DE 100 MM, CONEXAO DE 1/2"</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</si>
  <si>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</si>
  <si>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</si>
  <si>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</si>
  <si>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</si>
  <si>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</si>
  <si>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</si>
  <si>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</si>
  <si>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</si>
  <si>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</si>
  <si>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</si>
  <si>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</si>
  <si>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</si>
  <si>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</si>
  <si>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</si>
  <si>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</si>
  <si>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</si>
  <si>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</si>
  <si>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</si>
  <si>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</si>
  <si>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</si>
  <si>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</si>
  <si>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</si>
  <si>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</si>
  <si>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</si>
  <si>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</si>
  <si>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</si>
  <si>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</si>
  <si>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</si>
  <si>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</si>
  <si>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</si>
  <si>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</si>
  <si>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</si>
  <si>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</si>
  <si>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</si>
  <si>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</si>
  <si>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</si>
  <si>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</si>
  <si>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</si>
  <si>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</si>
  <si>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</si>
  <si>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</si>
  <si>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</si>
  <si>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</si>
  <si>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</si>
  <si>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</si>
  <si>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</si>
  <si>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</si>
  <si>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</si>
  <si>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</si>
  <si>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</si>
  <si>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</si>
  <si>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</si>
  <si>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</si>
  <si>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</si>
  <si>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</si>
  <si>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</si>
  <si>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</si>
  <si>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</si>
  <si>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</si>
  <si>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</si>
  <si>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</si>
  <si>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TUBO CORRUGADO PEAD, PAREDE DUPLA, INTERNA LISA, JEI, DN/DI *400* MM, PARA SANEAMENTO</t>
  </si>
  <si>
    <t>TUBO CORRUGADO PEAD, PAREDE DUPLA, INTERNA LISA, JEI, DN/DI *800* MM, PARA SANEAMENTO</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</si>
  <si>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</si>
  <si>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</si>
  <si>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</si>
  <si>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</si>
  <si>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</si>
  <si>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</si>
  <si>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</si>
  <si>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</si>
  <si>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</si>
  <si>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</si>
  <si>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</si>
  <si>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</si>
  <si>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</si>
  <si>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</si>
  <si>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</si>
  <si>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</si>
  <si>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</si>
  <si>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</si>
  <si>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</si>
  <si>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</si>
  <si>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</si>
  <si>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</si>
  <si>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</si>
  <si>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</si>
  <si>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</si>
  <si>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</si>
  <si>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</si>
  <si>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</si>
  <si>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</si>
  <si>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</si>
  <si>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</si>
  <si>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</si>
  <si>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</si>
  <si>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</si>
  <si>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</si>
  <si>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</si>
  <si>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</si>
  <si>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ENGENHEIRO OU ARQUITETO /PLENO - DE OBRA</t>
  </si>
  <si>
    <t>93565U</t>
  </si>
  <si>
    <t>ENGENHEIRO CIVIL DE OBRA JUNIOR COM ENCARGOS COMPLEMENTARES</t>
  </si>
  <si>
    <t>MESTRE DE OBRAS COM ENCARGOS COMPLEMENTARES</t>
  </si>
  <si>
    <t>T.TAXAS</t>
  </si>
  <si>
    <t>ANOTAÇÃO/REGISTRO DE RESPONSABILIDADE TÉCNICA (ART OU RRT)</t>
  </si>
  <si>
    <t>DEMOLIÇÃO DE ALVENARIA DE BLOCO FURADO, DE FORMA MANUAL, SEM REAPROVEITAMENTO. AF_12/2017</t>
  </si>
  <si>
    <t>DEMOLIÇÃO DE REVESTIMENTO CERÂMICO, DE FORMA MANUAL, SEM REAPROVEITAMENTO. AF_12/2017</t>
  </si>
  <si>
    <t>REMOÇÃO DE INTERRUPTORES/TOMADAS ELÉTRICAS, DE FORMA MANUAL, SEM REAPROVEITAMENTO. AF_12/2017</t>
  </si>
  <si>
    <t>REMOÇÃO DE LUMINÁRIAS, DE FORMA MANUAL, SEM REAPROVEITAMENTO. AF_12/2017</t>
  </si>
  <si>
    <t>VERGA MOLDADA IN LOCO EM CONCRETO PARA PORTAS COM ATÉ 1,5 M DE VÃO. AF_03/2016</t>
  </si>
  <si>
    <t>CONTRAVERGA MOLDADA IN LOCO EM CONCRETO PARA VÃOS DE MAIS DE 1,5 M DE COMPRIMENTO. AF_03/2016</t>
  </si>
  <si>
    <t>FIXAÇÃO (ENCUNHAMENTO) DE ALVENARIA DE VEDAÇÃO COM TIJOLO MACIÇO. AF_03/2016</t>
  </si>
  <si>
    <t>87529U</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</si>
  <si>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</si>
  <si>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MECÂNICO COM BETONEIRA 400L, APLICADA MANUALMENTE EM TETO, ESPESSURA DE 10MM, COM EXECUÇÃO DE TALISCAS. AF_03/2015</t>
  </si>
  <si>
    <t>PISO EM CONCRETO 20 MPA PREPARO MECANICO, ESPESSURA 7CM, INCLUSO SELANTE ELASTICO A BASE DE POLIURETANO</t>
  </si>
  <si>
    <t>PISO EM CONCRETO 20MPA PREPARO MECANICO, ESPESSURA 7 CM, COM ARMACAO EM TELA SOLDADA</t>
  </si>
  <si>
    <t>PEITORIL EM MARMORE BRANCO, LARGURA DE 15CM, ASSENTADO COM ARGAMASSA TRACO 1:4 (CIMENTO E AREIA MEDIA), PREPARO MANUAL DA ARGAMASSA</t>
  </si>
  <si>
    <t>CONTRAPISO EM ARGAMASSA TRAÇO 1:4 (CIMENTO E AREIA), PREPARO MANUAL, APLICADO EM ÁREAS SECAS SOBRE LAJE, ADERIDO, ESPESSURA 4CM. AF_06/2014</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</si>
  <si>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</si>
  <si>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</si>
  <si>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PINTURA EM VERNIZ SINTETICO BRILHANTE EM MADEIRA, TRES DEMAOS</t>
  </si>
  <si>
    <t>APLICAÇÃO MANUAL DE FUNDO SELADOR ACRÍLICO EM PAREDES EXTERNAS DE CASAS. AF_06/2014</t>
  </si>
  <si>
    <t>APLICAÇÃO MANUAL DE PINTURA COM TINTA TEXTURIZADA ACRÍLICA EM PAREDES EXTERNAS DE CASAS, UMA COR. AF_06/2014</t>
  </si>
  <si>
    <t>88489U</t>
  </si>
  <si>
    <t>APLICAÇÃO MANUAL DE PINTURA COM TINTA LÁTEX ACRÍLICA EM PAREDES, DUAS DEMÃOS. AF_06/2014</t>
  </si>
  <si>
    <t>APLICAÇÃO E LIXAMENTO DE MASSA LÁTEX EM TETO, UMA DEMÃO. AF_06/2014</t>
  </si>
  <si>
    <t>88495U</t>
  </si>
  <si>
    <t>APLICAÇÃO E LIXAMENTO DE MASSA LÁTEX EM PAREDES, UMA DEMÃO. AF_06/2014</t>
  </si>
  <si>
    <t>FORRO EM PLACAS DE GESSO, PARA AMBIENTES COMERCIAIS. AF_05/2017_P</t>
  </si>
  <si>
    <t>FORRO EM DRYWALL, PARA AMBIENTES COMERCIAIS, INCLUSIVE ESTRUTURA DE FIXAÇÃO. AF_05/2017_P</t>
  </si>
  <si>
    <t>ESPELHO CRISTAL, ESPESSURA 4MM, COM PARAFUSOS DE FIXACAO, SEM MOLDURA</t>
  </si>
  <si>
    <t>CAIXA DE PASSAGEM 30X30X40 COM TAMPA E DRENO BRITA</t>
  </si>
  <si>
    <t>CABO DE COBRE FLEXÍVEL ISOLADO, 10 MM², ANTI-CHAMA 0,6/1,0 KV, PARA DISTRIBUIÇÃO - FORNECIMENTO E INSTALAÇÃO. AF_12/2015</t>
  </si>
  <si>
    <t>CABO DE COBRE FLEXÍVEL ISOLADO, 16 MM², ANTI-CHAMA 0,6/1,0 KV, PARA DISTRIBUIÇÃO - FORNECIMENTO E INSTALAÇÃO. AF_12/2015</t>
  </si>
  <si>
    <t>93655U</t>
  </si>
  <si>
    <t>DISJUNTOR MONOPOLAR TIPO DIN, CORRENTE NOMINAL DE 20A - FORNECIMENTO E INSTALAÇÃO. AF_04/2016</t>
  </si>
  <si>
    <t>ELETRODUTO FLEXÍVEL CORRUGADO, PVC, DN 32 MM (1"), PARA CIRCUITOS TERMINAIS, INSTALADO EM PAREDE - FORNECIMENTO E INSTALAÇÃO. AF_12/2015</t>
  </si>
  <si>
    <t>QUADRO DE DISTRIBUICAO DE ENERGIA DE EMBUTIR, EM CHAPA METALICA, PARA 18 DISJUNTORES TERMOMAGNETICOS MONOPOLARES, COM BARRAMENTO TRIFASICO E NEUTRO, FORNECIMENTO E INSTALACAO</t>
  </si>
  <si>
    <t>91926U</t>
  </si>
  <si>
    <t>CABO DE COBRE FLEXÍVEL ISOLADO, 2,5 MM², ANTI-CHAMA 450/750 V, PARA CIRCUITOS TERMINAIS - FORNECIMENTO E INSTALAÇÃO. AF_12/2015</t>
  </si>
  <si>
    <t>CABO DE COBRE FLEXÍVEL ISOLADO, 10 MM², ANTI-CHAMA 0,6/1,0 KV, PARA CIRCUITOS TERMINAIS - FORNECIMENTO E INSTALAÇÃO. AF_12/2015</t>
  </si>
  <si>
    <t>CAIXA RETANGULAR 4" X 2" ALTA (2,00 M DO PISO), PVC, INSTALADA EM PAREDE - FORNECIMENTO E INSTALAÇÃO. AF_12/2015</t>
  </si>
  <si>
    <t>CAIXA RETANGULAR 4" X 2" BAIXA (0,30 M DO PISO), PVC, INSTALADA EM PAREDE - FORNECIMENTO E INSTALAÇÃO. AF_12/2015</t>
  </si>
  <si>
    <t>TOMADA ALTA DE EMBUTIR (1 MÓDULO), 2P+T 10 A, INCLUINDO SUPORTE E PLACA - FORNECIMENTO E INSTALAÇÃO. AF_12/2015</t>
  </si>
  <si>
    <t>TOMADA BAIXA DE EMBUTIR (1 MÓDULO), 2P+T 10 A, SEM SUPORTE E SEM PLACA - FORNECIMENTO E INSTALAÇÃO. AF_12/2015</t>
  </si>
  <si>
    <t>TOMADA BAIXA DE EMBUTIR (2 MÓDULOS), 2P+T 10 A, INCLUINDO SUPORTE E PLACA - FORNECIMENTO E INSTALAÇÃO. AF_12/2015</t>
  </si>
  <si>
    <t>DISJUNTOR MONOPOLAR TIPO DIN, CORRENTE NOMINAL DE 50A - FORNECIMENTO E INSTALAÇÃO. AF_04/2016</t>
  </si>
  <si>
    <t>T.TRILHO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</si>
  <si>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</si>
  <si>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</si>
  <si>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CABO DE COBRE FLEXÍVEL ISOLADO, 4 MM², ANTI-CHAMA 450/750 V, PARA CIRCUITOS TERMINAIS - FORNECIMENTO E INSTALAÇÃO. AF_12/2015</t>
  </si>
  <si>
    <t>CAIXA OCTOGONAL 3" X 3", PVC, INSTALADA EM LAJE - FORNECIMENTO E INSTALAÇÃO. AF_12/2015</t>
  </si>
  <si>
    <t>CAIXA RETANGULAR 4" X 2" MÉDIA (1,30 M DO PISO), PVC, INSTALADA EM PAREDE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</si>
  <si>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</si>
  <si>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</si>
  <si>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INCLUINDO SUPORTE E PLACA - FORNECIMENTO E INSTALAÇÃO. AF_12/2015</t>
  </si>
  <si>
    <t>INTERRUPTOR SIMPLES (3 MÓDULOS), 10A/250V, INCLUINDO SUPORTE E PLACA - FORNECIMENTO E INSTALAÇÃO. AF_12/2015</t>
  </si>
  <si>
    <t>TOMADA ALTA DE EMBUTIR (1 MÓDULO), 2P+T 20 A, INCLUINDO SUPORTE E PLACA - FORNECIMENTO E INSTALAÇÃO. AF_12/2015</t>
  </si>
  <si>
    <t>TOMADA MÉDIA DE EMBUTIR (2 MÓDULOS), 2P+T 10 A, INCLUINDO SUPORTE E PLACA - FORNECIMENTO E INSTALAÇÃO. AF_12/2015</t>
  </si>
  <si>
    <t>DISJUNTOR MONOPOLAR TIPO DIN, CORRENTE NOMINAL DE 25A - FORNECIMENTO E INSTALAÇÃO. AF_04/2016</t>
  </si>
  <si>
    <t>DISJUNTOR TRIPOLAR TIPO DIN, CORRENTE NOMINAL DE 40A - FORNECIMENTO E INSTALAÇÃO. AF_04/2016</t>
  </si>
  <si>
    <t>DISJUNTOR TRIPOLAR TIPO DIN, CORRENTE NOMINAL DE 50A - FORNECIMENTO E INSTALAÇÃO. AF_04/2016</t>
  </si>
  <si>
    <t>CAIXA SIFONADA, PVC, DN 100 X 100 X 50 MM, JUNTA ELÁSTICA, FORNECIDA E INSTALADA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</si>
  <si>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</si>
  <si>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</si>
  <si>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</si>
  <si>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</si>
  <si>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</si>
  <si>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</si>
  <si>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</si>
  <si>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REATERRO MANUAL DE VALAS COM COMPACTAÇÃO MECANIZADA. AF_04/2016</t>
  </si>
  <si>
    <t>REGISTRO DE GAVETA BRUTO, LATÃO, ROSCÁVEL, 3/4", FORNECIDO E INSTALADO EM RAMAL DE ÁGUA.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</si>
  <si>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</si>
  <si>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</si>
  <si>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32MM, INSTALADO EM PRUMADA DE ÁGUA - FORNECIMENTO E INSTALAÇÃO. AF_12/2014</t>
  </si>
  <si>
    <t>TUBO PVC, SÉRIE R, ÁGUA PLUVIAL, DN 75 MM, FORNECIDO E INSTALADO EM CONDUTORES VERTICAIS DE ÁGUAS PLUVIAIS. AF_12/2014</t>
  </si>
  <si>
    <t>JOELHO 90 GRAUS, PVC, SERIE R, ÁGUA PLUVIAL, DN 75 MM, JUNTA ELÁSTICA, FORNECIDO E INSTALADO EM CONDUTORES VERTICAIS DE ÁGUAS PLUVIAIS. AF_12/2014</t>
  </si>
  <si>
    <t>TELA DE ACO SOLDADA NERVURADA, CA-60, Q-196, (3,11 KG/M2), DIAMETRO DO FIO = 5,0 MM, LARGURA = 2,45 M, ESPACAMENTO DA MALHA = 10 X 10 CM</t>
  </si>
  <si>
    <t>ML</t>
  </si>
  <si>
    <t>A.3481</t>
  </si>
  <si>
    <t>TRILHO OU SUPORTE P/BORNE TERMINAL</t>
  </si>
  <si>
    <t>TOMADA 2P+T 20A, 250V (APENAS MODULO)</t>
  </si>
  <si>
    <t>TELA DE ACO SOLDADA GALVANIZADA/ZINCADA PARA ALVENARIA, FIO D = *1,20 A 1,70* MM, MALHA 15 X 15 MM, (C X L) *50 X 12* CM</t>
  </si>
  <si>
    <t xml:space="preserve">        PRECOS DE INSUMOS</t>
  </si>
  <si>
    <t>LOCALIDADE: 4260 - GOIANIA</t>
  </si>
  <si>
    <t xml:space="preserve">UNIDADE </t>
  </si>
  <si>
    <t>ACUM %</t>
  </si>
  <si>
    <t>CURVA ABC</t>
  </si>
  <si>
    <t>CODIGO  DA COMPOSICAO</t>
  </si>
  <si>
    <t>DESCRICAO DA COMPOSICAO</t>
  </si>
  <si>
    <t>ORIGEM DE PREÇO</t>
  </si>
  <si>
    <t>CUSTO TOTAL</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</si>
  <si>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</si>
  <si>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</si>
  <si>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</si>
  <si>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</si>
  <si>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</si>
  <si>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</si>
  <si>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</si>
  <si>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</si>
  <si>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</si>
  <si>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</si>
  <si>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</si>
  <si>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</si>
  <si>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</si>
  <si>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</si>
  <si>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</si>
  <si>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</si>
  <si>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</si>
  <si>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</si>
  <si>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</si>
  <si>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</si>
  <si>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</si>
  <si>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</si>
  <si>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</si>
  <si>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</si>
  <si>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</si>
  <si>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</si>
  <si>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</si>
  <si>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</si>
  <si>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</si>
  <si>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</si>
  <si>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</si>
  <si>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</si>
  <si>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</si>
  <si>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</si>
  <si>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</si>
  <si>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</si>
  <si>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</si>
  <si>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</si>
  <si>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</si>
  <si>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</si>
  <si>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</si>
  <si>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</si>
  <si>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</si>
  <si>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</si>
  <si>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</si>
  <si>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</si>
  <si>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</si>
  <si>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</si>
  <si>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</si>
  <si>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</si>
  <si>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</si>
  <si>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</si>
  <si>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</si>
  <si>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ATRIBUÍDO SÃO PAULO</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</si>
  <si>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</si>
  <si>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</si>
  <si>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</si>
  <si>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</si>
  <si>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</si>
  <si>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</si>
  <si>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</si>
  <si>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</si>
  <si>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</si>
  <si>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</si>
  <si>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</si>
  <si>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</si>
  <si>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</si>
  <si>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</si>
  <si>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</si>
  <si>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</si>
  <si>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</si>
  <si>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</si>
  <si>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</si>
  <si>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</si>
  <si>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</si>
  <si>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</si>
  <si>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</si>
  <si>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</si>
  <si>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</si>
  <si>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</si>
  <si>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</si>
  <si>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</si>
  <si>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</si>
  <si>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</si>
  <si>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</si>
  <si>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</si>
  <si>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</si>
  <si>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</si>
  <si>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</si>
  <si>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</si>
  <si>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</si>
  <si>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</si>
  <si>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</si>
  <si>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</si>
  <si>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</si>
  <si>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</si>
  <si>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</si>
  <si>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</si>
  <si>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</si>
  <si>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</si>
  <si>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</si>
  <si>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</si>
  <si>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</si>
  <si>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</si>
  <si>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</si>
  <si>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</si>
  <si>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</si>
  <si>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</si>
  <si>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</si>
  <si>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</si>
  <si>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</si>
  <si>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</si>
  <si>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</si>
  <si>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</si>
  <si>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</si>
  <si>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</si>
  <si>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</si>
  <si>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</si>
  <si>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</si>
  <si>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</si>
  <si>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</si>
  <si>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</si>
  <si>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</si>
  <si>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</si>
  <si>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</si>
  <si>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</si>
  <si>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</si>
  <si>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</si>
  <si>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</si>
  <si>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</si>
  <si>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</si>
  <si>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</si>
  <si>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</si>
  <si>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</si>
  <si>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</si>
  <si>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</si>
  <si>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</si>
  <si>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</si>
  <si>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</si>
  <si>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</si>
  <si>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</si>
  <si>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</si>
  <si>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</si>
  <si>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</si>
  <si>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</si>
  <si>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</si>
  <si>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</si>
  <si>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</si>
  <si>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</si>
  <si>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</si>
  <si>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</si>
  <si>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</si>
  <si>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</si>
  <si>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</si>
  <si>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</si>
  <si>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</si>
  <si>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</si>
  <si>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</si>
  <si>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</si>
  <si>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</si>
  <si>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</si>
  <si>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</si>
  <si>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</si>
  <si>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</si>
  <si>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</si>
  <si>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</si>
  <si>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</si>
  <si>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</si>
  <si>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</si>
  <si>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</si>
  <si>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</si>
  <si>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</si>
  <si>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</si>
  <si>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</si>
  <si>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</si>
  <si>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</si>
  <si>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</si>
  <si>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</si>
  <si>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</si>
  <si>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</si>
  <si>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</si>
  <si>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</si>
  <si>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</si>
  <si>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</si>
  <si>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</si>
  <si>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</si>
  <si>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</si>
  <si>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</si>
  <si>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</si>
  <si>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</si>
  <si>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</si>
  <si>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</si>
  <si>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</si>
  <si>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</si>
  <si>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</si>
  <si>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</si>
  <si>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</si>
  <si>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</si>
  <si>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</si>
  <si>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</si>
  <si>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</si>
  <si>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</si>
  <si>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</si>
  <si>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</si>
  <si>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</si>
  <si>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</si>
  <si>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</si>
  <si>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</si>
  <si>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</si>
  <si>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</si>
  <si>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</si>
  <si>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</si>
  <si>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</si>
  <si>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</si>
  <si>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</si>
  <si>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</si>
  <si>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</si>
  <si>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</si>
  <si>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</si>
  <si>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</si>
  <si>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</si>
  <si>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</si>
  <si>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</si>
  <si>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</si>
  <si>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</si>
  <si>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</si>
  <si>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</si>
  <si>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</si>
  <si>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</si>
  <si>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</si>
  <si>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</si>
  <si>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</si>
  <si>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</si>
  <si>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</si>
  <si>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</si>
  <si>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</si>
  <si>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</si>
  <si>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</si>
  <si>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</si>
  <si>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</si>
  <si>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</si>
  <si>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</si>
  <si>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</si>
  <si>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</si>
  <si>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</si>
  <si>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</si>
  <si>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</si>
  <si>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</si>
  <si>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</si>
  <si>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</si>
  <si>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</si>
  <si>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</si>
  <si>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</si>
  <si>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</si>
  <si>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</si>
  <si>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</si>
  <si>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</si>
  <si>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</si>
  <si>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</si>
  <si>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</si>
  <si>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</si>
  <si>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</si>
  <si>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</si>
  <si>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</si>
  <si>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</si>
  <si>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</si>
  <si>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</si>
  <si>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</si>
  <si>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</si>
  <si>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</si>
  <si>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</si>
  <si>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</si>
  <si>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</si>
  <si>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</si>
  <si>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</si>
  <si>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</si>
  <si>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</si>
  <si>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</si>
  <si>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</si>
  <si>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</si>
  <si>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</si>
  <si>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</si>
  <si>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</si>
  <si>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</si>
  <si>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</si>
  <si>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</si>
  <si>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</si>
  <si>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</si>
  <si>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</si>
  <si>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</si>
  <si>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</si>
  <si>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</si>
  <si>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</si>
  <si>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</si>
  <si>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</si>
  <si>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</si>
  <si>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</si>
  <si>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</si>
  <si>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</si>
  <si>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</si>
  <si>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</si>
  <si>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</si>
  <si>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</si>
  <si>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</si>
  <si>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</si>
  <si>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</si>
  <si>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</si>
  <si>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</si>
  <si>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</si>
  <si>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</si>
  <si>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</si>
  <si>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</si>
  <si>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</si>
  <si>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</si>
  <si>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</si>
  <si>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</si>
  <si>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</si>
  <si>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</si>
  <si>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</si>
  <si>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</si>
  <si>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</si>
  <si>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</si>
  <si>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</si>
  <si>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</si>
  <si>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</si>
  <si>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</si>
  <si>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</si>
  <si>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</si>
  <si>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</si>
  <si>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</si>
  <si>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</si>
  <si>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</si>
  <si>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</si>
  <si>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</si>
  <si>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</si>
  <si>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</si>
  <si>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</si>
  <si>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</si>
  <si>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</si>
  <si>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</si>
  <si>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</si>
  <si>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</si>
  <si>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</si>
  <si>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</si>
  <si>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</si>
  <si>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</si>
  <si>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</si>
  <si>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</si>
  <si>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</si>
  <si>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</si>
  <si>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</si>
  <si>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</si>
  <si>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</si>
  <si>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</si>
  <si>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</si>
  <si>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</si>
  <si>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</si>
  <si>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</si>
  <si>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</si>
  <si>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</si>
  <si>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</si>
  <si>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</si>
  <si>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</si>
  <si>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</si>
  <si>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</si>
  <si>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</si>
  <si>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</si>
  <si>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</si>
  <si>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</si>
  <si>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</si>
  <si>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</si>
  <si>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</si>
  <si>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</si>
  <si>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</si>
  <si>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</si>
  <si>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</si>
  <si>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</si>
  <si>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</si>
  <si>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</si>
  <si>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</si>
  <si>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</si>
  <si>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</si>
  <si>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</si>
  <si>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</si>
  <si>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</si>
  <si>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</si>
  <si>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</si>
  <si>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</si>
  <si>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</si>
  <si>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</si>
  <si>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</si>
  <si>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</si>
  <si>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</si>
  <si>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</si>
  <si>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</si>
  <si>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</si>
  <si>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</si>
  <si>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</si>
  <si>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</si>
  <si>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</si>
  <si>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</si>
  <si>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</si>
  <si>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</si>
  <si>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</si>
  <si>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</si>
  <si>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</si>
  <si>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</si>
  <si>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</si>
  <si>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</si>
  <si>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</si>
  <si>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</si>
  <si>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</si>
  <si>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</si>
  <si>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</si>
  <si>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</si>
  <si>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</si>
  <si>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</si>
  <si>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</si>
  <si>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</si>
  <si>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</si>
  <si>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</si>
  <si>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</si>
  <si>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</si>
  <si>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</si>
  <si>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</si>
  <si>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</si>
  <si>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</si>
  <si>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</si>
  <si>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</si>
  <si>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</si>
  <si>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</si>
  <si>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</si>
  <si>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</si>
  <si>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</si>
  <si>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</si>
  <si>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</si>
  <si>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</si>
  <si>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</si>
  <si>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</si>
  <si>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</si>
  <si>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</si>
  <si>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</si>
  <si>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</si>
  <si>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</si>
  <si>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</si>
  <si>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</si>
  <si>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</si>
  <si>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</si>
  <si>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</si>
  <si>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</si>
  <si>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</si>
  <si>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</si>
  <si>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</si>
  <si>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</si>
  <si>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</si>
  <si>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</si>
  <si>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</si>
  <si>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</si>
  <si>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</si>
  <si>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</si>
  <si>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</si>
  <si>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</si>
  <si>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</si>
  <si>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</si>
  <si>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</si>
  <si>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</si>
  <si>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</si>
  <si>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</si>
  <si>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</si>
  <si>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</si>
  <si>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</si>
  <si>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</si>
  <si>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</si>
  <si>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</si>
  <si>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</si>
  <si>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</si>
  <si>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</si>
  <si>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</si>
  <si>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</si>
  <si>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</si>
  <si>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</si>
  <si>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</si>
  <si>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</si>
  <si>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</si>
  <si>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</si>
  <si>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</si>
  <si>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</si>
  <si>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</si>
  <si>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</si>
  <si>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</si>
  <si>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</si>
  <si>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</si>
  <si>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</si>
  <si>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</si>
  <si>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</si>
  <si>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</si>
  <si>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</si>
  <si>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</si>
  <si>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</si>
  <si>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</si>
  <si>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</si>
  <si>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</si>
  <si>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</si>
  <si>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</si>
  <si>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</si>
  <si>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</si>
  <si>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</si>
  <si>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</si>
  <si>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</si>
  <si>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</si>
  <si>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</si>
  <si>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</si>
  <si>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</si>
  <si>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</si>
  <si>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</si>
  <si>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</si>
  <si>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</si>
  <si>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</si>
  <si>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</si>
  <si>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</si>
  <si>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</si>
  <si>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</si>
  <si>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</si>
  <si>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</si>
  <si>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</si>
  <si>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</si>
  <si>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</si>
  <si>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</si>
  <si>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</si>
  <si>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</si>
  <si>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</si>
  <si>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</si>
  <si>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</si>
  <si>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</si>
  <si>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</si>
  <si>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</si>
  <si>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</si>
  <si>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</si>
  <si>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</si>
  <si>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</si>
  <si>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</si>
  <si>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</si>
  <si>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</si>
  <si>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</si>
  <si>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</si>
  <si>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</si>
  <si>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</si>
  <si>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</si>
  <si>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</si>
  <si>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</si>
  <si>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</si>
  <si>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</si>
  <si>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</si>
  <si>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</si>
  <si>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</si>
  <si>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</si>
  <si>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</si>
  <si>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</si>
  <si>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</si>
  <si>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</si>
  <si>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</si>
  <si>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</si>
  <si>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</si>
  <si>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</si>
  <si>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</si>
  <si>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</si>
  <si>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</si>
  <si>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</si>
  <si>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</si>
  <si>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</si>
  <si>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</si>
  <si>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</si>
  <si>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</si>
  <si>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</si>
  <si>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</si>
  <si>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</si>
  <si>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</si>
  <si>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</si>
  <si>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</si>
  <si>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</si>
  <si>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</si>
  <si>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</si>
  <si>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</si>
  <si>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</si>
  <si>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</si>
  <si>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</si>
  <si>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</si>
  <si>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</si>
  <si>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</si>
  <si>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</si>
  <si>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</si>
  <si>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</si>
  <si>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</si>
  <si>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</si>
  <si>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</si>
  <si>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</si>
  <si>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</si>
  <si>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</si>
  <si>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</si>
  <si>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</si>
  <si>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</si>
  <si>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</si>
  <si>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</si>
  <si>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</si>
  <si>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</si>
  <si>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</si>
  <si>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</si>
  <si>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</si>
  <si>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</si>
  <si>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</si>
  <si>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</si>
  <si>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</si>
  <si>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</si>
  <si>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</si>
  <si>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</si>
  <si>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</si>
  <si>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</si>
  <si>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</si>
  <si>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</si>
  <si>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</si>
  <si>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</si>
  <si>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</si>
  <si>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</si>
  <si>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</si>
  <si>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</si>
  <si>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</si>
  <si>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</si>
  <si>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</si>
  <si>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</si>
  <si>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</si>
  <si>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</si>
  <si>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</si>
  <si>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</si>
  <si>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</si>
  <si>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</si>
  <si>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</si>
  <si>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</si>
  <si>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</si>
  <si>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</si>
  <si>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</si>
  <si>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</si>
  <si>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</si>
  <si>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</si>
  <si>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</si>
  <si>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</si>
  <si>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</si>
  <si>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</si>
  <si>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</si>
  <si>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</si>
  <si>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</si>
  <si>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</si>
  <si>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</si>
  <si>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</si>
  <si>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</si>
  <si>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</si>
  <si>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</si>
  <si>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</si>
  <si>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</si>
  <si>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</si>
  <si>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</si>
  <si>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</si>
  <si>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</si>
  <si>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</si>
  <si>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</si>
  <si>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</si>
  <si>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</si>
  <si>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</si>
  <si>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</si>
  <si>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</si>
  <si>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</si>
  <si>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</si>
  <si>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</si>
  <si>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</si>
  <si>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</si>
  <si>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</si>
  <si>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</si>
  <si>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</si>
  <si>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</si>
  <si>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</si>
  <si>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</si>
  <si>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</si>
  <si>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</si>
  <si>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</si>
  <si>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</si>
  <si>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</si>
  <si>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</si>
  <si>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</si>
  <si>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</si>
  <si>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</si>
  <si>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</si>
  <si>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</si>
  <si>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</si>
  <si>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</si>
  <si>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</si>
  <si>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</si>
  <si>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</si>
  <si>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</si>
  <si>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</si>
  <si>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</si>
  <si>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</si>
  <si>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</si>
  <si>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</si>
  <si>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</si>
  <si>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</si>
  <si>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</si>
  <si>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</si>
  <si>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</si>
  <si>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</si>
  <si>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</si>
  <si>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</si>
  <si>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</si>
  <si>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</si>
  <si>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</si>
  <si>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</si>
  <si>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</si>
  <si>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</si>
  <si>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</si>
  <si>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</si>
  <si>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</si>
  <si>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</si>
  <si>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</si>
  <si>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</si>
  <si>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</si>
  <si>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</si>
  <si>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</si>
  <si>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</si>
  <si>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</si>
  <si>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</si>
  <si>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</si>
  <si>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</si>
  <si>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</si>
  <si>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</si>
  <si>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</si>
  <si>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</si>
  <si>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</si>
  <si>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</si>
  <si>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</si>
  <si>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</si>
  <si>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</si>
  <si>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</si>
  <si>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</si>
  <si>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</si>
  <si>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</si>
  <si>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</si>
  <si>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</si>
  <si>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</si>
  <si>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</si>
  <si>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</si>
  <si>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</si>
  <si>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</si>
  <si>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</si>
  <si>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</si>
  <si>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</si>
  <si>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</si>
  <si>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</si>
  <si>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</si>
  <si>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</si>
  <si>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</si>
  <si>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</si>
  <si>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</si>
  <si>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</si>
  <si>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</si>
  <si>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</si>
  <si>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</si>
  <si>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</si>
  <si>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</si>
  <si>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</si>
  <si>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</si>
  <si>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</si>
  <si>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</si>
  <si>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</si>
  <si>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</si>
  <si>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</si>
  <si>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</si>
  <si>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</si>
  <si>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</si>
  <si>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</si>
  <si>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</si>
  <si>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</si>
  <si>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</si>
  <si>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</si>
  <si>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</si>
  <si>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</si>
  <si>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</si>
  <si>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</si>
  <si>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</si>
  <si>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</si>
  <si>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</si>
  <si>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</si>
  <si>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</si>
  <si>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</si>
  <si>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</si>
  <si>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</si>
  <si>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</si>
  <si>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</si>
  <si>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</si>
  <si>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</si>
  <si>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</si>
  <si>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</si>
  <si>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</si>
  <si>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</si>
  <si>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</si>
  <si>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</si>
  <si>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</si>
  <si>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</si>
  <si>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</si>
  <si>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</si>
  <si>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</si>
  <si>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</si>
  <si>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</si>
  <si>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</si>
  <si>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</si>
  <si>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</si>
  <si>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</si>
  <si>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</si>
  <si>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</si>
  <si>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</si>
  <si>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</si>
  <si>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</si>
  <si>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</si>
  <si>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</si>
  <si>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</si>
  <si>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</si>
  <si>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</si>
  <si>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</si>
  <si>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</si>
  <si>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</si>
  <si>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</si>
  <si>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</si>
  <si>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</si>
  <si>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</si>
  <si>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</si>
  <si>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</si>
  <si>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</si>
  <si>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</si>
  <si>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</si>
  <si>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</si>
  <si>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</si>
  <si>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</si>
  <si>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</si>
  <si>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</si>
  <si>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</si>
  <si>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</si>
  <si>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</si>
  <si>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</si>
  <si>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</si>
  <si>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</si>
  <si>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</si>
  <si>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</si>
  <si>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</si>
  <si>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</si>
  <si>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</si>
  <si>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</si>
  <si>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</si>
  <si>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</si>
  <si>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</si>
  <si>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</si>
  <si>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</si>
  <si>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</si>
  <si>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</si>
  <si>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</si>
  <si>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</si>
  <si>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</si>
  <si>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</si>
  <si>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</si>
  <si>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</si>
  <si>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</si>
  <si>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</si>
  <si>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</si>
  <si>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</si>
  <si>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</si>
  <si>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</si>
  <si>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</si>
  <si>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</si>
  <si>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</si>
  <si>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</si>
  <si>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</si>
  <si>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</si>
  <si>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</si>
  <si>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</si>
  <si>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</si>
  <si>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</si>
  <si>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</si>
  <si>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</si>
  <si>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</si>
  <si>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</si>
  <si>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</si>
  <si>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</si>
  <si>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</si>
  <si>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</si>
  <si>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</si>
  <si>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</si>
  <si>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</si>
  <si>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</si>
  <si>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</si>
  <si>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</si>
  <si>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</si>
  <si>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</si>
  <si>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</si>
  <si>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</si>
  <si>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</si>
  <si>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</si>
  <si>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</si>
  <si>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</si>
  <si>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</si>
  <si>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</si>
  <si>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</si>
  <si>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</si>
  <si>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</si>
  <si>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</si>
  <si>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</si>
  <si>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</si>
  <si>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</si>
  <si>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</si>
  <si>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</si>
  <si>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</si>
  <si>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</si>
  <si>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</si>
  <si>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</si>
  <si>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</si>
  <si>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</si>
  <si>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</si>
  <si>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</si>
  <si>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</si>
  <si>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</si>
  <si>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</si>
  <si>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</si>
  <si>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</si>
  <si>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</si>
  <si>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</si>
  <si>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</si>
  <si>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</si>
  <si>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</si>
  <si>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</si>
  <si>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</si>
  <si>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</si>
  <si>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</si>
  <si>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</si>
  <si>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</si>
  <si>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</si>
  <si>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</si>
  <si>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</si>
  <si>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</si>
  <si>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</si>
  <si>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</si>
  <si>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</si>
  <si>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</si>
  <si>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</si>
  <si>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</si>
  <si>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</si>
  <si>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</si>
  <si>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</si>
  <si>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</si>
  <si>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</si>
  <si>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</si>
  <si>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</si>
  <si>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</si>
  <si>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</si>
  <si>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</si>
  <si>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</si>
  <si>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</si>
  <si>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</si>
  <si>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</si>
  <si>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</si>
  <si>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</si>
  <si>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</si>
  <si>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</si>
  <si>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</si>
  <si>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</si>
  <si>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</si>
  <si>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</si>
  <si>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</si>
  <si>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</si>
  <si>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</si>
  <si>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</si>
  <si>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</si>
  <si>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</si>
  <si>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</si>
  <si>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</si>
  <si>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</si>
  <si>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</si>
  <si>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</si>
  <si>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</si>
  <si>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</si>
  <si>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</si>
  <si>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</si>
  <si>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</si>
  <si>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</si>
  <si>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</si>
  <si>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</si>
  <si>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</si>
  <si>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</si>
  <si>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</si>
  <si>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</si>
  <si>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</si>
  <si>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</si>
  <si>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</si>
  <si>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</si>
  <si>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</si>
  <si>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</si>
  <si>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</si>
  <si>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</si>
  <si>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</si>
  <si>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</si>
  <si>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</si>
  <si>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</si>
  <si>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</si>
  <si>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</si>
  <si>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</si>
  <si>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</si>
  <si>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</si>
  <si>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</si>
  <si>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</si>
  <si>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</si>
  <si>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</si>
  <si>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</si>
  <si>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</si>
  <si>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</si>
  <si>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</si>
  <si>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</si>
  <si>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</si>
  <si>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</si>
  <si>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</si>
  <si>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</si>
  <si>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</si>
  <si>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</si>
  <si>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</si>
  <si>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</si>
  <si>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</si>
  <si>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</si>
  <si>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</si>
  <si>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</si>
  <si>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</si>
  <si>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</si>
  <si>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</si>
  <si>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</si>
  <si>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</si>
  <si>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</si>
  <si>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</si>
  <si>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</si>
  <si>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</si>
  <si>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</si>
  <si>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</si>
  <si>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</si>
  <si>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</si>
  <si>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</si>
  <si>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</si>
  <si>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</si>
  <si>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</si>
  <si>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</si>
  <si>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</si>
  <si>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</si>
  <si>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</si>
  <si>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</si>
  <si>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</si>
  <si>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</si>
  <si>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</si>
  <si>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</si>
  <si>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</si>
  <si>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</si>
  <si>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</si>
  <si>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</si>
  <si>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</si>
  <si>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</si>
  <si>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</si>
  <si>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</si>
  <si>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</si>
  <si>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</si>
  <si>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</si>
  <si>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</si>
  <si>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</si>
  <si>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</si>
  <si>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</si>
  <si>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</si>
  <si>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</si>
  <si>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</si>
  <si>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</si>
  <si>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</si>
  <si>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</si>
  <si>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</si>
  <si>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</si>
  <si>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</si>
  <si>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</si>
  <si>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</si>
  <si>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</si>
  <si>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</si>
  <si>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</si>
  <si>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</si>
  <si>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</si>
  <si>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</si>
  <si>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</si>
  <si>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</si>
  <si>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</si>
  <si>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</si>
  <si>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</si>
  <si>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</si>
  <si>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</si>
  <si>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</si>
  <si>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</si>
  <si>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</si>
  <si>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</si>
  <si>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</si>
  <si>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</si>
  <si>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</si>
  <si>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</si>
  <si>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</si>
  <si>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</si>
  <si>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</si>
  <si>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</si>
  <si>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</si>
  <si>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</si>
  <si>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</si>
  <si>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</si>
  <si>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</si>
  <si>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</si>
  <si>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</si>
  <si>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</si>
  <si>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</si>
  <si>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</si>
  <si>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</si>
  <si>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</si>
  <si>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</si>
  <si>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</si>
  <si>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</si>
  <si>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</si>
  <si>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</si>
  <si>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</si>
  <si>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</si>
  <si>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</si>
  <si>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</si>
  <si>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</si>
  <si>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</si>
  <si>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</si>
  <si>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</si>
  <si>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</si>
  <si>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</si>
  <si>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</si>
  <si>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</si>
  <si>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</si>
  <si>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</si>
  <si>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</si>
  <si>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</si>
  <si>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</si>
  <si>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</si>
  <si>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</si>
  <si>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</si>
  <si>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</si>
  <si>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</si>
  <si>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</si>
  <si>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</si>
  <si>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</si>
  <si>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</si>
  <si>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</si>
  <si>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</si>
  <si>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</si>
  <si>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</si>
  <si>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</si>
  <si>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</si>
  <si>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</si>
  <si>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</si>
  <si>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</si>
  <si>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</si>
  <si>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</si>
  <si>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</si>
  <si>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</si>
  <si>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</si>
  <si>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</si>
  <si>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</si>
  <si>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</si>
  <si>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</si>
  <si>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</si>
  <si>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</si>
  <si>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</si>
  <si>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</si>
  <si>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</si>
  <si>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</si>
  <si>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</si>
  <si>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</si>
  <si>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</si>
  <si>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</si>
  <si>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</si>
  <si>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</si>
  <si>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</si>
  <si>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</si>
  <si>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</si>
  <si>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</si>
  <si>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</si>
  <si>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</si>
  <si>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</si>
  <si>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</si>
  <si>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</si>
  <si>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</si>
  <si>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</si>
  <si>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</si>
  <si>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</si>
  <si>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</si>
  <si>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</si>
  <si>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</si>
  <si>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</si>
  <si>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</si>
  <si>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</si>
  <si>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</si>
  <si>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</si>
  <si>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</si>
  <si>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</si>
  <si>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</si>
  <si>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</si>
  <si>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</si>
  <si>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</si>
  <si>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</si>
  <si>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</si>
  <si>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</si>
  <si>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</si>
  <si>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</si>
  <si>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</si>
  <si>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</si>
  <si>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</si>
  <si>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</si>
  <si>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</si>
  <si>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</si>
  <si>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</si>
  <si>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</si>
  <si>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</si>
  <si>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</si>
  <si>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</si>
  <si>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</si>
  <si>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</si>
  <si>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</si>
  <si>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</si>
  <si>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</si>
  <si>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</si>
  <si>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</si>
  <si>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</si>
  <si>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</si>
  <si>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</si>
  <si>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</si>
  <si>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</si>
  <si>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</si>
  <si>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</si>
  <si>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</si>
  <si>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</si>
  <si>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</si>
  <si>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</si>
  <si>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</si>
  <si>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</si>
  <si>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</si>
  <si>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</si>
  <si>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</si>
  <si>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</si>
  <si>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</si>
  <si>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</si>
  <si>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</si>
  <si>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</si>
  <si>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</si>
  <si>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</si>
  <si>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</si>
  <si>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</si>
  <si>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</si>
  <si>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</si>
  <si>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</si>
  <si>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</si>
  <si>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</si>
  <si>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</si>
  <si>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</si>
  <si>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</si>
  <si>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</si>
  <si>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</si>
  <si>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</si>
  <si>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</si>
  <si>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</si>
  <si>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</si>
  <si>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</si>
  <si>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</si>
  <si>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</si>
  <si>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</si>
  <si>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</si>
  <si>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</si>
  <si>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</si>
  <si>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</si>
  <si>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</si>
  <si>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</si>
  <si>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</si>
  <si>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</si>
  <si>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</si>
  <si>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</si>
  <si>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</si>
  <si>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</si>
  <si>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</si>
  <si>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</si>
  <si>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</si>
  <si>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</si>
  <si>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</si>
  <si>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</si>
  <si>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</si>
  <si>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</si>
  <si>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</si>
  <si>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</si>
  <si>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</si>
  <si>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</si>
  <si>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</si>
  <si>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</si>
  <si>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</si>
  <si>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</si>
  <si>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</si>
  <si>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</si>
  <si>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</si>
  <si>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</si>
  <si>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</si>
  <si>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</si>
  <si>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</si>
  <si>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</si>
  <si>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</si>
  <si>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</si>
  <si>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</si>
  <si>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</si>
  <si>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</si>
  <si>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</si>
  <si>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</si>
  <si>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</si>
  <si>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</si>
  <si>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</si>
  <si>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</si>
  <si>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</si>
  <si>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</si>
  <si>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</si>
  <si>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</si>
  <si>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</si>
  <si>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</si>
  <si>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</si>
  <si>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</si>
  <si>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</si>
  <si>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</si>
  <si>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</si>
  <si>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</si>
  <si>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</si>
  <si>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</si>
  <si>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</si>
  <si>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</si>
  <si>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</si>
  <si>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</si>
  <si>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</si>
  <si>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</si>
  <si>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</si>
  <si>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</si>
  <si>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</si>
  <si>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</si>
  <si>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</si>
  <si>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</si>
  <si>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</si>
  <si>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</si>
  <si>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</si>
  <si>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</si>
  <si>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</si>
  <si>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</si>
  <si>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</si>
  <si>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</si>
  <si>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</si>
  <si>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</si>
  <si>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</si>
  <si>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</si>
  <si>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</si>
  <si>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</si>
  <si>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</si>
  <si>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</si>
  <si>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</si>
  <si>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</si>
  <si>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</si>
  <si>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</si>
  <si>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</si>
  <si>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</si>
  <si>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</si>
  <si>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</si>
  <si>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</si>
  <si>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</si>
  <si>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</si>
  <si>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</si>
  <si>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</si>
  <si>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</si>
  <si>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</si>
  <si>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</si>
  <si>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</si>
  <si>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</si>
  <si>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</si>
  <si>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</si>
  <si>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</si>
  <si>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</si>
  <si>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</si>
  <si>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</si>
  <si>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</si>
  <si>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</si>
  <si>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</si>
  <si>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</si>
  <si>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</si>
  <si>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</si>
  <si>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</si>
  <si>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</si>
  <si>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</si>
  <si>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</si>
  <si>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</si>
  <si>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</si>
  <si>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</si>
  <si>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</si>
  <si>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</si>
  <si>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</si>
  <si>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</si>
  <si>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</si>
  <si>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</si>
  <si>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</si>
  <si>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</si>
  <si>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</si>
  <si>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</si>
  <si>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</si>
  <si>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</si>
  <si>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</si>
  <si>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</si>
  <si>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</si>
  <si>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</si>
  <si>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</si>
  <si>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</si>
  <si>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</si>
  <si>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</si>
  <si>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</si>
  <si>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</si>
  <si>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</si>
  <si>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</si>
  <si>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</si>
  <si>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</si>
  <si>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</si>
  <si>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</si>
  <si>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</si>
  <si>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</si>
  <si>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</si>
  <si>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</si>
  <si>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</si>
  <si>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</si>
  <si>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</si>
  <si>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</si>
  <si>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</si>
  <si>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</si>
  <si>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</si>
  <si>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</si>
  <si>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</si>
  <si>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</si>
  <si>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</si>
  <si>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</si>
  <si>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</si>
  <si>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</si>
  <si>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</si>
  <si>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</si>
  <si>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</si>
  <si>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</si>
  <si>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</si>
  <si>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</si>
  <si>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</si>
  <si>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</si>
  <si>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</si>
  <si>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</si>
  <si>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</si>
  <si>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</si>
  <si>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</si>
  <si>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</si>
  <si>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</si>
  <si>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</si>
  <si>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</si>
  <si>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</si>
  <si>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</si>
  <si>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</si>
  <si>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</si>
  <si>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</si>
  <si>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</si>
  <si>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</si>
  <si>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</si>
  <si>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</si>
  <si>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</si>
  <si>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</si>
  <si>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</si>
  <si>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</si>
  <si>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</si>
  <si>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</si>
  <si>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</si>
  <si>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</si>
  <si>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</si>
  <si>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</si>
  <si>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</si>
  <si>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</si>
  <si>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</si>
  <si>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</si>
  <si>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</si>
  <si>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</si>
  <si>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</si>
  <si>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</si>
  <si>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</si>
  <si>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</si>
  <si>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</si>
  <si>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</si>
  <si>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</si>
  <si>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</si>
  <si>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</si>
  <si>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</si>
  <si>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</si>
  <si>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</si>
  <si>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</si>
  <si>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</si>
  <si>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</si>
  <si>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</si>
  <si>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</si>
  <si>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</si>
  <si>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</si>
  <si>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</si>
  <si>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</si>
  <si>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</si>
  <si>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</si>
  <si>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</si>
  <si>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</si>
  <si>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</si>
  <si>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</si>
  <si>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</si>
  <si>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</si>
  <si>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</si>
  <si>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</si>
  <si>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</si>
  <si>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</si>
  <si>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</si>
  <si>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</si>
  <si>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</si>
  <si>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</si>
  <si>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</si>
  <si>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</si>
  <si>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</si>
  <si>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</si>
  <si>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</si>
  <si>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</si>
  <si>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</si>
  <si>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</si>
  <si>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</si>
  <si>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</si>
  <si>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</si>
  <si>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</si>
  <si>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</si>
  <si>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</si>
  <si>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</si>
  <si>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</si>
  <si>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</si>
  <si>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</si>
  <si>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</si>
  <si>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</si>
  <si>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</si>
  <si>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</si>
  <si>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</si>
  <si>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</si>
  <si>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</si>
  <si>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</si>
  <si>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</si>
  <si>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</si>
  <si>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</si>
  <si>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</si>
  <si>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</si>
  <si>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</si>
  <si>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</si>
  <si>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</si>
  <si>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</si>
  <si>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</si>
  <si>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</si>
  <si>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</si>
  <si>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</si>
  <si>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</si>
  <si>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</si>
  <si>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</si>
  <si>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</si>
  <si>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</si>
  <si>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</si>
  <si>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</si>
  <si>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</si>
  <si>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</si>
  <si>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</si>
  <si>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</si>
  <si>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</si>
  <si>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</si>
  <si>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</si>
  <si>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</si>
  <si>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</si>
  <si>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</si>
  <si>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</si>
  <si>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</si>
  <si>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</si>
  <si>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</si>
  <si>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</si>
  <si>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</si>
  <si>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</si>
  <si>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</si>
  <si>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</si>
  <si>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</si>
  <si>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</si>
  <si>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</si>
  <si>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</si>
  <si>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</si>
  <si>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</si>
  <si>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</si>
  <si>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</si>
  <si>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</si>
  <si>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</si>
  <si>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</si>
  <si>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</si>
  <si>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</si>
  <si>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</si>
  <si>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</si>
  <si>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</si>
  <si>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</si>
  <si>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</si>
  <si>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</si>
  <si>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</si>
  <si>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</si>
  <si>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</si>
  <si>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</si>
  <si>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</si>
  <si>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</si>
  <si>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</si>
  <si>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</si>
  <si>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</si>
  <si>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</si>
  <si>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</si>
  <si>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</si>
  <si>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</si>
  <si>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</si>
  <si>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</si>
  <si>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</si>
  <si>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</si>
  <si>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</si>
  <si>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</si>
  <si>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</si>
  <si>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</si>
  <si>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</si>
  <si>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</si>
  <si>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</si>
  <si>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</si>
  <si>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</si>
  <si>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</si>
  <si>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</si>
  <si>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</si>
  <si>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</si>
  <si>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</si>
  <si>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</si>
  <si>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</si>
  <si>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</si>
  <si>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</si>
  <si>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</si>
  <si>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</si>
  <si>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</si>
  <si>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</si>
  <si>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</si>
  <si>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</si>
  <si>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</si>
  <si>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</si>
  <si>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</si>
  <si>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</si>
  <si>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</si>
  <si>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</si>
  <si>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</si>
  <si>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</si>
  <si>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</si>
  <si>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</si>
  <si>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</si>
  <si>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</si>
  <si>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</si>
  <si>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</si>
  <si>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</si>
  <si>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</si>
  <si>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</si>
  <si>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</si>
  <si>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</si>
  <si>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</si>
  <si>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</si>
  <si>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</si>
  <si>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</si>
  <si>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</si>
  <si>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</si>
  <si>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</si>
  <si>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</si>
  <si>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</si>
  <si>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</si>
  <si>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</si>
  <si>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</si>
  <si>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</si>
  <si>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</si>
  <si>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</si>
  <si>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</si>
  <si>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</si>
  <si>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</si>
  <si>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</si>
  <si>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</si>
  <si>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</si>
  <si>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</si>
  <si>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</si>
  <si>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</si>
  <si>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</si>
  <si>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</si>
  <si>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</si>
  <si>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</si>
  <si>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</si>
  <si>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</si>
  <si>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</si>
  <si>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</si>
  <si>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</si>
  <si>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</si>
  <si>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</si>
  <si>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</si>
  <si>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</si>
  <si>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</si>
  <si>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</si>
  <si>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</si>
  <si>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</si>
  <si>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</si>
  <si>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</si>
  <si>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</si>
  <si>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</si>
  <si>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</si>
  <si>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</si>
  <si>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</si>
  <si>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</si>
  <si>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</si>
  <si>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</si>
  <si>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</si>
  <si>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</si>
  <si>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</si>
  <si>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</si>
  <si>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</si>
  <si>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</si>
  <si>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</si>
  <si>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</si>
  <si>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</si>
  <si>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</si>
  <si>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</si>
  <si>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</si>
  <si>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</si>
  <si>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</si>
  <si>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</si>
  <si>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</si>
  <si>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</si>
  <si>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</si>
  <si>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</si>
  <si>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</si>
  <si>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</si>
  <si>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</si>
  <si>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</si>
  <si>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</si>
  <si>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</si>
  <si>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</si>
  <si>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</si>
  <si>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</si>
  <si>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</si>
  <si>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</si>
  <si>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</si>
  <si>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</si>
  <si>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</si>
  <si>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</si>
  <si>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</si>
  <si>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</si>
  <si>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</si>
  <si>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</si>
  <si>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</si>
  <si>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</si>
  <si>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</si>
  <si>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</si>
  <si>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</si>
  <si>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</si>
  <si>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</si>
  <si>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</si>
  <si>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</si>
  <si>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</si>
  <si>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</si>
  <si>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</si>
  <si>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</si>
  <si>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</si>
  <si>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</si>
  <si>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</si>
  <si>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</si>
  <si>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</si>
  <si>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</si>
  <si>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</si>
  <si>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</si>
  <si>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</si>
  <si>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</si>
  <si>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</si>
  <si>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</si>
  <si>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</si>
  <si>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</si>
  <si>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</si>
  <si>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</si>
  <si>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</si>
  <si>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</si>
  <si>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</si>
  <si>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</si>
  <si>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</si>
  <si>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</si>
  <si>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</si>
  <si>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</si>
  <si>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</si>
  <si>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</si>
  <si>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</si>
  <si>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</si>
  <si>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</si>
  <si>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</si>
  <si>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</si>
  <si>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</si>
  <si>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</si>
  <si>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</si>
  <si>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</si>
  <si>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</si>
  <si>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</si>
  <si>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</si>
  <si>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</si>
  <si>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</si>
  <si>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</si>
  <si>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</si>
  <si>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</si>
  <si>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</si>
  <si>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</si>
  <si>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</si>
  <si>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</si>
  <si>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</si>
  <si>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</si>
  <si>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</si>
  <si>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</si>
  <si>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</si>
  <si>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</si>
  <si>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</si>
  <si>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</si>
  <si>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</si>
  <si>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</si>
  <si>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</si>
  <si>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</si>
  <si>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</si>
  <si>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</si>
  <si>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</si>
  <si>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</si>
  <si>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</si>
  <si>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</si>
  <si>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</si>
  <si>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</si>
  <si>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</si>
  <si>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</si>
  <si>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</si>
  <si>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</si>
  <si>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</si>
  <si>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</si>
  <si>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</si>
  <si>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</si>
  <si>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</si>
  <si>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</si>
  <si>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</si>
  <si>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</si>
  <si>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</si>
  <si>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</si>
  <si>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</si>
  <si>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</si>
  <si>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</si>
  <si>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</si>
  <si>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</si>
  <si>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</si>
  <si>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</si>
  <si>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</si>
  <si>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</si>
  <si>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</si>
  <si>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</si>
  <si>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</si>
  <si>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</si>
  <si>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</si>
  <si>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</si>
  <si>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</si>
  <si>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</si>
  <si>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</si>
  <si>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</si>
  <si>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</si>
  <si>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</si>
  <si>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</si>
  <si>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</si>
  <si>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</si>
  <si>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</si>
  <si>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</si>
  <si>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</si>
  <si>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</si>
  <si>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</si>
  <si>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</si>
  <si>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</si>
  <si>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</si>
  <si>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</si>
  <si>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</si>
  <si>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</si>
  <si>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</si>
  <si>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</si>
  <si>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</si>
  <si>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</si>
  <si>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</si>
  <si>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</si>
  <si>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</si>
  <si>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</si>
  <si>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</si>
  <si>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</si>
  <si>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</si>
  <si>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</si>
  <si>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</si>
  <si>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</si>
  <si>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</si>
  <si>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</si>
  <si>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</si>
  <si>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</si>
  <si>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</si>
  <si>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</si>
  <si>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</si>
  <si>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</si>
  <si>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</si>
  <si>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</si>
  <si>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</si>
  <si>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</si>
  <si>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</si>
  <si>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</si>
  <si>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</si>
  <si>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</si>
  <si>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</si>
  <si>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</si>
  <si>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</si>
  <si>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</si>
  <si>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</si>
  <si>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</si>
  <si>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</si>
  <si>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</si>
  <si>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</si>
  <si>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</si>
  <si>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</si>
  <si>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</si>
  <si>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</si>
  <si>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</si>
  <si>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</si>
  <si>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</si>
  <si>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</si>
  <si>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74131/5</t>
  </si>
  <si>
    <t>QUADRO DE DISTRIBUICAO DE ENERGIA DE EMBUTIR, EM CHAPA METALICA, PARA 24 DISJUNTORES TERMOMAGNETICOS MONOPOLARES, COM BARRAMENTO TRIFASICO E NEUTRO, FORNECIMENTO E INSTALACAO</t>
  </si>
  <si>
    <t>74131/6</t>
  </si>
  <si>
    <t>74131/7</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</si>
  <si>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</si>
  <si>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</si>
  <si>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</si>
  <si>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</si>
  <si>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</si>
  <si>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</si>
  <si>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32A - FORNECIMENTO E INSTALAÇÃO. AF_04/2016</t>
  </si>
  <si>
    <t>DISJUNTOR MONOPOLAR TIPO DIN, CORRENTE NOMINAL DE 40A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</si>
  <si>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</si>
  <si>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</si>
  <si>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</si>
  <si>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</si>
  <si>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</si>
  <si>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</si>
  <si>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</si>
  <si>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</si>
  <si>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</si>
  <si>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</si>
  <si>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</si>
  <si>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</si>
  <si>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</si>
  <si>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</si>
  <si>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</si>
  <si>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</si>
  <si>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</si>
  <si>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</si>
  <si>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</si>
  <si>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</si>
  <si>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</si>
  <si>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</si>
  <si>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</si>
  <si>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</si>
  <si>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</si>
  <si>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</si>
  <si>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</si>
  <si>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</si>
  <si>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</si>
  <si>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</si>
  <si>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</si>
  <si>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</si>
  <si>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</si>
  <si>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</si>
  <si>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</si>
  <si>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</si>
  <si>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</si>
  <si>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</si>
  <si>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</si>
  <si>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</si>
  <si>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</si>
  <si>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</si>
  <si>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</si>
  <si>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</si>
  <si>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</si>
  <si>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</si>
  <si>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</si>
  <si>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</si>
  <si>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</si>
  <si>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</si>
  <si>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</si>
  <si>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</si>
  <si>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</si>
  <si>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</si>
  <si>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</si>
  <si>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</si>
  <si>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</si>
  <si>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</si>
  <si>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</si>
  <si>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</si>
  <si>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</si>
  <si>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</si>
  <si>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</si>
  <si>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</si>
  <si>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</si>
  <si>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</si>
  <si>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</si>
  <si>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</si>
  <si>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</si>
  <si>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</si>
  <si>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</si>
  <si>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</si>
  <si>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</si>
  <si>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</si>
  <si>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</si>
  <si>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</si>
  <si>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</si>
  <si>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</si>
  <si>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</si>
  <si>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</si>
  <si>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</si>
  <si>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</si>
  <si>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</si>
  <si>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</si>
  <si>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</si>
  <si>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</si>
  <si>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</si>
  <si>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</si>
  <si>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</si>
  <si>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</si>
  <si>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</si>
  <si>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</si>
  <si>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</si>
  <si>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</si>
  <si>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</si>
  <si>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</si>
  <si>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</si>
  <si>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</si>
  <si>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</si>
  <si>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</si>
  <si>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</si>
  <si>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</si>
  <si>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</si>
  <si>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</si>
  <si>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</si>
  <si>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</si>
  <si>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</si>
  <si>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</si>
  <si>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</si>
  <si>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</si>
  <si>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</si>
  <si>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</si>
  <si>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</si>
  <si>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</si>
  <si>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</si>
  <si>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</si>
  <si>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</si>
  <si>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</si>
  <si>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</si>
  <si>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</si>
  <si>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</si>
  <si>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</si>
  <si>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</si>
  <si>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</si>
  <si>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</si>
  <si>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</si>
  <si>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</si>
  <si>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</si>
  <si>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</si>
  <si>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</si>
  <si>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</si>
  <si>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</si>
  <si>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</si>
  <si>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</si>
  <si>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</si>
  <si>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</si>
  <si>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</si>
  <si>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</si>
  <si>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</si>
  <si>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</si>
  <si>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</si>
  <si>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</si>
  <si>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</si>
  <si>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</si>
  <si>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</si>
  <si>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</si>
  <si>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</si>
  <si>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</si>
  <si>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</si>
  <si>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</si>
  <si>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</si>
  <si>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</si>
  <si>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</si>
  <si>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</si>
  <si>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</si>
  <si>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</si>
  <si>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</si>
  <si>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</si>
  <si>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</si>
  <si>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</si>
  <si>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</si>
  <si>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</si>
  <si>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</si>
  <si>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</si>
  <si>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</si>
  <si>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</si>
  <si>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</si>
  <si>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</si>
  <si>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</si>
  <si>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</si>
  <si>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</si>
  <si>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</si>
  <si>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</si>
  <si>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</si>
  <si>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</si>
  <si>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</si>
  <si>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</si>
  <si>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</si>
  <si>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</si>
  <si>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</si>
  <si>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</si>
  <si>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</si>
  <si>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</si>
  <si>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</si>
  <si>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</si>
  <si>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</si>
  <si>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</si>
  <si>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</si>
  <si>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</si>
  <si>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</si>
  <si>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</si>
  <si>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</si>
  <si>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</si>
  <si>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</si>
  <si>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</si>
  <si>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</si>
  <si>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</si>
  <si>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</si>
  <si>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</si>
  <si>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</si>
  <si>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</si>
  <si>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</si>
  <si>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</si>
  <si>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</si>
  <si>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</si>
  <si>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</si>
  <si>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</si>
  <si>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</si>
  <si>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</si>
  <si>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</si>
  <si>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</si>
  <si>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</si>
  <si>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</si>
  <si>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</si>
  <si>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</si>
  <si>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</si>
  <si>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</si>
  <si>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</si>
  <si>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</si>
  <si>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</si>
  <si>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</si>
  <si>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</si>
  <si>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</si>
  <si>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</si>
  <si>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</si>
  <si>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</si>
  <si>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</si>
  <si>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</si>
  <si>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</si>
  <si>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</si>
  <si>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</si>
  <si>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</si>
  <si>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</si>
  <si>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</si>
  <si>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</si>
  <si>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</si>
  <si>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</si>
  <si>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</si>
  <si>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</si>
  <si>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</si>
  <si>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</si>
  <si>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</si>
  <si>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</si>
  <si>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</si>
  <si>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</si>
  <si>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</si>
  <si>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</si>
  <si>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</si>
  <si>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</si>
  <si>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</si>
  <si>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</si>
  <si>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</si>
  <si>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</si>
  <si>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</si>
  <si>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</si>
  <si>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</si>
  <si>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</si>
  <si>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</si>
  <si>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</si>
  <si>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</si>
  <si>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</si>
  <si>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</si>
  <si>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</si>
  <si>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</si>
  <si>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</si>
  <si>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</si>
  <si>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</si>
  <si>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</si>
  <si>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</si>
  <si>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</si>
  <si>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</si>
  <si>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</si>
  <si>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</si>
  <si>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</si>
  <si>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</si>
  <si>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</si>
  <si>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</si>
  <si>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</si>
  <si>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</si>
  <si>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</si>
  <si>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</si>
  <si>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</si>
  <si>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</si>
  <si>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</si>
  <si>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</si>
  <si>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</si>
  <si>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</si>
  <si>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</si>
  <si>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</si>
  <si>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</si>
  <si>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</si>
  <si>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</si>
  <si>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</si>
  <si>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</si>
  <si>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</si>
  <si>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</si>
  <si>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</si>
  <si>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</si>
  <si>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</si>
  <si>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</si>
  <si>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</si>
  <si>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</si>
  <si>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</si>
  <si>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</si>
  <si>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</si>
  <si>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</si>
  <si>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</si>
  <si>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</si>
  <si>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</si>
  <si>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</si>
  <si>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</si>
  <si>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</si>
  <si>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</si>
  <si>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</si>
  <si>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</si>
  <si>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</si>
  <si>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</si>
  <si>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</si>
  <si>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</si>
  <si>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</si>
  <si>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</si>
  <si>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</si>
  <si>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</si>
  <si>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</si>
  <si>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</si>
  <si>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</si>
  <si>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</si>
  <si>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</si>
  <si>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</si>
  <si>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</si>
  <si>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</si>
  <si>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</si>
  <si>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</si>
  <si>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</si>
  <si>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</si>
  <si>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</si>
  <si>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</si>
  <si>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</si>
  <si>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</si>
  <si>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</si>
  <si>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</si>
  <si>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</si>
  <si>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</si>
  <si>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</si>
  <si>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</si>
  <si>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</si>
  <si>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</si>
  <si>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</si>
  <si>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</si>
  <si>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</si>
  <si>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</si>
  <si>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</si>
  <si>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</si>
  <si>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</si>
  <si>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</si>
  <si>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</si>
  <si>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</si>
  <si>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</si>
  <si>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</si>
  <si>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</si>
  <si>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</si>
  <si>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</si>
  <si>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</si>
  <si>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</si>
  <si>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</si>
  <si>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</si>
  <si>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</si>
  <si>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</si>
  <si>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</si>
  <si>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</si>
  <si>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</si>
  <si>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</si>
  <si>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</si>
  <si>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</si>
  <si>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</si>
  <si>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</si>
  <si>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</si>
  <si>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</si>
  <si>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</si>
  <si>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</si>
  <si>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</si>
  <si>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</si>
  <si>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</si>
  <si>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</si>
  <si>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</si>
  <si>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</si>
  <si>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</si>
  <si>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</si>
  <si>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</si>
  <si>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</si>
  <si>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</si>
  <si>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</si>
  <si>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</si>
  <si>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</si>
  <si>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</si>
  <si>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</si>
  <si>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</si>
  <si>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</si>
  <si>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</si>
  <si>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</si>
  <si>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</si>
  <si>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</si>
  <si>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</si>
  <si>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</si>
  <si>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</si>
  <si>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</si>
  <si>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</si>
  <si>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</si>
  <si>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</si>
  <si>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</si>
  <si>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</si>
  <si>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</si>
  <si>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</si>
  <si>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</si>
  <si>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</si>
  <si>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</si>
  <si>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</si>
  <si>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</si>
  <si>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</si>
  <si>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</si>
  <si>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</si>
  <si>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</si>
  <si>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</si>
  <si>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</si>
  <si>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</si>
  <si>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</si>
  <si>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</si>
  <si>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</si>
  <si>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</si>
  <si>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</si>
  <si>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</si>
  <si>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</si>
  <si>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</si>
  <si>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</si>
  <si>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</si>
  <si>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</si>
  <si>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</si>
  <si>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</si>
  <si>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</si>
  <si>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</si>
  <si>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</si>
  <si>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</si>
  <si>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</si>
  <si>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</si>
  <si>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</si>
  <si>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</si>
  <si>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</si>
  <si>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</si>
  <si>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</si>
  <si>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</si>
  <si>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</si>
  <si>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</si>
  <si>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</si>
  <si>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</si>
  <si>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</si>
  <si>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</si>
  <si>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</si>
  <si>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</si>
  <si>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</si>
  <si>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</si>
  <si>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</si>
  <si>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</si>
  <si>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</si>
  <si>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</si>
  <si>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</si>
  <si>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</si>
  <si>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</si>
  <si>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</si>
  <si>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</si>
  <si>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</si>
  <si>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</si>
  <si>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</si>
  <si>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</si>
  <si>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</si>
  <si>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</si>
  <si>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</si>
  <si>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</si>
  <si>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</si>
  <si>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</si>
  <si>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</si>
  <si>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</si>
  <si>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</si>
  <si>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</si>
  <si>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</si>
  <si>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</si>
  <si>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</si>
  <si>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</si>
  <si>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</si>
  <si>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</si>
  <si>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</si>
  <si>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</si>
  <si>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</si>
  <si>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</si>
  <si>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</si>
  <si>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</si>
  <si>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</si>
  <si>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</si>
  <si>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</si>
  <si>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</si>
  <si>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</si>
  <si>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</si>
  <si>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</si>
  <si>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</si>
  <si>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</si>
  <si>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</si>
  <si>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</si>
  <si>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</si>
  <si>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</si>
  <si>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</si>
  <si>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</si>
  <si>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</si>
  <si>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</si>
  <si>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</si>
  <si>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</si>
  <si>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</si>
  <si>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</si>
  <si>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</si>
  <si>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</si>
  <si>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</si>
  <si>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</si>
  <si>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</si>
  <si>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</si>
  <si>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</si>
  <si>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</si>
  <si>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</si>
  <si>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</si>
  <si>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</si>
  <si>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</si>
  <si>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</si>
  <si>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</si>
  <si>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</si>
  <si>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</si>
  <si>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</si>
  <si>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</si>
  <si>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</si>
  <si>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</si>
  <si>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</si>
  <si>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</si>
  <si>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</si>
  <si>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</si>
  <si>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</si>
  <si>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</si>
  <si>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</si>
  <si>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</si>
  <si>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</si>
  <si>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</si>
  <si>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</si>
  <si>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</si>
  <si>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</si>
  <si>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</si>
  <si>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</si>
  <si>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</si>
  <si>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</si>
  <si>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</si>
  <si>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</si>
  <si>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</si>
  <si>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</si>
  <si>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</si>
  <si>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</si>
  <si>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</si>
  <si>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</si>
  <si>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</si>
  <si>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</si>
  <si>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</si>
  <si>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</si>
  <si>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</si>
  <si>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</si>
  <si>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</si>
  <si>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</si>
  <si>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</si>
  <si>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</si>
  <si>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</si>
  <si>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</si>
  <si>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</si>
  <si>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</si>
  <si>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</si>
  <si>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</si>
  <si>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</si>
  <si>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</si>
  <si>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</si>
  <si>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</si>
  <si>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</si>
  <si>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</si>
  <si>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</si>
  <si>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</si>
  <si>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</si>
  <si>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</si>
  <si>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</si>
  <si>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</si>
  <si>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</si>
  <si>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</si>
  <si>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</si>
  <si>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</si>
  <si>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</si>
  <si>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</si>
  <si>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</si>
  <si>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</si>
  <si>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</si>
  <si>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</si>
  <si>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</si>
  <si>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</si>
  <si>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</si>
  <si>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</si>
  <si>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</si>
  <si>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</si>
  <si>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</si>
  <si>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</si>
  <si>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</si>
  <si>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</si>
  <si>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</si>
  <si>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</si>
  <si>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</si>
  <si>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</si>
  <si>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</si>
  <si>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</si>
  <si>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</si>
  <si>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</si>
  <si>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</si>
  <si>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</si>
  <si>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</si>
  <si>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</si>
  <si>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</si>
  <si>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</si>
  <si>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</si>
  <si>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</si>
  <si>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</si>
  <si>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</si>
  <si>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</si>
  <si>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</si>
  <si>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</si>
  <si>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</si>
  <si>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</si>
  <si>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</si>
  <si>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</si>
  <si>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</si>
  <si>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</si>
  <si>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</si>
  <si>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</si>
  <si>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</si>
  <si>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</si>
  <si>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</si>
  <si>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</si>
  <si>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</si>
  <si>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</si>
  <si>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</si>
  <si>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</si>
  <si>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</si>
  <si>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</si>
  <si>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</si>
  <si>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</si>
  <si>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</si>
  <si>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</si>
  <si>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</si>
  <si>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</si>
  <si>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</si>
  <si>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</si>
  <si>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</si>
  <si>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</si>
  <si>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</si>
  <si>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</si>
  <si>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</si>
  <si>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</si>
  <si>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</si>
  <si>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</si>
  <si>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</si>
  <si>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</si>
  <si>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</si>
  <si>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</si>
  <si>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</si>
  <si>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</si>
  <si>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</si>
  <si>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</si>
  <si>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</si>
  <si>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</si>
  <si>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</si>
  <si>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</si>
  <si>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</si>
  <si>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</si>
  <si>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</si>
  <si>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</si>
  <si>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</si>
  <si>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</si>
  <si>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</si>
  <si>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</si>
  <si>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</si>
  <si>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</si>
  <si>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</si>
  <si>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</si>
  <si>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</si>
  <si>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</si>
  <si>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</si>
  <si>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</si>
  <si>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</si>
  <si>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</si>
  <si>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</si>
  <si>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</si>
  <si>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</si>
  <si>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</si>
  <si>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</si>
  <si>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</si>
  <si>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</si>
  <si>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</si>
  <si>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</si>
  <si>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</si>
  <si>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</si>
  <si>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</si>
  <si>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</si>
  <si>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</si>
  <si>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</si>
  <si>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</si>
  <si>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</si>
  <si>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</si>
  <si>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</si>
  <si>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</si>
  <si>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</si>
  <si>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</si>
  <si>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</si>
  <si>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</si>
  <si>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</si>
  <si>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</si>
  <si>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</si>
  <si>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</si>
  <si>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</si>
  <si>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</si>
  <si>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</si>
  <si>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</si>
  <si>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</si>
  <si>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</si>
  <si>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</si>
  <si>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</si>
  <si>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</si>
  <si>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</si>
  <si>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</si>
  <si>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</si>
  <si>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</si>
  <si>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</si>
  <si>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</si>
  <si>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</si>
  <si>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</si>
  <si>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</si>
  <si>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</si>
  <si>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</si>
  <si>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</si>
  <si>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</si>
  <si>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</si>
  <si>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</si>
  <si>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</si>
  <si>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</si>
  <si>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</si>
  <si>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</si>
  <si>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</si>
  <si>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</si>
  <si>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</si>
  <si>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</si>
  <si>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</si>
  <si>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</si>
  <si>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</si>
  <si>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</si>
  <si>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</si>
  <si>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</si>
  <si>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</si>
  <si>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</si>
  <si>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</si>
  <si>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</si>
  <si>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</si>
  <si>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</si>
  <si>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</si>
  <si>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</si>
  <si>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</si>
  <si>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</si>
  <si>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</si>
  <si>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</si>
  <si>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</si>
  <si>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</si>
  <si>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</si>
  <si>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</si>
  <si>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</si>
  <si>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</si>
  <si>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</si>
  <si>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</si>
  <si>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</si>
  <si>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</si>
  <si>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</si>
  <si>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</si>
  <si>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</si>
  <si>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</si>
  <si>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</si>
  <si>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</si>
  <si>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</si>
  <si>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</si>
  <si>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</si>
  <si>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</si>
  <si>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</si>
  <si>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</si>
  <si>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</si>
  <si>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</si>
  <si>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</si>
  <si>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</si>
  <si>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</si>
  <si>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</si>
  <si>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</si>
  <si>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</si>
  <si>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</si>
  <si>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</si>
  <si>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</si>
  <si>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</si>
  <si>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</si>
  <si>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</si>
  <si>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</si>
  <si>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</si>
  <si>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</si>
  <si>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</si>
  <si>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</si>
  <si>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</si>
  <si>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</si>
  <si>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</si>
  <si>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</si>
  <si>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</si>
  <si>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</si>
  <si>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</si>
  <si>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</si>
  <si>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</si>
  <si>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</si>
  <si>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</si>
  <si>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</si>
  <si>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</si>
  <si>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</si>
  <si>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</si>
  <si>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</si>
  <si>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</si>
  <si>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</si>
  <si>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</si>
  <si>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</si>
  <si>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</si>
  <si>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</si>
  <si>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</si>
  <si>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</si>
  <si>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</si>
  <si>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</si>
  <si>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</si>
  <si>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</si>
  <si>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</si>
  <si>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</si>
  <si>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</si>
  <si>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</si>
  <si>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</si>
  <si>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</si>
  <si>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</si>
  <si>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</si>
  <si>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</si>
  <si>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</si>
  <si>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</si>
  <si>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</si>
  <si>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</si>
  <si>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</si>
  <si>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</si>
  <si>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</si>
  <si>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</si>
  <si>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</si>
  <si>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</si>
  <si>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</si>
  <si>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</si>
  <si>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</si>
  <si>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</si>
  <si>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</si>
  <si>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</si>
  <si>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</si>
  <si>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</si>
  <si>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</si>
  <si>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</si>
  <si>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</si>
  <si>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</si>
  <si>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</si>
  <si>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</si>
  <si>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</si>
  <si>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</si>
  <si>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</si>
  <si>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</si>
  <si>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</si>
  <si>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</si>
  <si>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</si>
  <si>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</si>
  <si>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</si>
  <si>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</si>
  <si>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</si>
  <si>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</si>
  <si>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</si>
  <si>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</si>
  <si>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</si>
  <si>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</si>
  <si>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</si>
  <si>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</si>
  <si>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</si>
  <si>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</si>
  <si>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</si>
  <si>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</si>
  <si>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</si>
  <si>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</si>
  <si>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</si>
  <si>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</si>
  <si>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</si>
  <si>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</si>
  <si>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</si>
  <si>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</si>
  <si>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</si>
  <si>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</si>
  <si>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</si>
  <si>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</si>
  <si>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</si>
  <si>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</si>
  <si>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</si>
  <si>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</si>
  <si>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</si>
  <si>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</si>
  <si>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</si>
  <si>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</si>
  <si>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</si>
  <si>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</si>
  <si>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</si>
  <si>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</si>
  <si>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</si>
  <si>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</si>
  <si>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</si>
  <si>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</si>
  <si>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</si>
  <si>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</si>
  <si>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</si>
  <si>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</si>
  <si>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</si>
  <si>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</si>
  <si>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</si>
  <si>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</si>
  <si>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</si>
  <si>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</si>
  <si>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</si>
  <si>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</si>
  <si>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</si>
  <si>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</si>
  <si>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</si>
  <si>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</si>
  <si>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</si>
  <si>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</si>
  <si>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</si>
  <si>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</si>
  <si>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</si>
  <si>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</si>
  <si>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</si>
  <si>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</si>
  <si>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</si>
  <si>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</si>
  <si>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</si>
  <si>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</si>
  <si>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</si>
  <si>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</si>
  <si>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</si>
  <si>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</si>
  <si>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</si>
  <si>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</si>
  <si>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</si>
  <si>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</si>
  <si>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</si>
  <si>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</si>
  <si>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</si>
  <si>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</si>
  <si>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</si>
  <si>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</si>
  <si>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</si>
  <si>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</si>
  <si>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</si>
  <si>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</si>
  <si>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</si>
  <si>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</si>
  <si>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</si>
  <si>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</si>
  <si>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</si>
  <si>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</si>
  <si>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</si>
  <si>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</si>
  <si>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</si>
  <si>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</si>
  <si>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</si>
  <si>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</si>
  <si>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</si>
  <si>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</si>
  <si>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</si>
  <si>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</si>
  <si>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</si>
  <si>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</si>
  <si>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</si>
  <si>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</si>
  <si>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</si>
  <si>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</si>
  <si>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</si>
  <si>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</si>
  <si>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</si>
  <si>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</si>
  <si>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</si>
  <si>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</si>
  <si>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</si>
  <si>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</si>
  <si>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</si>
  <si>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</si>
  <si>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</si>
  <si>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</si>
  <si>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</si>
  <si>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</si>
  <si>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</si>
  <si>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</si>
  <si>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</si>
  <si>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</si>
  <si>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</si>
  <si>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</si>
  <si>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</si>
  <si>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</si>
  <si>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</si>
  <si>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</si>
  <si>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</si>
  <si>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</si>
  <si>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</si>
  <si>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</si>
  <si>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</si>
  <si>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</si>
  <si>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</si>
  <si>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</si>
  <si>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</si>
  <si>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</si>
  <si>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</si>
  <si>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</si>
  <si>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</si>
  <si>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</si>
  <si>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</si>
  <si>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</si>
  <si>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</si>
  <si>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</si>
  <si>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</si>
  <si>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</si>
  <si>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</si>
  <si>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</si>
  <si>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</si>
  <si>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</si>
  <si>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</si>
  <si>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</si>
  <si>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</si>
  <si>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</si>
  <si>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</si>
  <si>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</si>
  <si>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</si>
  <si>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</si>
  <si>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</si>
  <si>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</si>
  <si>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</si>
  <si>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</si>
  <si>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</si>
  <si>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</si>
  <si>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</si>
  <si>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</si>
  <si>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</si>
  <si>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</si>
  <si>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</si>
  <si>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</si>
  <si>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</si>
  <si>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</si>
  <si>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</si>
  <si>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</si>
  <si>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</si>
  <si>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</si>
  <si>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</si>
  <si>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</si>
  <si>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</si>
  <si>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</si>
  <si>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</si>
  <si>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</si>
  <si>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</si>
  <si>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</si>
  <si>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</si>
  <si>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</si>
  <si>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</si>
  <si>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</si>
  <si>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</si>
  <si>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</si>
  <si>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</si>
  <si>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</si>
  <si>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</si>
  <si>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</si>
  <si>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</si>
  <si>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</si>
  <si>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</si>
  <si>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</si>
  <si>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</si>
  <si>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</si>
  <si>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</si>
  <si>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</si>
  <si>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</si>
  <si>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</si>
  <si>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</si>
  <si>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</si>
  <si>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</si>
  <si>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</si>
  <si>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</si>
  <si>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</si>
  <si>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</si>
  <si>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</si>
  <si>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</si>
  <si>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</si>
  <si>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</si>
  <si>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</si>
  <si>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</si>
  <si>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</si>
  <si>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</si>
  <si>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</si>
  <si>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</si>
  <si>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</si>
  <si>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</si>
  <si>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</si>
  <si>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</si>
  <si>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</si>
  <si>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</si>
  <si>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</si>
  <si>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</si>
  <si>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</si>
  <si>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</si>
  <si>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</si>
  <si>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</si>
  <si>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</si>
  <si>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</si>
  <si>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</si>
  <si>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</si>
  <si>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</si>
  <si>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</si>
  <si>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</si>
  <si>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</si>
  <si>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</si>
  <si>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</si>
  <si>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</si>
  <si>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</si>
  <si>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</si>
  <si>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</si>
  <si>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</si>
  <si>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</si>
  <si>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</si>
  <si>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</si>
  <si>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</si>
  <si>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</si>
  <si>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</si>
  <si>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</si>
  <si>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</si>
  <si>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</si>
  <si>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</si>
  <si>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</si>
  <si>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</si>
  <si>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</si>
  <si>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</si>
  <si>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</si>
  <si>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</si>
  <si>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</si>
  <si>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</si>
  <si>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</si>
  <si>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</si>
  <si>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</si>
  <si>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</si>
  <si>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</si>
  <si>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</si>
  <si>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</si>
  <si>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</si>
  <si>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</si>
  <si>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</si>
  <si>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</si>
  <si>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</si>
  <si>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</si>
  <si>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</si>
  <si>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</si>
  <si>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</si>
  <si>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</si>
  <si>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</si>
  <si>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</si>
  <si>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</si>
  <si>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</si>
  <si>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</si>
  <si>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</si>
  <si>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</si>
  <si>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</si>
  <si>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</si>
  <si>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</si>
  <si>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</si>
  <si>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</si>
  <si>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</si>
  <si>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</si>
  <si>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</si>
  <si>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</si>
  <si>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</si>
  <si>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</si>
  <si>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</si>
  <si>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</si>
  <si>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</si>
  <si>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</si>
  <si>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</si>
  <si>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</si>
  <si>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</si>
  <si>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</si>
  <si>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</si>
  <si>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</si>
  <si>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</si>
  <si>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</si>
  <si>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</si>
  <si>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</si>
  <si>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</si>
  <si>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</si>
  <si>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</si>
  <si>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</si>
  <si>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</si>
  <si>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</si>
  <si>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</si>
  <si>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</si>
  <si>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</si>
  <si>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</si>
  <si>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</si>
  <si>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</si>
  <si>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</si>
  <si>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</si>
  <si>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</si>
  <si>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</si>
  <si>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</si>
  <si>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</si>
  <si>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</si>
  <si>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</si>
  <si>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</si>
  <si>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</si>
  <si>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</si>
  <si>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</si>
  <si>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</si>
  <si>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</si>
  <si>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</si>
  <si>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</si>
  <si>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</si>
  <si>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</si>
  <si>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</si>
  <si>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</si>
  <si>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</si>
  <si>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</si>
  <si>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</si>
  <si>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</si>
  <si>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</si>
  <si>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</si>
  <si>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</si>
  <si>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</si>
  <si>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</si>
  <si>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</si>
  <si>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</si>
  <si>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</si>
  <si>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</si>
  <si>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</si>
  <si>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</si>
  <si>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</si>
  <si>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</si>
  <si>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</si>
  <si>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</si>
  <si>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</si>
  <si>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</si>
  <si>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</si>
  <si>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</si>
  <si>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</si>
  <si>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</si>
  <si>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</si>
  <si>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</si>
  <si>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</si>
  <si>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</si>
  <si>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</si>
  <si>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</si>
  <si>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</si>
  <si>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</si>
  <si>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</si>
  <si>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</si>
  <si>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</si>
  <si>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</si>
  <si>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</si>
  <si>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</si>
  <si>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</si>
  <si>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</si>
  <si>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</si>
  <si>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</si>
  <si>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</si>
  <si>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</si>
  <si>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</si>
  <si>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</si>
  <si>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</si>
  <si>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</si>
  <si>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</si>
  <si>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</si>
  <si>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</si>
  <si>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</si>
  <si>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</si>
  <si>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38X38 MM PARA SUPORTE DE ATÉ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</si>
  <si>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</si>
  <si>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</si>
  <si>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</si>
  <si>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</si>
  <si>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</si>
  <si>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</si>
  <si>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</si>
  <si>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</si>
  <si>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</si>
  <si>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</si>
  <si>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</si>
  <si>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</si>
  <si>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</si>
  <si>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</si>
  <si>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</si>
  <si>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</si>
  <si>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</si>
  <si>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</si>
  <si>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</si>
  <si>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</si>
  <si>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</si>
  <si>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</si>
  <si>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</si>
  <si>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</si>
  <si>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</si>
  <si>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</si>
  <si>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</si>
  <si>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</si>
  <si>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</si>
  <si>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</si>
  <si>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</si>
  <si>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</si>
  <si>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</si>
  <si>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</si>
  <si>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</si>
  <si>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</si>
  <si>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</si>
  <si>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</si>
  <si>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</si>
  <si>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</si>
  <si>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</si>
  <si>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</si>
  <si>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</si>
  <si>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</si>
  <si>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</si>
  <si>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</si>
  <si>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</si>
  <si>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</si>
  <si>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</si>
  <si>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</si>
  <si>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</si>
  <si>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</si>
  <si>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</si>
  <si>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</si>
  <si>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</si>
  <si>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</si>
  <si>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</si>
  <si>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</si>
  <si>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</si>
  <si>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</si>
  <si>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</si>
  <si>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</si>
  <si>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</si>
  <si>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</si>
  <si>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</si>
  <si>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</si>
  <si>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</si>
  <si>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</si>
  <si>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</si>
  <si>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</si>
  <si>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</si>
  <si>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</si>
  <si>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</si>
  <si>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</si>
  <si>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</si>
  <si>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</si>
  <si>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</si>
  <si>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</si>
  <si>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</si>
  <si>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</si>
  <si>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</si>
  <si>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</si>
  <si>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</si>
  <si>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</si>
  <si>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</si>
  <si>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</si>
  <si>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</si>
  <si>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</si>
  <si>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</si>
  <si>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</si>
  <si>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</si>
  <si>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</si>
  <si>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</si>
  <si>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</si>
  <si>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</si>
  <si>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</si>
  <si>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</si>
  <si>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</si>
  <si>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</si>
  <si>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</si>
  <si>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</si>
  <si>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</si>
  <si>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</si>
  <si>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</si>
  <si>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</si>
  <si>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</si>
  <si>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</si>
  <si>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</si>
  <si>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</si>
  <si>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</si>
  <si>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</si>
  <si>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</si>
  <si>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</si>
  <si>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</si>
  <si>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</si>
  <si>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</si>
  <si>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</si>
  <si>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</si>
  <si>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</si>
  <si>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</si>
  <si>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</si>
  <si>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</si>
  <si>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</si>
  <si>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</si>
  <si>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</si>
  <si>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</si>
  <si>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</si>
  <si>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</si>
  <si>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</si>
  <si>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</si>
  <si>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</si>
  <si>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</si>
  <si>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</si>
  <si>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</si>
  <si>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</si>
  <si>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</si>
  <si>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</si>
  <si>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</si>
  <si>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</si>
  <si>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</si>
  <si>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</si>
  <si>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</si>
  <si>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</si>
  <si>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</si>
  <si>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</si>
  <si>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</si>
  <si>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</si>
  <si>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</si>
  <si>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</si>
  <si>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</si>
  <si>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</si>
  <si>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</si>
  <si>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</si>
  <si>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</si>
  <si>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</si>
  <si>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</si>
  <si>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</si>
  <si>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</si>
  <si>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</si>
  <si>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</si>
  <si>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</si>
  <si>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</si>
  <si>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</si>
  <si>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</si>
  <si>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</si>
  <si>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</si>
  <si>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</si>
  <si>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</si>
  <si>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</si>
  <si>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</si>
  <si>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</si>
  <si>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</si>
  <si>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</si>
  <si>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</si>
  <si>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</si>
  <si>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</si>
  <si>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</si>
  <si>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</si>
  <si>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</si>
  <si>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</si>
  <si>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</si>
  <si>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</si>
  <si>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</si>
  <si>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</si>
  <si>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</si>
  <si>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</si>
  <si>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</si>
  <si>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</si>
  <si>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</si>
  <si>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</si>
  <si>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</si>
  <si>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</si>
  <si>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</si>
  <si>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</si>
  <si>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</si>
  <si>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</si>
  <si>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</si>
  <si>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</si>
  <si>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</si>
  <si>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</si>
  <si>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</si>
  <si>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</si>
  <si>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</si>
  <si>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</si>
  <si>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</si>
  <si>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</si>
  <si>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</si>
  <si>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</si>
  <si>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</si>
  <si>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</si>
  <si>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</si>
  <si>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</si>
  <si>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</si>
  <si>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</si>
  <si>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</si>
  <si>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</si>
  <si>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</si>
  <si>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</si>
  <si>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</si>
  <si>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</si>
  <si>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</si>
  <si>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</si>
  <si>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</si>
  <si>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</si>
  <si>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</si>
  <si>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</si>
  <si>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</si>
  <si>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</si>
  <si>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</si>
  <si>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</si>
  <si>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</si>
  <si>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</si>
  <si>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</si>
  <si>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</si>
  <si>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</si>
  <si>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</si>
  <si>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</si>
  <si>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</si>
  <si>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</si>
  <si>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</si>
  <si>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</si>
  <si>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</si>
  <si>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</si>
  <si>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</si>
  <si>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</si>
  <si>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</si>
  <si>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</si>
  <si>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</si>
  <si>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</si>
  <si>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</si>
  <si>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</si>
  <si>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</si>
  <si>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</si>
  <si>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</si>
  <si>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</si>
  <si>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</si>
  <si>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</si>
  <si>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</si>
  <si>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</si>
  <si>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</si>
  <si>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</si>
  <si>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</si>
  <si>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</si>
  <si>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</si>
  <si>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</si>
  <si>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</si>
  <si>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</si>
  <si>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</si>
  <si>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</si>
  <si>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</si>
  <si>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</si>
  <si>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</si>
  <si>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</si>
  <si>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</si>
  <si>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</si>
  <si>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</si>
  <si>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</si>
  <si>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</si>
  <si>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</si>
  <si>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</si>
  <si>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</si>
  <si>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</si>
  <si>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</si>
  <si>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</si>
  <si>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</si>
  <si>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</si>
  <si>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</si>
  <si>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</si>
  <si>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</si>
  <si>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</si>
  <si>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</si>
  <si>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</si>
  <si>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</si>
  <si>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</si>
  <si>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</si>
  <si>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</si>
  <si>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</si>
  <si>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</si>
  <si>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</si>
  <si>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</si>
  <si>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</si>
  <si>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</si>
  <si>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</si>
  <si>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</si>
  <si>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</si>
  <si>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</si>
  <si>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</si>
  <si>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</si>
  <si>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</si>
  <si>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</si>
  <si>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</si>
  <si>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</si>
  <si>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</si>
  <si>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</si>
  <si>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</si>
  <si>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</si>
  <si>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</si>
  <si>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</si>
  <si>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</si>
  <si>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</si>
  <si>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</si>
  <si>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</si>
  <si>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</si>
  <si>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</si>
  <si>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</si>
  <si>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</si>
  <si>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</si>
  <si>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</si>
  <si>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</si>
  <si>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</si>
  <si>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</si>
  <si>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</si>
  <si>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</si>
  <si>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</si>
  <si>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</si>
  <si>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</si>
  <si>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</si>
  <si>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</si>
  <si>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</si>
  <si>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</si>
  <si>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</si>
  <si>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</si>
  <si>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</si>
  <si>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</si>
  <si>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</si>
  <si>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</si>
  <si>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</si>
  <si>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</si>
  <si>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</si>
  <si>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</si>
  <si>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</si>
  <si>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</si>
  <si>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</si>
  <si>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</si>
  <si>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</si>
  <si>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</si>
  <si>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</si>
  <si>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</si>
  <si>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</si>
  <si>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</si>
  <si>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</si>
  <si>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</si>
  <si>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</si>
  <si>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</si>
  <si>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</si>
  <si>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</si>
  <si>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</si>
  <si>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</si>
  <si>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</si>
  <si>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</si>
  <si>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</si>
  <si>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</si>
  <si>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</si>
  <si>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</si>
  <si>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</si>
  <si>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</si>
  <si>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</si>
  <si>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</si>
  <si>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</si>
  <si>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</si>
  <si>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</si>
  <si>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</si>
  <si>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</si>
  <si>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</si>
  <si>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</si>
  <si>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</si>
  <si>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</si>
  <si>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</si>
  <si>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</si>
  <si>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</si>
  <si>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</si>
  <si>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</si>
  <si>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</si>
  <si>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</si>
  <si>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</si>
  <si>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</si>
  <si>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</si>
  <si>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</si>
  <si>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</si>
  <si>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</si>
  <si>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</si>
  <si>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</si>
  <si>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</si>
  <si>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</si>
  <si>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</si>
  <si>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</si>
  <si>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</si>
  <si>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</si>
  <si>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</si>
  <si>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</si>
  <si>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</si>
  <si>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</si>
  <si>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</si>
  <si>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</si>
  <si>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</si>
  <si>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</si>
  <si>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</si>
  <si>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</si>
  <si>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</si>
  <si>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</si>
  <si>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</si>
  <si>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</si>
  <si>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</si>
  <si>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</si>
  <si>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</si>
  <si>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</si>
  <si>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</si>
  <si>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</si>
  <si>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</si>
  <si>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</si>
  <si>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</si>
  <si>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</si>
  <si>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</si>
  <si>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</si>
  <si>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</si>
  <si>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</si>
  <si>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</si>
  <si>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</si>
  <si>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</si>
  <si>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</si>
  <si>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</si>
  <si>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</si>
  <si>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</si>
  <si>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</si>
  <si>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</si>
  <si>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</si>
  <si>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</si>
  <si>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</si>
  <si>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</si>
  <si>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</si>
  <si>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</si>
  <si>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</si>
  <si>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</si>
  <si>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</si>
  <si>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</si>
  <si>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</si>
  <si>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</si>
  <si>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</si>
  <si>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</si>
  <si>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</si>
  <si>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</si>
  <si>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</si>
  <si>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</si>
  <si>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</si>
  <si>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</si>
  <si>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</si>
  <si>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</si>
  <si>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</si>
  <si>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</si>
  <si>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</si>
  <si>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</si>
  <si>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</si>
  <si>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</si>
  <si>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</si>
  <si>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</si>
  <si>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</si>
  <si>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</si>
  <si>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</si>
  <si>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</si>
  <si>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</si>
  <si>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</si>
  <si>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</si>
  <si>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</si>
  <si>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</si>
  <si>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</si>
  <si>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</si>
  <si>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</si>
  <si>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</si>
  <si>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</si>
  <si>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</si>
  <si>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</si>
  <si>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</si>
  <si>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</si>
  <si>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</si>
  <si>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</si>
  <si>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</si>
  <si>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</si>
  <si>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</si>
  <si>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</si>
  <si>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</si>
  <si>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</si>
  <si>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</si>
  <si>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</si>
  <si>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</si>
  <si>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</si>
  <si>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</si>
  <si>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</si>
  <si>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</si>
  <si>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</si>
  <si>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</si>
  <si>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</si>
  <si>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</si>
  <si>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</si>
  <si>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</si>
  <si>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</si>
  <si>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</si>
  <si>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</si>
  <si>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</si>
  <si>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</si>
  <si>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</si>
  <si>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</si>
  <si>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</si>
  <si>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</si>
  <si>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</si>
  <si>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</si>
  <si>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</si>
  <si>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</si>
  <si>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</si>
  <si>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</si>
  <si>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</si>
  <si>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</si>
  <si>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</si>
  <si>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</si>
  <si>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</si>
  <si>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</si>
  <si>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</si>
  <si>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</si>
  <si>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</si>
  <si>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</si>
  <si>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</si>
  <si>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</si>
  <si>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</si>
  <si>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</si>
  <si>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</si>
  <si>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</si>
  <si>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</si>
  <si>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</si>
  <si>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</si>
  <si>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JUNTAS DE DILATACAO EM MADEIRA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</si>
  <si>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</si>
  <si>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</si>
  <si>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</si>
  <si>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</si>
  <si>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</si>
  <si>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</si>
  <si>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</si>
  <si>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</si>
  <si>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</si>
  <si>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</si>
  <si>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</si>
  <si>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</si>
  <si>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</si>
  <si>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</si>
  <si>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</si>
  <si>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</si>
  <si>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</si>
  <si>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</si>
  <si>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</si>
  <si>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</si>
  <si>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</si>
  <si>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</si>
  <si>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</si>
  <si>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</si>
  <si>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</si>
  <si>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</si>
  <si>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</si>
  <si>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</si>
  <si>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</si>
  <si>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</si>
  <si>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</si>
  <si>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</si>
  <si>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</si>
  <si>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</si>
  <si>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</si>
  <si>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</si>
  <si>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</si>
  <si>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</si>
  <si>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</si>
  <si>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</si>
  <si>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</si>
  <si>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</si>
  <si>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</si>
  <si>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</si>
  <si>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</si>
  <si>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</si>
  <si>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</si>
  <si>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</si>
  <si>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</si>
  <si>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</si>
  <si>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</si>
  <si>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</si>
  <si>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</si>
  <si>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</si>
  <si>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</si>
  <si>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</si>
  <si>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</si>
  <si>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</si>
  <si>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</si>
  <si>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</si>
  <si>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</si>
  <si>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</si>
  <si>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</si>
  <si>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</si>
  <si>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</si>
  <si>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</si>
  <si>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</si>
  <si>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</si>
  <si>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</si>
  <si>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</si>
  <si>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</si>
  <si>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</si>
  <si>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</si>
  <si>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</si>
  <si>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</si>
  <si>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</si>
  <si>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</si>
  <si>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</si>
  <si>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</si>
  <si>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</si>
  <si>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</si>
  <si>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</si>
  <si>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</si>
  <si>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</si>
  <si>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</si>
  <si>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</si>
  <si>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</si>
  <si>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</si>
  <si>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</si>
  <si>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</si>
  <si>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</si>
  <si>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</si>
  <si>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</si>
  <si>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</si>
  <si>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</si>
  <si>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</si>
  <si>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</si>
  <si>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</si>
  <si>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</si>
  <si>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</si>
  <si>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</si>
  <si>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</si>
  <si>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</si>
  <si>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</si>
  <si>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</si>
  <si>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</si>
  <si>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</si>
  <si>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</si>
  <si>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</si>
  <si>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</si>
  <si>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</si>
  <si>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</si>
  <si>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</si>
  <si>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</si>
  <si>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</si>
  <si>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</si>
  <si>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</si>
  <si>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</si>
  <si>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</si>
  <si>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</si>
  <si>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</si>
  <si>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</si>
  <si>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</si>
  <si>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</si>
  <si>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</si>
  <si>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</si>
  <si>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</si>
  <si>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</si>
  <si>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</si>
  <si>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</si>
  <si>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</si>
  <si>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</si>
  <si>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</si>
  <si>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</si>
  <si>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</si>
  <si>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</si>
  <si>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</si>
  <si>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</si>
  <si>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</si>
  <si>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</si>
  <si>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</si>
  <si>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</si>
  <si>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</si>
  <si>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</si>
  <si>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</si>
  <si>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</si>
  <si>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</si>
  <si>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</si>
  <si>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</si>
  <si>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</si>
  <si>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</si>
  <si>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</si>
  <si>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</si>
  <si>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</si>
  <si>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</si>
  <si>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</si>
  <si>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</si>
  <si>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</si>
  <si>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</si>
  <si>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</si>
  <si>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</si>
  <si>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</si>
  <si>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</si>
  <si>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</si>
  <si>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</si>
  <si>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</si>
  <si>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</si>
  <si>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</si>
  <si>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</si>
  <si>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</si>
  <si>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</si>
  <si>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</si>
  <si>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</si>
  <si>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</si>
  <si>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</si>
  <si>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</si>
  <si>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</si>
  <si>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</si>
  <si>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</si>
  <si>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</si>
  <si>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</si>
  <si>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</si>
  <si>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</si>
  <si>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</si>
  <si>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</si>
  <si>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</si>
  <si>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</si>
  <si>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</si>
  <si>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</si>
  <si>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</si>
  <si>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</si>
  <si>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</si>
  <si>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</si>
  <si>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</si>
  <si>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</si>
  <si>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</si>
  <si>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</si>
  <si>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</si>
  <si>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</si>
  <si>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</si>
  <si>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</si>
  <si>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</si>
  <si>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</si>
  <si>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</si>
  <si>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</si>
  <si>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</si>
  <si>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</si>
  <si>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</si>
  <si>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</si>
  <si>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</si>
  <si>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</si>
  <si>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</si>
  <si>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</si>
  <si>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</si>
  <si>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</si>
  <si>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</si>
  <si>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</si>
  <si>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</si>
  <si>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</si>
  <si>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</si>
  <si>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</si>
  <si>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</si>
  <si>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</si>
  <si>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</si>
  <si>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</si>
  <si>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</si>
  <si>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</si>
  <si>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</si>
  <si>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</si>
  <si>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</si>
  <si>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</si>
  <si>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</si>
  <si>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</si>
  <si>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</si>
  <si>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</si>
  <si>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</si>
  <si>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</si>
  <si>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</si>
  <si>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</si>
  <si>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</si>
  <si>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</si>
  <si>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</si>
  <si>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</si>
  <si>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</si>
  <si>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</si>
  <si>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</si>
  <si>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</si>
  <si>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</si>
  <si>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</si>
  <si>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</si>
  <si>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</si>
  <si>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</si>
  <si>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</si>
  <si>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</si>
  <si>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</si>
  <si>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</si>
  <si>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</si>
  <si>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</si>
  <si>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</si>
  <si>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</si>
  <si>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</si>
  <si>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</si>
  <si>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</si>
  <si>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</si>
  <si>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</si>
  <si>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</si>
  <si>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</si>
  <si>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</si>
  <si>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</si>
  <si>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</si>
  <si>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</si>
  <si>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</si>
  <si>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</si>
  <si>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</si>
  <si>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ACABAMENTOS PARA FORRO (MOLDURA DE GESSO). AF_05/2017</t>
  </si>
  <si>
    <t>ACABAMENTOS PARA FORRO (MOLDURA EM DRYWALL, COM LARGURA DE 15 CM).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</si>
  <si>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</si>
  <si>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</si>
  <si>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</si>
  <si>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</si>
  <si>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</si>
  <si>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</si>
  <si>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</si>
  <si>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</si>
  <si>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</si>
  <si>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</si>
  <si>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</si>
  <si>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</si>
  <si>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</si>
  <si>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</si>
  <si>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</si>
  <si>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</si>
  <si>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</si>
  <si>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</si>
  <si>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</si>
  <si>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</si>
  <si>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</si>
  <si>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</si>
  <si>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</si>
  <si>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</si>
  <si>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</si>
  <si>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</si>
  <si>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</si>
  <si>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</si>
  <si>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</si>
  <si>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</si>
  <si>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</si>
  <si>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</si>
  <si>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</si>
  <si>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</si>
  <si>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</si>
  <si>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</si>
  <si>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</si>
  <si>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</si>
  <si>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</si>
  <si>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</si>
  <si>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</si>
  <si>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</si>
  <si>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</si>
  <si>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</si>
  <si>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</si>
  <si>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</si>
  <si>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</si>
  <si>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</si>
  <si>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</si>
  <si>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</si>
  <si>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</si>
  <si>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</si>
  <si>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</si>
  <si>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</si>
  <si>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</si>
  <si>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</si>
  <si>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</si>
  <si>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</si>
  <si>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</si>
  <si>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</si>
  <si>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</si>
  <si>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</si>
  <si>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</si>
  <si>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</si>
  <si>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</si>
  <si>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</si>
  <si>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</si>
  <si>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</si>
  <si>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</si>
  <si>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</si>
  <si>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</si>
  <si>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</si>
  <si>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</si>
  <si>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</si>
  <si>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</si>
  <si>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</si>
  <si>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</si>
  <si>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</si>
  <si>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</si>
  <si>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</si>
  <si>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</si>
  <si>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</si>
  <si>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</si>
  <si>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</si>
  <si>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</si>
  <si>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</si>
  <si>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</si>
  <si>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SERVIÇOS TÉCNICOS ESPECIALIZADOS PARA ACOMPANHAMENTO DE EXECUÇÃO DE FUNDAÇÕES PROFUNDAS E ESTRUTURAS DE CONTENÇÃO</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</si>
  <si>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</si>
  <si>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</si>
  <si>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</si>
  <si>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</si>
  <si>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</si>
  <si>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</si>
  <si>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</si>
  <si>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</si>
  <si>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</si>
  <si>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</si>
  <si>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</si>
  <si>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</si>
  <si>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</si>
  <si>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</si>
  <si>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</si>
  <si>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</si>
  <si>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</si>
  <si>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</si>
  <si>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</si>
  <si>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</si>
  <si>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</si>
  <si>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</si>
  <si>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</si>
  <si>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</si>
  <si>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</si>
  <si>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</si>
  <si>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</si>
  <si>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</si>
  <si>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</si>
  <si>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</si>
  <si>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</si>
  <si>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</si>
  <si>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</si>
  <si>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</si>
  <si>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</si>
  <si>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</si>
  <si>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</si>
  <si>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</si>
  <si>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</si>
  <si>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</si>
  <si>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</si>
  <si>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</si>
  <si>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</si>
  <si>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</si>
  <si>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</si>
  <si>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</si>
  <si>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</si>
  <si>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</si>
  <si>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</si>
  <si>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</si>
  <si>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</si>
  <si>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</si>
  <si>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</si>
  <si>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</si>
  <si>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</si>
  <si>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</si>
  <si>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</si>
  <si>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</si>
  <si>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</si>
  <si>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</si>
  <si>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</si>
  <si>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</si>
  <si>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</si>
  <si>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</si>
  <si>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</si>
  <si>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</si>
  <si>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</si>
  <si>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</si>
  <si>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</si>
  <si>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</si>
  <si>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</si>
  <si>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</si>
  <si>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</si>
  <si>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</si>
  <si>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</si>
  <si>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</si>
  <si>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</si>
  <si>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</si>
  <si>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</si>
  <si>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</si>
  <si>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</si>
  <si>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</si>
  <si>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</si>
  <si>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</si>
  <si>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</si>
  <si>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</si>
  <si>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</si>
  <si>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</si>
  <si>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</si>
  <si>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</si>
  <si>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</si>
  <si>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</si>
  <si>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</si>
  <si>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</si>
  <si>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</si>
  <si>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</si>
  <si>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</si>
  <si>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</si>
  <si>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</si>
  <si>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</si>
  <si>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</si>
  <si>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</si>
  <si>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</si>
  <si>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</si>
  <si>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</si>
  <si>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</si>
  <si>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</si>
  <si>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</si>
  <si>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</si>
  <si>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</si>
  <si>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</si>
  <si>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</si>
  <si>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</si>
  <si>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</si>
  <si>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</si>
  <si>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</si>
  <si>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</si>
  <si>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</si>
  <si>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</si>
  <si>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</si>
  <si>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</si>
  <si>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</si>
  <si>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</si>
  <si>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</si>
  <si>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</si>
  <si>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</si>
  <si>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</si>
  <si>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</si>
  <si>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</si>
  <si>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</si>
  <si>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</si>
  <si>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</si>
  <si>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</si>
  <si>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</si>
  <si>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</si>
  <si>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</si>
  <si>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</si>
  <si>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</si>
  <si>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</si>
  <si>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</si>
  <si>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</si>
  <si>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</si>
  <si>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</si>
  <si>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</si>
  <si>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</si>
  <si>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</si>
  <si>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</si>
  <si>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</si>
  <si>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</si>
  <si>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</si>
  <si>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</si>
  <si>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</si>
  <si>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</si>
  <si>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</si>
  <si>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</si>
  <si>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</si>
  <si>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</si>
  <si>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</si>
  <si>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</si>
  <si>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</si>
  <si>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</si>
  <si>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</si>
  <si>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</si>
  <si>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</si>
  <si>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</si>
  <si>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</si>
  <si>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</si>
  <si>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</si>
  <si>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</si>
  <si>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</si>
  <si>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</si>
  <si>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</si>
  <si>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</si>
  <si>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</si>
  <si>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</si>
  <si>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</si>
  <si>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</si>
  <si>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</si>
  <si>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</si>
  <si>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</si>
  <si>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</si>
  <si>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</si>
  <si>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</si>
  <si>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</si>
  <si>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</si>
  <si>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</si>
  <si>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</si>
  <si>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</si>
  <si>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</si>
  <si>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</si>
  <si>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</si>
  <si>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</si>
  <si>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</si>
  <si>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</si>
  <si>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</si>
  <si>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</si>
  <si>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</si>
  <si>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</si>
  <si>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</si>
  <si>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</si>
  <si>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</si>
  <si>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</si>
  <si>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</si>
  <si>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</si>
  <si>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</si>
  <si>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</si>
  <si>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</si>
  <si>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</si>
  <si>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</si>
  <si>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</si>
  <si>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</si>
  <si>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</si>
  <si>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</si>
  <si>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</si>
  <si>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</si>
  <si>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</si>
  <si>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</si>
  <si>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</si>
  <si>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</si>
  <si>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</si>
  <si>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</si>
  <si>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</si>
  <si>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</si>
  <si>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</si>
  <si>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</si>
  <si>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</si>
  <si>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</si>
  <si>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</si>
  <si>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</si>
  <si>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</si>
  <si>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</si>
  <si>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</si>
  <si>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</si>
  <si>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</si>
  <si>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</si>
  <si>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</si>
  <si>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</si>
  <si>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</si>
  <si>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</si>
  <si>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</si>
  <si>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</si>
  <si>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</si>
  <si>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</si>
  <si>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</si>
  <si>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</si>
  <si>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</si>
  <si>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</si>
  <si>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93572U</t>
  </si>
  <si>
    <t>IMPLANTACAO, OPERACAO E MANUTENCAO DO CANTEIRO DE OBRAS</t>
  </si>
  <si>
    <t>MXMES</t>
  </si>
  <si>
    <t>T.PLATAFORMA</t>
  </si>
  <si>
    <t>PLATAFORMA MADEIRA PARA ANDAIME</t>
  </si>
  <si>
    <t>ESCAVAÇÃO MANUAL DE VALA COM PROFUNDIDADE MENOR OU IGUAL A 1,30 M. AF_03/2016</t>
  </si>
  <si>
    <t>CAIXA ENTERRADA ELÉTRICA RETANGULAR, EM ALVENARIA COM BLOCOS DE CONCRETO, FUNDO COM BRITA, DIMENSÕES INTERNAS: 0,8X0,8X0,6 M. AF_05/2018</t>
  </si>
  <si>
    <t>CAIXA ENTERRADA HIDRÁULICA RETANGULAR EM ALVENARIA COM TIJOLOS CERÂMICOS MACIÇOS, DIMENSÕES INTERNAS: 0,8X0,8X0,6 M PARA REDE DE DRENAGEM. AF_05/2018</t>
  </si>
  <si>
    <t>74245/1U</t>
  </si>
  <si>
    <t>PLANTIO DE GRAMA EM PLACAS. AF_05/2018</t>
  </si>
  <si>
    <t>SERVICOS FINAIS</t>
  </si>
  <si>
    <t>T.02005/1</t>
  </si>
  <si>
    <t>T.LIMPEZA</t>
  </si>
  <si>
    <t>LIMPEZA FINAL DE OBRA</t>
  </si>
  <si>
    <t>EXAMES - MENSALISTA (COLETADO CAIXA)</t>
  </si>
  <si>
    <t>SEGURO - MENSALISTA (COLETADO CAIXA)</t>
  </si>
  <si>
    <t>TRANSPORTE - MENSALISTA (COLETADO CAIXA)</t>
  </si>
  <si>
    <t>ALIMENTACAO - MENSALISTA (COLETADO CAIXA)</t>
  </si>
  <si>
    <t>ALIMENTACAO - HORISTA (COLETADO CAIXA)</t>
  </si>
  <si>
    <t>TRANSPORTE - HORISTA (COLETADO CAIXA)</t>
  </si>
  <si>
    <t>EXAMES - HORISTA (COLETADO CAIXA)</t>
  </si>
  <si>
    <t>SEGURO - HORISTA (COLETADO CAIXA)</t>
  </si>
  <si>
    <t>PONTALETE DE MADEIRA NAO APARELHADA *7,5 X 7,5* CM (3 X 3 ") PINUS, MISTA OU EQUIVALENTE DA REGIAO</t>
  </si>
  <si>
    <t>SERVENTE DE OBRAS</t>
  </si>
  <si>
    <t>MONTADOR DE ESTRUTURAS METALICAS</t>
  </si>
  <si>
    <t>TABUA DE MADEIRA NAO APARELHADA *2,5 X 30* CM, CEDRINHO OU EQUIVALENTE DA REGIAO</t>
  </si>
  <si>
    <t>TELHADOR</t>
  </si>
  <si>
    <t>CARPINTEIRO AUXILIAR</t>
  </si>
  <si>
    <t>MOTORISTA DE CAMINHAO-BASCULANTE</t>
  </si>
  <si>
    <t>TABUA DE MADEIRA NAO APARELHADA *2,5 X 23* CM (1 x 9 ") PINUS, MISTA OU EQUIVALENTE DA REGIAO</t>
  </si>
  <si>
    <t>OPERADOR DE MAQUINAS E TRATORES DIVERSOS (TERRAPLANAGEM)</t>
  </si>
  <si>
    <t>SARRAFO DE MADEIRA NAO APARELHADA *2,5 X 7,5* CM (1 X 3 ") PINUS, MISTA OU EQUIVALENTE DA REGIAO</t>
  </si>
  <si>
    <t>AUXILIAR DE PEDREIRO</t>
  </si>
  <si>
    <t>MONTADOR DE MAQUINAS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</si>
  <si>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</si>
  <si>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</si>
  <si>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</si>
  <si>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</si>
  <si>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</si>
  <si>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</si>
  <si>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</si>
  <si>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</si>
  <si>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AGREGADO RECICLADO, TIPO RACHAO RECICLADO CINZA, CLASSE A</t>
  </si>
  <si>
    <t>AJUDANTE DE ESTRUTURAS METALICAS</t>
  </si>
  <si>
    <t>ALONGADOR COM TRES ALTURAS, EM TUBO DE ACO CARBONO, PINTURA NO PROCESSO ELETROSTATICO - EQUIPAMENTO DE GINASTICA PARA ACADEMIA AO AR LIVRE / ACADEMIA DA TERCEIRA IDADE - ATI</t>
  </si>
  <si>
    <t>APONTADOR OU APROPRIADOR DE MAO DE OBRA (MENSALISTA)</t>
  </si>
  <si>
    <t>ASSENTADOR DE MANILHAS</t>
  </si>
  <si>
    <t>ASSENTADOR DE MANILHAS (MENSALISTA)</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</si>
  <si>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</si>
  <si>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</si>
  <si>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</si>
  <si>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</si>
  <si>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</si>
  <si>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</si>
  <si>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COORDENADOR / GERENTE DE OBRA</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</si>
  <si>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</si>
  <si>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</si>
  <si>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</si>
  <si>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</si>
  <si>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</si>
  <si>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</si>
  <si>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</si>
  <si>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</si>
  <si>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</si>
  <si>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</si>
  <si>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</si>
  <si>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</si>
  <si>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</si>
  <si>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</si>
  <si>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</si>
  <si>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</si>
  <si>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</si>
  <si>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</si>
  <si>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</si>
  <si>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</si>
  <si>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DESENHISTA TECNICO AUXILIAR</t>
  </si>
  <si>
    <t>ELETRICISTA DE MANUTENCAO INDUSTRIAL</t>
  </si>
  <si>
    <t>ESQUI TRIPLO, EM TUBO DE ACO CARBONO, PINTURA NO PROCESSO ELETROSTATICO - EQUIPAMENTO DE GINASTICA PARA ACADEMIA AO AR LIVRE / ACADEMIA DA TERCEIRA IDADE - ATI</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</si>
  <si>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</si>
  <si>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</si>
  <si>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</si>
  <si>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</si>
  <si>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</si>
  <si>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</si>
  <si>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</si>
  <si>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LEITURISTA OU CADASTRISTA DE REDES DE AGUA E ESGOTO</t>
  </si>
  <si>
    <t>LIXEIRA DUPLA, COM CAPACIDADE VOLUMETRICA DE 60L*, FABRICADA EM TUBO DE ACO CARBONO, CESTOS EM CHAPA DE ACO E PINTURA NO PROCESSO ELETROSTATICO - PARA ACADEMIA AO AR LIVRE / ACADEMIA DA TERCEIRA IDADE - ATI</t>
  </si>
  <si>
    <t>M2XMES</t>
  </si>
  <si>
    <t xml:space="preserve">MXMES </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</si>
  <si>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</si>
  <si>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</si>
  <si>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</si>
  <si>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</si>
  <si>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</si>
  <si>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</si>
  <si>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</si>
  <si>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</si>
  <si>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</si>
  <si>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</si>
  <si>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</si>
  <si>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</si>
  <si>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</si>
  <si>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</si>
  <si>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</si>
  <si>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MADEIRA SERRADA NAO APARELHADA DE PINUS, MISTA OU EQUIVALENTE DA REGIAO</t>
  </si>
  <si>
    <t>MANTA ALUMINIZADA NAS DUAS FACES, PARA SUBCOBERTURA,  E = *2* MM</t>
  </si>
  <si>
    <t>MANTA DE POLIETILENO EXPANDIDO, COM 1 FACE METALIZADA PARA SUBCOBERTURA,  E = *5* MM</t>
  </si>
  <si>
    <t>MONTADOR DE ELETROELETRONICOS</t>
  </si>
  <si>
    <t>MOTORISTA DE CAMINHAO (MENSALISTA)</t>
  </si>
  <si>
    <t>MOTORISTA DE CAMINHAO-CARRETA</t>
  </si>
  <si>
    <t>MOTORISTA DE CARRO DE PASSEIO</t>
  </si>
  <si>
    <t>MOTORISTA DE ONIBUS / MICRO-ONIBUS</t>
  </si>
  <si>
    <t>MOTORISTA OPERADOR DE CAMINHAO COM MUNCK</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</si>
  <si>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</si>
  <si>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</si>
  <si>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</si>
  <si>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</si>
  <si>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</si>
  <si>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</si>
  <si>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</si>
  <si>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</si>
  <si>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OPERADOR DE BATE-ESTACAS</t>
  </si>
  <si>
    <t>OPERADOR DE BETONEIRA ESTACIONARIA / MISTURADOR (MENSALISTA)</t>
  </si>
  <si>
    <t>OPERADOR DE MOTO SCRAPER</t>
  </si>
  <si>
    <t>OPERADOR DE TRATOR - EXCLUSIVE AGROPECUARIA</t>
  </si>
  <si>
    <t>PASTA PARA SOLDA DE TUBOS E CONEXOES DE COBRE (EMBALAGEM COM 250 G)</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</si>
  <si>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</si>
  <si>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</si>
  <si>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</si>
  <si>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</si>
  <si>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</si>
  <si>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</si>
  <si>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5 CM (1 X 2 ") PINUS, MISTA OU EQUIVALENTE DA REGIAO</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</si>
  <si>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</si>
  <si>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</si>
  <si>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</si>
  <si>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</si>
  <si>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</si>
  <si>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</si>
  <si>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</si>
  <si>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</si>
  <si>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SOLDADOR ELETRICO (PARA SOLDA A SER TESTADA COM RAIOS "X")</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</si>
  <si>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</si>
  <si>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</si>
  <si>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</si>
  <si>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</si>
  <si>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30 CM (1 X 12 ") PINUS, MISTA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</si>
  <si>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</si>
  <si>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</si>
  <si>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</si>
  <si>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</si>
  <si>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</si>
  <si>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</si>
  <si>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</si>
  <si>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</si>
  <si>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</si>
  <si>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</si>
  <si>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</si>
  <si>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</si>
  <si>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</si>
  <si>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</si>
  <si>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</si>
  <si>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</si>
  <si>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</si>
  <si>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</si>
  <si>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</si>
  <si>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</si>
  <si>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</si>
  <si>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</si>
  <si>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</si>
  <si>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TECNICO DE EDIFICACOES</t>
  </si>
  <si>
    <t>TECNICO DE EDIFICACOES (MENSALISTA)</t>
  </si>
  <si>
    <t>TECNICO EM SEGURANCA DO TRABALHO</t>
  </si>
  <si>
    <t>TECNICO EM SEGURANCA DO TRABALHO (MENSALISTA)</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</si>
  <si>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</si>
  <si>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</si>
  <si>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</si>
  <si>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</si>
  <si>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</si>
  <si>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</si>
  <si>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</si>
  <si>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</si>
  <si>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</si>
  <si>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</si>
  <si>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</si>
  <si>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</si>
  <si>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</si>
  <si>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</si>
  <si>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</si>
  <si>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</si>
  <si>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</si>
  <si>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</si>
  <si>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</si>
  <si>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</si>
  <si>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</si>
  <si>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</si>
  <si>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</si>
  <si>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</si>
  <si>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</si>
  <si>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</si>
  <si>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</si>
  <si>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</si>
  <si>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</si>
  <si>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</si>
  <si>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</si>
  <si>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</si>
  <si>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</si>
  <si>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</si>
  <si>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</si>
  <si>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</si>
  <si>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</si>
  <si>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</si>
  <si>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</si>
  <si>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</si>
  <si>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</si>
  <si>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</si>
  <si>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</si>
  <si>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</si>
  <si>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</si>
  <si>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</si>
  <si>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</si>
  <si>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</si>
  <si>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</si>
  <si>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</si>
  <si>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</si>
  <si>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</si>
  <si>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</si>
  <si>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</si>
  <si>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</si>
  <si>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</si>
  <si>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</si>
  <si>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</si>
  <si>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</si>
  <si>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</si>
  <si>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</si>
  <si>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</si>
  <si>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</si>
  <si>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</si>
  <si>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</si>
  <si>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</si>
  <si>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</si>
  <si>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</si>
  <si>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</si>
  <si>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VIGA DE MADEIRA NAO APARELHADA *7,5 X 15 CM (3 X 6 ") PINUS, MISTA OU EQUIVALENTE DA REGIAO</t>
  </si>
  <si>
    <t>01</t>
  </si>
  <si>
    <t>02</t>
  </si>
  <si>
    <t>03</t>
  </si>
  <si>
    <t>04</t>
  </si>
  <si>
    <t>05</t>
  </si>
  <si>
    <t>06</t>
  </si>
  <si>
    <t>07</t>
  </si>
  <si>
    <t>08</t>
  </si>
  <si>
    <t>09</t>
  </si>
  <si>
    <t>10</t>
  </si>
  <si>
    <t>11</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</si>
  <si>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</si>
  <si>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</si>
  <si>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</si>
  <si>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</si>
  <si>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</si>
  <si>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</si>
  <si>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</si>
  <si>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</si>
  <si>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</si>
  <si>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</si>
  <si>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</si>
  <si>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</si>
  <si>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</si>
  <si>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</si>
  <si>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</si>
  <si>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</si>
  <si>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</si>
  <si>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</si>
  <si>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</si>
  <si>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</si>
  <si>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</si>
  <si>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</si>
  <si>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</si>
  <si>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</si>
  <si>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</si>
  <si>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</si>
  <si>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</si>
  <si>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</si>
  <si>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</si>
  <si>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</si>
  <si>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</si>
  <si>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</si>
  <si>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</si>
  <si>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</si>
  <si>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</si>
  <si>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</si>
  <si>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</si>
  <si>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</si>
  <si>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</si>
  <si>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</si>
  <si>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</si>
  <si>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</si>
  <si>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</si>
  <si>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</si>
  <si>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</si>
  <si>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</si>
  <si>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</si>
  <si>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ASSENTAMENTO DE TUBO DE AÇO CARBONO PARA REDE DE ÁGUA, DN 1000 MM (40  ) OU DN 1100 MM (44  ), JUNTA SOLDADA, INSTALADO EM LOCAL COM NÍVEL BAIXO DE INTERFERÊNCIAS (NÃO INCLUI FORNECIMENTO). AF_11/2017</t>
  </si>
  <si>
    <t>97188</t>
  </si>
  <si>
    <t>97189</t>
  </si>
  <si>
    <t>97190</t>
  </si>
  <si>
    <t>97191</t>
  </si>
  <si>
    <t>97192</t>
  </si>
  <si>
    <t>90694</t>
  </si>
  <si>
    <t>90695</t>
  </si>
  <si>
    <t>90696</t>
  </si>
  <si>
    <t>90697</t>
  </si>
  <si>
    <t>90698</t>
  </si>
  <si>
    <t>90699</t>
  </si>
  <si>
    <t>90700</t>
  </si>
  <si>
    <t>90701</t>
  </si>
  <si>
    <t>90702</t>
  </si>
  <si>
    <t>90703</t>
  </si>
  <si>
    <t>90704</t>
  </si>
  <si>
    <t>90705</t>
  </si>
  <si>
    <t>90706</t>
  </si>
  <si>
    <t>90708</t>
  </si>
  <si>
    <t>90709</t>
  </si>
  <si>
    <t>90710</t>
  </si>
  <si>
    <t>90711</t>
  </si>
  <si>
    <t>90712</t>
  </si>
  <si>
    <t>90713</t>
  </si>
  <si>
    <t>90714</t>
  </si>
  <si>
    <t>90715</t>
  </si>
  <si>
    <t>90716</t>
  </si>
  <si>
    <t>90717</t>
  </si>
  <si>
    <t>90718</t>
  </si>
  <si>
    <t>90719</t>
  </si>
  <si>
    <t>90720</t>
  </si>
  <si>
    <t>90721</t>
  </si>
  <si>
    <t>90723</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</si>
  <si>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</si>
  <si>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</si>
  <si>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</si>
  <si>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</si>
  <si>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</si>
  <si>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</si>
  <si>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</si>
  <si>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</si>
  <si>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</si>
  <si>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</si>
  <si>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</si>
  <si>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</si>
  <si>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</si>
  <si>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</si>
  <si>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</si>
  <si>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</si>
  <si>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</si>
  <si>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</si>
  <si>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</si>
  <si>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</si>
  <si>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</si>
  <si>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</si>
  <si>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</si>
  <si>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</si>
  <si>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90748</t>
  </si>
  <si>
    <t>90749</t>
  </si>
  <si>
    <t>90750</t>
  </si>
  <si>
    <t>90751</t>
  </si>
  <si>
    <t>90752</t>
  </si>
  <si>
    <t>90753</t>
  </si>
  <si>
    <t>90754</t>
  </si>
  <si>
    <t>90755</t>
  </si>
  <si>
    <t>90756</t>
  </si>
  <si>
    <t>90757</t>
  </si>
  <si>
    <t>90758</t>
  </si>
  <si>
    <t>90759</t>
  </si>
  <si>
    <t>90760</t>
  </si>
  <si>
    <t>90761</t>
  </si>
  <si>
    <t>90762</t>
  </si>
  <si>
    <t>94869</t>
  </si>
  <si>
    <t>94870</t>
  </si>
  <si>
    <t>94871</t>
  </si>
  <si>
    <t>94872</t>
  </si>
  <si>
    <t>94875</t>
  </si>
  <si>
    <t>94876</t>
  </si>
  <si>
    <t>94878</t>
  </si>
  <si>
    <t>94879</t>
  </si>
  <si>
    <t>94880</t>
  </si>
  <si>
    <t>94881</t>
  </si>
  <si>
    <t>94882</t>
  </si>
  <si>
    <t>94884</t>
  </si>
  <si>
    <t>94885</t>
  </si>
  <si>
    <t>94886</t>
  </si>
  <si>
    <t>94887</t>
  </si>
  <si>
    <t>94888</t>
  </si>
  <si>
    <t>94891</t>
  </si>
  <si>
    <t>94892</t>
  </si>
  <si>
    <t>94894</t>
  </si>
  <si>
    <t>94895</t>
  </si>
  <si>
    <t>94896</t>
  </si>
  <si>
    <t>94897</t>
  </si>
  <si>
    <t>94898</t>
  </si>
  <si>
    <t>94900</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</si>
  <si>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</si>
  <si>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</si>
  <si>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</si>
  <si>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</si>
  <si>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</si>
  <si>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</si>
  <si>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</si>
  <si>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</si>
  <si>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</si>
  <si>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</si>
  <si>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</si>
  <si>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</si>
  <si>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</si>
  <si>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</si>
  <si>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</si>
  <si>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</si>
  <si>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</si>
  <si>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</si>
  <si>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</si>
  <si>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</si>
  <si>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</si>
  <si>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</si>
  <si>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</si>
  <si>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</si>
  <si>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</si>
  <si>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</si>
  <si>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</si>
  <si>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</si>
  <si>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</si>
  <si>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</si>
  <si>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</si>
  <si>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</si>
  <si>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</si>
  <si>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</si>
  <si>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</si>
  <si>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</si>
  <si>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</si>
  <si>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</si>
  <si>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</si>
  <si>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</si>
  <si>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</si>
  <si>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</si>
  <si>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</si>
  <si>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</si>
  <si>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</si>
  <si>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</si>
  <si>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</si>
  <si>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</si>
  <si>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</si>
  <si>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</si>
  <si>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</si>
  <si>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</si>
  <si>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</si>
  <si>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</si>
  <si>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</si>
  <si>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</si>
  <si>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</si>
  <si>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</si>
  <si>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</si>
  <si>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</si>
  <si>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</si>
  <si>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</si>
  <si>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</si>
  <si>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</si>
  <si>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</si>
  <si>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</si>
  <si>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</si>
  <si>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</si>
  <si>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</si>
  <si>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</si>
  <si>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</si>
  <si>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</si>
  <si>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</si>
  <si>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</si>
  <si>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</si>
  <si>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</si>
  <si>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</si>
  <si>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</si>
  <si>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</si>
  <si>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</si>
  <si>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</si>
  <si>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</si>
  <si>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</si>
  <si>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</si>
  <si>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</si>
  <si>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</si>
  <si>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</si>
  <si>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</si>
  <si>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</si>
  <si>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</si>
  <si>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</si>
  <si>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</si>
  <si>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</si>
  <si>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</si>
  <si>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</si>
  <si>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</si>
  <si>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</si>
  <si>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</si>
  <si>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</si>
  <si>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</si>
  <si>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</si>
  <si>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</si>
  <si>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</si>
  <si>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</si>
  <si>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</si>
  <si>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</si>
  <si>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</si>
  <si>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</si>
  <si>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</si>
  <si>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</si>
  <si>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</si>
  <si>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</si>
  <si>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</si>
  <si>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</si>
  <si>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</si>
  <si>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</si>
  <si>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</si>
  <si>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</si>
  <si>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</si>
  <si>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</si>
  <si>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</si>
  <si>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</si>
  <si>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</si>
  <si>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</si>
  <si>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</si>
  <si>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</si>
  <si>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</si>
  <si>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</si>
  <si>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</si>
  <si>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</si>
  <si>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</si>
  <si>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</si>
  <si>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</si>
  <si>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</si>
  <si>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</si>
  <si>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</si>
  <si>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</si>
  <si>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</si>
  <si>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</si>
  <si>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</si>
  <si>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</si>
  <si>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</si>
  <si>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</si>
  <si>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</si>
  <si>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</si>
  <si>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</si>
  <si>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</si>
  <si>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</si>
  <si>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</si>
  <si>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</si>
  <si>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</si>
  <si>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</si>
  <si>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</si>
  <si>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</si>
  <si>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</si>
  <si>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</si>
  <si>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</si>
  <si>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</si>
  <si>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</si>
  <si>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</si>
  <si>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</si>
  <si>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</si>
  <si>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</si>
  <si>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</si>
  <si>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</si>
  <si>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</si>
  <si>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</si>
  <si>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</si>
  <si>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</si>
  <si>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</si>
  <si>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</si>
  <si>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</si>
  <si>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</si>
  <si>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</si>
  <si>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</si>
  <si>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</si>
  <si>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</si>
  <si>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</si>
  <si>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</si>
  <si>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</si>
  <si>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</si>
  <si>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</si>
  <si>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</si>
  <si>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</si>
  <si>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</si>
  <si>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</si>
  <si>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</si>
  <si>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</si>
  <si>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</si>
  <si>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</si>
  <si>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</si>
  <si>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</si>
  <si>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</si>
  <si>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</si>
  <si>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</si>
  <si>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</si>
  <si>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</si>
  <si>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</si>
  <si>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</si>
  <si>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</si>
  <si>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</si>
  <si>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</si>
  <si>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</si>
  <si>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</si>
  <si>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</si>
  <si>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</si>
  <si>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</si>
  <si>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</si>
  <si>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</si>
  <si>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</si>
  <si>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</si>
  <si>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</si>
  <si>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</si>
  <si>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</si>
  <si>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</si>
  <si>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</si>
  <si>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</si>
  <si>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</si>
  <si>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</si>
  <si>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</si>
  <si>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</si>
  <si>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</si>
  <si>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</si>
  <si>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</si>
  <si>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</si>
  <si>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</si>
  <si>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</si>
  <si>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</si>
  <si>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</si>
  <si>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</si>
  <si>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</si>
  <si>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</si>
  <si>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</si>
  <si>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</si>
  <si>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</si>
  <si>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</si>
  <si>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</si>
  <si>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</si>
  <si>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</si>
  <si>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</si>
  <si>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</si>
  <si>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</si>
  <si>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</si>
  <si>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</si>
  <si>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</si>
  <si>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</si>
  <si>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</si>
  <si>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</si>
  <si>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</si>
  <si>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</si>
  <si>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</si>
  <si>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</si>
  <si>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</si>
  <si>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</si>
  <si>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</si>
  <si>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</si>
  <si>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</si>
  <si>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</si>
  <si>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</si>
  <si>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</si>
  <si>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</si>
  <si>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</si>
  <si>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</si>
  <si>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</si>
  <si>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</si>
  <si>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</si>
  <si>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</si>
  <si>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</si>
  <si>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</si>
  <si>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</si>
  <si>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</si>
  <si>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</si>
  <si>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</si>
  <si>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</si>
  <si>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</si>
  <si>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</si>
  <si>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</si>
  <si>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</si>
  <si>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</si>
  <si>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</si>
  <si>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</si>
  <si>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</si>
  <si>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</si>
  <si>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</si>
  <si>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</si>
  <si>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</si>
  <si>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</si>
  <si>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</si>
  <si>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</si>
  <si>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</si>
  <si>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INVERSOR DE SOLDA MONOFÁSICO DE 160 A, POTÊNCIA DE 5400 W, TENSÃO DE 220 V, PARA SOLDA COM ELETRODOS DE 2,0 A 4,0 MM E PROCESSO TIG - CHP DIURNO. AF_06/2018</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</si>
  <si>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</si>
  <si>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</si>
  <si>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</si>
  <si>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</si>
  <si>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</si>
  <si>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</si>
  <si>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</si>
  <si>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</si>
  <si>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</si>
  <si>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</si>
  <si>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</si>
  <si>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</si>
  <si>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</si>
  <si>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</si>
  <si>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</si>
  <si>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</si>
  <si>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</si>
  <si>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</si>
  <si>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</si>
  <si>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</si>
  <si>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</si>
  <si>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</si>
  <si>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</si>
  <si>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</si>
  <si>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</si>
  <si>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</si>
  <si>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</si>
  <si>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</si>
  <si>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</si>
  <si>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</si>
  <si>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</si>
  <si>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</si>
  <si>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</si>
  <si>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</si>
  <si>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</si>
  <si>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</si>
  <si>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</si>
  <si>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</si>
  <si>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</si>
  <si>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</si>
  <si>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</si>
  <si>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</si>
  <si>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</si>
  <si>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</si>
  <si>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</si>
  <si>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</si>
  <si>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</si>
  <si>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</si>
  <si>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</si>
  <si>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</si>
  <si>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</si>
  <si>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</si>
  <si>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</si>
  <si>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</si>
  <si>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</si>
  <si>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</si>
  <si>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</si>
  <si>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</si>
  <si>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</si>
  <si>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</si>
  <si>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</si>
  <si>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</si>
  <si>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</si>
  <si>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</si>
  <si>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</si>
  <si>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</si>
  <si>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</si>
  <si>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</si>
  <si>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</si>
  <si>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</si>
  <si>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</si>
  <si>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</si>
  <si>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</si>
  <si>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</si>
  <si>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</si>
  <si>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</si>
  <si>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</si>
  <si>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</si>
  <si>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</si>
  <si>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</si>
  <si>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</si>
  <si>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</si>
  <si>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</si>
  <si>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</si>
  <si>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</si>
  <si>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</si>
  <si>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</si>
  <si>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</si>
  <si>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</si>
  <si>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</si>
  <si>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</si>
  <si>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</si>
  <si>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</si>
  <si>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</si>
  <si>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</si>
  <si>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</si>
  <si>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</si>
  <si>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</si>
  <si>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</si>
  <si>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</si>
  <si>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</si>
  <si>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</si>
  <si>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</si>
  <si>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</si>
  <si>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</si>
  <si>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</si>
  <si>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</si>
  <si>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</si>
  <si>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</si>
  <si>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</si>
  <si>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</si>
  <si>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</si>
  <si>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</si>
  <si>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</si>
  <si>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</si>
  <si>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</si>
  <si>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</si>
  <si>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</si>
  <si>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</si>
  <si>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</si>
  <si>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</si>
  <si>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</si>
  <si>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</si>
  <si>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</si>
  <si>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</si>
  <si>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</si>
  <si>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</si>
  <si>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</si>
  <si>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</si>
  <si>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</si>
  <si>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</si>
  <si>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</si>
  <si>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</si>
  <si>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</si>
  <si>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</si>
  <si>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</si>
  <si>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</si>
  <si>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</si>
  <si>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</si>
  <si>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</si>
  <si>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</si>
  <si>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</si>
  <si>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INVERSOR DE SOLDA MONOFÁSICO DE 160 A, POTÊNCIA DE 5400 W, TENSÃO DE 220 V, PARA SOLDA COM ELETRODOS DE 2,0 A 4,0 MM E PROCESSO TIG - CHI DIURNO. AF_06/2018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</si>
  <si>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</si>
  <si>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</si>
  <si>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</si>
  <si>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</si>
  <si>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</si>
  <si>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</si>
  <si>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</si>
  <si>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</si>
  <si>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</si>
  <si>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</si>
  <si>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</si>
  <si>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</si>
  <si>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</si>
  <si>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</si>
  <si>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</si>
  <si>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</si>
  <si>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</si>
  <si>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</si>
  <si>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</si>
  <si>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</si>
  <si>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</si>
  <si>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</si>
  <si>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</si>
  <si>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</si>
  <si>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</si>
  <si>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</si>
  <si>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</si>
  <si>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</si>
  <si>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</si>
  <si>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</si>
  <si>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</si>
  <si>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</si>
  <si>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</si>
  <si>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</si>
  <si>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</si>
  <si>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</si>
  <si>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</si>
  <si>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</si>
  <si>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</si>
  <si>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</si>
  <si>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</si>
  <si>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</si>
  <si>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</si>
  <si>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</si>
  <si>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</si>
  <si>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</si>
  <si>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</si>
  <si>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</si>
  <si>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</si>
  <si>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</si>
  <si>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</si>
  <si>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</si>
  <si>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</si>
  <si>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</si>
  <si>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</si>
  <si>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</si>
  <si>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</si>
  <si>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</si>
  <si>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</si>
  <si>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</si>
  <si>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</si>
  <si>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</si>
  <si>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</si>
  <si>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</si>
  <si>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</si>
  <si>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</si>
  <si>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</si>
  <si>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</si>
  <si>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</si>
  <si>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</si>
  <si>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</si>
  <si>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</si>
  <si>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</si>
  <si>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</si>
  <si>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</si>
  <si>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</si>
  <si>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</si>
  <si>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</si>
  <si>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</si>
  <si>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</si>
  <si>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</si>
  <si>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</si>
  <si>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</si>
  <si>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</si>
  <si>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</si>
  <si>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</si>
  <si>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</si>
  <si>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</si>
  <si>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</si>
  <si>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</si>
  <si>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</si>
  <si>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</si>
  <si>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</si>
  <si>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</si>
  <si>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</si>
  <si>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</si>
  <si>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</si>
  <si>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</si>
  <si>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</si>
  <si>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</si>
  <si>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</si>
  <si>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</si>
  <si>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</si>
  <si>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</si>
  <si>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</si>
  <si>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</si>
  <si>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</si>
  <si>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</si>
  <si>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</si>
  <si>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</si>
  <si>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</si>
  <si>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</si>
  <si>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</si>
  <si>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</si>
  <si>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</si>
  <si>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</si>
  <si>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</si>
  <si>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</si>
  <si>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</si>
  <si>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</si>
  <si>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</si>
  <si>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</si>
  <si>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</si>
  <si>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</si>
  <si>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</si>
  <si>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</si>
  <si>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</si>
  <si>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</si>
  <si>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</si>
  <si>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</si>
  <si>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</si>
  <si>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</si>
  <si>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</si>
  <si>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</si>
  <si>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</si>
  <si>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</si>
  <si>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</si>
  <si>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</si>
  <si>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</si>
  <si>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</si>
  <si>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</si>
  <si>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</si>
  <si>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</si>
  <si>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</si>
  <si>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</si>
  <si>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</si>
  <si>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</si>
  <si>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</si>
  <si>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</si>
  <si>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</si>
  <si>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</si>
  <si>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</si>
  <si>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</si>
  <si>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</si>
  <si>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</si>
  <si>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</si>
  <si>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</si>
  <si>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</si>
  <si>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</si>
  <si>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</si>
  <si>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</si>
  <si>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</si>
  <si>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</si>
  <si>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</si>
  <si>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</si>
  <si>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</si>
  <si>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</si>
  <si>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</si>
  <si>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</si>
  <si>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</si>
  <si>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</si>
  <si>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</si>
  <si>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</si>
  <si>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</si>
  <si>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</si>
  <si>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</si>
  <si>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</si>
  <si>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</si>
  <si>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</si>
  <si>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</si>
  <si>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</si>
  <si>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</si>
  <si>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</si>
  <si>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</si>
  <si>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</si>
  <si>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</si>
  <si>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</si>
  <si>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</si>
  <si>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</si>
  <si>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</si>
  <si>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</si>
  <si>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</si>
  <si>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</si>
  <si>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</si>
  <si>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</si>
  <si>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</si>
  <si>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</si>
  <si>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</si>
  <si>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</si>
  <si>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</si>
  <si>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</si>
  <si>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</si>
  <si>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</si>
  <si>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</si>
  <si>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</si>
  <si>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</si>
  <si>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</si>
  <si>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</si>
  <si>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</si>
  <si>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</si>
  <si>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</si>
  <si>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</si>
  <si>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</si>
  <si>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</si>
  <si>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</si>
  <si>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</si>
  <si>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</si>
  <si>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</si>
  <si>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</si>
  <si>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</si>
  <si>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</si>
  <si>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</si>
  <si>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</si>
  <si>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</si>
  <si>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</si>
  <si>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</si>
  <si>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</si>
  <si>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</si>
  <si>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</si>
  <si>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</si>
  <si>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</si>
  <si>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</si>
  <si>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</si>
  <si>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</si>
  <si>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</si>
  <si>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</si>
  <si>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</si>
  <si>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</si>
  <si>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</si>
  <si>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</si>
  <si>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</si>
  <si>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</si>
  <si>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</si>
  <si>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</si>
  <si>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</si>
  <si>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</si>
  <si>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</si>
  <si>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</si>
  <si>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</si>
  <si>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</si>
  <si>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</si>
  <si>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</si>
  <si>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</si>
  <si>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</si>
  <si>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</si>
  <si>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</si>
  <si>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</si>
  <si>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</si>
  <si>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</si>
  <si>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</si>
  <si>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</si>
  <si>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</si>
  <si>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</si>
  <si>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</si>
  <si>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</si>
  <si>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</si>
  <si>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</si>
  <si>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</si>
  <si>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</si>
  <si>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</si>
  <si>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</si>
  <si>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</si>
  <si>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</si>
  <si>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</si>
  <si>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</si>
  <si>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</si>
  <si>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</si>
  <si>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</si>
  <si>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</si>
  <si>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</si>
  <si>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</si>
  <si>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</si>
  <si>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</si>
  <si>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</si>
  <si>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</si>
  <si>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</si>
  <si>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</si>
  <si>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</si>
  <si>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</si>
  <si>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</si>
  <si>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</si>
  <si>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</si>
  <si>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</si>
  <si>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</si>
  <si>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</si>
  <si>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</si>
  <si>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</si>
  <si>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</si>
  <si>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</si>
  <si>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</si>
  <si>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</si>
  <si>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</si>
  <si>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</si>
  <si>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</si>
  <si>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</si>
  <si>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</si>
  <si>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</si>
  <si>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</si>
  <si>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</si>
  <si>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</si>
  <si>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</si>
  <si>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</si>
  <si>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</si>
  <si>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</si>
  <si>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</si>
  <si>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</si>
  <si>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</si>
  <si>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</si>
  <si>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</si>
  <si>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</si>
  <si>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</si>
  <si>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</si>
  <si>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</si>
  <si>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</si>
  <si>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</si>
  <si>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</si>
  <si>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</si>
  <si>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</si>
  <si>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</si>
  <si>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</si>
  <si>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</si>
  <si>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</si>
  <si>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</si>
  <si>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</si>
  <si>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</si>
  <si>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</si>
  <si>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</si>
  <si>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</si>
  <si>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</si>
  <si>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</si>
  <si>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</si>
  <si>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</si>
  <si>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</si>
  <si>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</si>
  <si>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</si>
  <si>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</si>
  <si>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</si>
  <si>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</si>
  <si>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</si>
  <si>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</si>
  <si>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</si>
  <si>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</si>
  <si>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</si>
  <si>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</si>
  <si>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</si>
  <si>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</si>
  <si>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</si>
  <si>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</si>
  <si>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</si>
  <si>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</si>
  <si>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</si>
  <si>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</si>
  <si>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</si>
  <si>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</si>
  <si>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</si>
  <si>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</si>
  <si>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</si>
  <si>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</si>
  <si>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</si>
  <si>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</si>
  <si>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</si>
  <si>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</si>
  <si>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</si>
  <si>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</si>
  <si>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</si>
  <si>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</si>
  <si>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</si>
  <si>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</si>
  <si>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</si>
  <si>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</si>
  <si>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</si>
  <si>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</si>
  <si>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</si>
  <si>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</si>
  <si>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</si>
  <si>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</si>
  <si>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</si>
  <si>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</si>
  <si>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</si>
  <si>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</si>
  <si>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</si>
  <si>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</si>
  <si>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</si>
  <si>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</si>
  <si>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</si>
  <si>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</si>
  <si>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</si>
  <si>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</si>
  <si>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</si>
  <si>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</si>
  <si>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</si>
  <si>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</si>
  <si>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</si>
  <si>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</si>
  <si>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</si>
  <si>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</si>
  <si>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</si>
  <si>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</si>
  <si>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</si>
  <si>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</si>
  <si>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</si>
  <si>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</si>
  <si>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</si>
  <si>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</si>
  <si>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</si>
  <si>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</si>
  <si>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</si>
  <si>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</si>
  <si>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</si>
  <si>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</si>
  <si>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</si>
  <si>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</si>
  <si>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</si>
  <si>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</si>
  <si>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</si>
  <si>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</si>
  <si>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</si>
  <si>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</si>
  <si>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</si>
  <si>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</si>
  <si>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</si>
  <si>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</si>
  <si>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</si>
  <si>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</si>
  <si>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</si>
  <si>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</si>
  <si>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</si>
  <si>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</si>
  <si>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</si>
  <si>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</si>
  <si>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</si>
  <si>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</si>
  <si>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</si>
  <si>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</si>
  <si>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</si>
  <si>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</si>
  <si>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</si>
  <si>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</si>
  <si>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</si>
  <si>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</si>
  <si>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</si>
  <si>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</si>
  <si>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</si>
  <si>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</si>
  <si>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</si>
  <si>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</si>
  <si>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</si>
  <si>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</si>
  <si>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</si>
  <si>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</si>
  <si>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</si>
  <si>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</si>
  <si>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</si>
  <si>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</si>
  <si>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</si>
  <si>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</si>
  <si>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</si>
  <si>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</si>
  <si>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</si>
  <si>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</si>
  <si>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</si>
  <si>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</si>
  <si>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</si>
  <si>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</si>
  <si>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</si>
  <si>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</si>
  <si>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</si>
  <si>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</si>
  <si>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</si>
  <si>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</si>
  <si>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</si>
  <si>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</si>
  <si>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</si>
  <si>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</si>
  <si>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</si>
  <si>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</si>
  <si>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</si>
  <si>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</si>
  <si>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</si>
  <si>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</si>
  <si>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</si>
  <si>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</si>
  <si>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</si>
  <si>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</si>
  <si>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</si>
  <si>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</si>
  <si>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</si>
  <si>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</si>
  <si>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</si>
  <si>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</si>
  <si>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</si>
  <si>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</si>
  <si>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</si>
  <si>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</si>
  <si>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</si>
  <si>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</si>
  <si>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</si>
  <si>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</si>
  <si>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</si>
  <si>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</si>
  <si>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</si>
  <si>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</si>
  <si>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</si>
  <si>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</si>
  <si>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</si>
  <si>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</si>
  <si>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</si>
  <si>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</si>
  <si>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</si>
  <si>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</si>
  <si>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</si>
  <si>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</si>
  <si>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</si>
  <si>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</si>
  <si>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</si>
  <si>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</si>
  <si>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</si>
  <si>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</si>
  <si>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</si>
  <si>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</si>
  <si>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</si>
  <si>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</si>
  <si>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</si>
  <si>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</si>
  <si>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</si>
  <si>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</si>
  <si>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</si>
  <si>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</si>
  <si>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</si>
  <si>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</si>
  <si>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</si>
  <si>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</si>
  <si>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</si>
  <si>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</si>
  <si>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</si>
  <si>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</si>
  <si>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</si>
  <si>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</si>
  <si>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</si>
  <si>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</si>
  <si>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</si>
  <si>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</si>
  <si>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</si>
  <si>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</si>
  <si>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</si>
  <si>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</si>
  <si>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</si>
  <si>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</si>
  <si>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</si>
  <si>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</si>
  <si>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</si>
  <si>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</si>
  <si>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</si>
  <si>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</si>
  <si>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</si>
  <si>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</si>
  <si>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</si>
  <si>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</si>
  <si>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</si>
  <si>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</si>
  <si>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</si>
  <si>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</si>
  <si>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</si>
  <si>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</si>
  <si>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</si>
  <si>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</si>
  <si>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</si>
  <si>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</si>
  <si>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</si>
  <si>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</si>
  <si>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</si>
  <si>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</si>
  <si>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</si>
  <si>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</si>
  <si>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</si>
  <si>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</si>
  <si>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</si>
  <si>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55960</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</si>
  <si>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</si>
  <si>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</si>
  <si>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</si>
  <si>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</si>
  <si>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</si>
  <si>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</si>
  <si>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</si>
  <si>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</si>
  <si>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</si>
  <si>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</si>
  <si>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</si>
  <si>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</si>
  <si>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</si>
  <si>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</si>
  <si>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</si>
  <si>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</si>
  <si>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</si>
  <si>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</si>
  <si>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</si>
  <si>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</si>
  <si>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</si>
  <si>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</si>
  <si>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</si>
  <si>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</si>
  <si>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</si>
  <si>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</si>
  <si>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</si>
  <si>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</si>
  <si>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</si>
  <si>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</si>
  <si>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</si>
  <si>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</si>
  <si>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</si>
  <si>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</si>
  <si>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</si>
  <si>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</si>
  <si>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</si>
  <si>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</si>
  <si>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</si>
  <si>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</si>
  <si>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</si>
  <si>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</si>
  <si>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</si>
  <si>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</si>
  <si>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</si>
  <si>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</si>
  <si>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</si>
  <si>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</si>
  <si>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</si>
  <si>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</si>
  <si>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</si>
  <si>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</si>
  <si>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</si>
  <si>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</si>
  <si>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</si>
  <si>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</si>
  <si>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</si>
  <si>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</si>
  <si>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</si>
  <si>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</si>
  <si>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</si>
  <si>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</si>
  <si>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</si>
  <si>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</si>
  <si>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</si>
  <si>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</si>
  <si>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</si>
  <si>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</si>
  <si>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</si>
  <si>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</si>
  <si>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</si>
  <si>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</si>
  <si>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</si>
  <si>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</si>
  <si>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</si>
  <si>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</si>
  <si>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</si>
  <si>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</si>
  <si>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</si>
  <si>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</si>
  <si>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</si>
  <si>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</si>
  <si>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</si>
  <si>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</si>
  <si>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</si>
  <si>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</si>
  <si>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</si>
  <si>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</si>
  <si>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</si>
  <si>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</si>
  <si>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</si>
  <si>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</si>
  <si>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</si>
  <si>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</si>
  <si>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</si>
  <si>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</si>
  <si>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</si>
  <si>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</si>
  <si>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</si>
  <si>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</si>
  <si>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</si>
  <si>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</si>
  <si>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</si>
  <si>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</si>
  <si>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</si>
  <si>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</si>
  <si>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</si>
  <si>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83651</t>
  </si>
  <si>
    <t>83658</t>
  </si>
  <si>
    <t>83661</t>
  </si>
  <si>
    <t>83662</t>
  </si>
  <si>
    <t>83664</t>
  </si>
  <si>
    <t>83670</t>
  </si>
  <si>
    <t>83671</t>
  </si>
  <si>
    <t>83679</t>
  </si>
  <si>
    <t>83680</t>
  </si>
  <si>
    <t>83681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</si>
  <si>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</si>
  <si>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</si>
  <si>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</si>
  <si>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</si>
  <si>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</si>
  <si>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</si>
  <si>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</si>
  <si>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</si>
  <si>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</si>
  <si>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</si>
  <si>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</si>
  <si>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</si>
  <si>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</si>
  <si>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</si>
  <si>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</si>
  <si>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</si>
  <si>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</si>
  <si>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</si>
  <si>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</si>
  <si>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</si>
  <si>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</si>
  <si>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</si>
  <si>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</si>
  <si>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</si>
  <si>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</si>
  <si>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</si>
  <si>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</si>
  <si>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</si>
  <si>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</si>
  <si>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</si>
  <si>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</si>
  <si>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</si>
  <si>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</si>
  <si>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</si>
  <si>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</si>
  <si>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</si>
  <si>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</si>
  <si>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</si>
  <si>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</si>
  <si>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</si>
  <si>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</si>
  <si>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</si>
  <si>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</si>
  <si>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</si>
  <si>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</si>
  <si>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</si>
  <si>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</si>
  <si>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</si>
  <si>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</si>
  <si>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</si>
  <si>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</si>
  <si>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</si>
  <si>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</si>
  <si>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</si>
  <si>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</si>
  <si>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</si>
  <si>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</si>
  <si>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</si>
  <si>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</si>
  <si>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</si>
  <si>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</si>
  <si>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</si>
  <si>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</si>
  <si>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</si>
  <si>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</si>
  <si>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</si>
  <si>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</si>
  <si>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</si>
  <si>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</si>
  <si>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</si>
  <si>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</si>
  <si>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</si>
  <si>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</si>
  <si>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</si>
  <si>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</si>
  <si>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</si>
  <si>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</si>
  <si>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</si>
  <si>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</si>
  <si>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</si>
  <si>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</si>
  <si>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83659</t>
  </si>
  <si>
    <t>83716</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</si>
  <si>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</si>
  <si>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</si>
  <si>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</si>
  <si>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</si>
  <si>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</si>
  <si>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</si>
  <si>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</si>
  <si>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</si>
  <si>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</si>
  <si>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</si>
  <si>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</si>
  <si>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</si>
  <si>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</si>
  <si>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</si>
  <si>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</si>
  <si>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</si>
  <si>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</si>
  <si>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</si>
  <si>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</si>
  <si>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</si>
  <si>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</si>
  <si>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</si>
  <si>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</si>
  <si>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</si>
  <si>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</si>
  <si>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</si>
  <si>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</si>
  <si>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</si>
  <si>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</si>
  <si>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</si>
  <si>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</si>
  <si>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</si>
  <si>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</si>
  <si>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</si>
  <si>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</si>
  <si>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</si>
  <si>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</si>
  <si>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</si>
  <si>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</si>
  <si>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</si>
  <si>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</si>
  <si>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</si>
  <si>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</si>
  <si>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</si>
  <si>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</si>
  <si>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</si>
  <si>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</si>
  <si>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</si>
  <si>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</si>
  <si>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</si>
  <si>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</si>
  <si>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</si>
  <si>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</si>
  <si>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</si>
  <si>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</si>
  <si>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</si>
  <si>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</si>
  <si>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</si>
  <si>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</si>
  <si>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</si>
  <si>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</si>
  <si>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</si>
  <si>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</si>
  <si>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</si>
  <si>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</si>
  <si>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</si>
  <si>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</si>
  <si>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</si>
  <si>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</si>
  <si>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</si>
  <si>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</si>
  <si>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</si>
  <si>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</si>
  <si>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</si>
  <si>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</si>
  <si>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</si>
  <si>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</si>
  <si>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</si>
  <si>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</si>
  <si>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</si>
  <si>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</si>
  <si>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</si>
  <si>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</si>
  <si>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</si>
  <si>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</si>
  <si>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</si>
  <si>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</si>
  <si>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</si>
  <si>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</si>
  <si>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</si>
  <si>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</si>
  <si>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</si>
  <si>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</si>
  <si>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</si>
  <si>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</si>
  <si>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</si>
  <si>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</si>
  <si>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</si>
  <si>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</si>
  <si>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</si>
  <si>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</si>
  <si>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</si>
  <si>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</si>
  <si>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</si>
  <si>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</si>
  <si>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</si>
  <si>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</si>
  <si>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</si>
  <si>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</si>
  <si>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</si>
  <si>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</si>
  <si>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</si>
  <si>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</si>
  <si>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</si>
  <si>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</si>
  <si>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</si>
  <si>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</si>
  <si>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</si>
  <si>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</si>
  <si>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</si>
  <si>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</si>
  <si>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</si>
  <si>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</si>
  <si>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</si>
  <si>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</si>
  <si>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</si>
  <si>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</si>
  <si>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</si>
  <si>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</si>
  <si>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</si>
  <si>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</si>
  <si>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</si>
  <si>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</si>
  <si>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</si>
  <si>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</si>
  <si>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BASE PARA POÇO DE VISITA CIRCULAR PARA  ESGOTO, EM ALVENARIA COM TIJOLOS CERÂMICOS MACIÇOS, DIÂMETRO INTERNO = 1 M, PROFUNDIDADE = 1,45 M, EXCLUINDO TAMPÃO. AF_05/2018</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</si>
  <si>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</si>
  <si>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</si>
  <si>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</si>
  <si>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</si>
  <si>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</si>
  <si>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</si>
  <si>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</si>
  <si>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</si>
  <si>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</si>
  <si>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</si>
  <si>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</si>
  <si>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</si>
  <si>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</si>
  <si>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</si>
  <si>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</si>
  <si>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</si>
  <si>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</si>
  <si>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</si>
  <si>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</si>
  <si>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</si>
  <si>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</si>
  <si>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</si>
  <si>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</si>
  <si>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</si>
  <si>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</si>
  <si>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</si>
  <si>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</si>
  <si>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</si>
  <si>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</si>
  <si>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</si>
  <si>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</si>
  <si>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</si>
  <si>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</si>
  <si>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</si>
  <si>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</si>
  <si>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</si>
  <si>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</si>
  <si>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</si>
  <si>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</si>
  <si>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</si>
  <si>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</si>
  <si>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</si>
  <si>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</si>
  <si>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</si>
  <si>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</si>
  <si>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</si>
  <si>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</si>
  <si>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</si>
  <si>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</si>
  <si>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</si>
  <si>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</si>
  <si>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</si>
  <si>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</si>
  <si>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</si>
  <si>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</si>
  <si>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</si>
  <si>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</si>
  <si>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</si>
  <si>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</si>
  <si>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</si>
  <si>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</si>
  <si>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</si>
  <si>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</si>
  <si>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</si>
  <si>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</si>
  <si>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</si>
  <si>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</si>
  <si>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</si>
  <si>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</si>
  <si>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</si>
  <si>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</si>
  <si>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</si>
  <si>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</si>
  <si>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</si>
  <si>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</si>
  <si>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</si>
  <si>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</si>
  <si>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</si>
  <si>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</si>
  <si>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</si>
  <si>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</si>
  <si>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</si>
  <si>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</si>
  <si>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</si>
  <si>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</si>
  <si>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</si>
  <si>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</si>
  <si>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</si>
  <si>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</si>
  <si>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</si>
  <si>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</si>
  <si>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</si>
  <si>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</si>
  <si>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</si>
  <si>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</si>
  <si>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</si>
  <si>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</si>
  <si>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</si>
  <si>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</si>
  <si>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</si>
  <si>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</si>
  <si>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</si>
  <si>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</si>
  <si>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</si>
  <si>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</si>
  <si>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</si>
  <si>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</si>
  <si>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</si>
  <si>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</si>
  <si>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</si>
  <si>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</si>
  <si>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</si>
  <si>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</si>
  <si>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</si>
  <si>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</si>
  <si>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</si>
  <si>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</si>
  <si>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</si>
  <si>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</si>
  <si>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</si>
  <si>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</si>
  <si>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</si>
  <si>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</si>
  <si>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</si>
  <si>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</si>
  <si>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</si>
  <si>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</si>
  <si>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</si>
  <si>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</si>
  <si>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</si>
  <si>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</si>
  <si>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</si>
  <si>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</si>
  <si>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</si>
  <si>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</si>
  <si>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</si>
  <si>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</si>
  <si>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</si>
  <si>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</si>
  <si>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</si>
  <si>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</si>
  <si>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</si>
  <si>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</si>
  <si>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</si>
  <si>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</si>
  <si>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</si>
  <si>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</si>
  <si>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</si>
  <si>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</si>
  <si>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</si>
  <si>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</si>
  <si>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</si>
  <si>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</si>
  <si>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</si>
  <si>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</si>
  <si>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</si>
  <si>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</si>
  <si>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</si>
  <si>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</si>
  <si>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</si>
  <si>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</si>
  <si>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</si>
  <si>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</si>
  <si>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</si>
  <si>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</si>
  <si>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</si>
  <si>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</si>
  <si>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</si>
  <si>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</si>
  <si>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</si>
  <si>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</si>
  <si>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</si>
  <si>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</si>
  <si>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</si>
  <si>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</si>
  <si>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</si>
  <si>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</si>
  <si>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</si>
  <si>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</si>
  <si>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</si>
  <si>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</si>
  <si>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</si>
  <si>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</si>
  <si>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</si>
  <si>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</si>
  <si>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</si>
  <si>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</si>
  <si>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</si>
  <si>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</si>
  <si>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</si>
  <si>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</si>
  <si>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</si>
  <si>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</si>
  <si>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</si>
  <si>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</si>
  <si>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</si>
  <si>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</si>
  <si>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</si>
  <si>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</si>
  <si>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</si>
  <si>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</si>
  <si>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</si>
  <si>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</si>
  <si>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</si>
  <si>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</si>
  <si>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</si>
  <si>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</si>
  <si>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</si>
  <si>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</si>
  <si>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</si>
  <si>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</si>
  <si>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</si>
  <si>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</si>
  <si>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</si>
  <si>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</si>
  <si>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94274</t>
  </si>
  <si>
    <t>94275</t>
  </si>
  <si>
    <t>94276</t>
  </si>
  <si>
    <t>94281</t>
  </si>
  <si>
    <t>94282</t>
  </si>
  <si>
    <t>94283</t>
  </si>
  <si>
    <t>94284</t>
  </si>
  <si>
    <t>94285</t>
  </si>
  <si>
    <t>94286</t>
  </si>
  <si>
    <t>94287</t>
  </si>
  <si>
    <t>94288</t>
  </si>
  <si>
    <t>94289</t>
  </si>
  <si>
    <t>94290</t>
  </si>
  <si>
    <t>94291</t>
  </si>
  <si>
    <t>94292</t>
  </si>
  <si>
    <t>94293</t>
  </si>
  <si>
    <t>94294</t>
  </si>
  <si>
    <t>94037</t>
  </si>
  <si>
    <t>94038</t>
  </si>
  <si>
    <t>94039</t>
  </si>
  <si>
    <t>94040</t>
  </si>
  <si>
    <t>94041</t>
  </si>
  <si>
    <t>94042</t>
  </si>
  <si>
    <t>94043</t>
  </si>
  <si>
    <t>94044</t>
  </si>
  <si>
    <t>94045</t>
  </si>
  <si>
    <t>94046</t>
  </si>
  <si>
    <t>94047</t>
  </si>
  <si>
    <t>94048</t>
  </si>
  <si>
    <t>94049</t>
  </si>
  <si>
    <t>94050</t>
  </si>
  <si>
    <t>94051</t>
  </si>
  <si>
    <t>94052</t>
  </si>
  <si>
    <t>94053</t>
  </si>
  <si>
    <t>94054</t>
  </si>
  <si>
    <t>94055</t>
  </si>
  <si>
    <t>94056</t>
  </si>
  <si>
    <t>94057</t>
  </si>
  <si>
    <t>94058</t>
  </si>
  <si>
    <t>94059</t>
  </si>
  <si>
    <t>94060</t>
  </si>
  <si>
    <t>73301</t>
  </si>
  <si>
    <t>83515</t>
  </si>
  <si>
    <t>83516</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</si>
  <si>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</si>
  <si>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</si>
  <si>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</si>
  <si>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</si>
  <si>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</si>
  <si>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</si>
  <si>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</si>
  <si>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</si>
  <si>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</si>
  <si>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</si>
  <si>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</si>
  <si>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</si>
  <si>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</si>
  <si>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</si>
  <si>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</si>
  <si>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</si>
  <si>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</si>
  <si>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</si>
  <si>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</si>
  <si>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</si>
  <si>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</si>
  <si>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</si>
  <si>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</si>
  <si>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</si>
  <si>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</si>
  <si>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</si>
  <si>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</si>
  <si>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</si>
  <si>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</si>
  <si>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</si>
  <si>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</si>
  <si>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</si>
  <si>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</si>
  <si>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</si>
  <si>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</si>
  <si>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</si>
  <si>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</si>
  <si>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</si>
  <si>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</si>
  <si>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</si>
  <si>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</si>
  <si>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</si>
  <si>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</si>
  <si>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</si>
  <si>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</si>
  <si>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</si>
  <si>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</si>
  <si>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</si>
  <si>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</si>
  <si>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</si>
  <si>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</si>
  <si>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</si>
  <si>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</si>
  <si>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</si>
  <si>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</si>
  <si>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</si>
  <si>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</si>
  <si>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</si>
  <si>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94560</t>
  </si>
  <si>
    <t>94562</t>
  </si>
  <si>
    <t>94563</t>
  </si>
  <si>
    <t>73665</t>
  </si>
  <si>
    <t>90838</t>
  </si>
  <si>
    <t>91338</t>
  </si>
  <si>
    <t>91341</t>
  </si>
  <si>
    <t>94805</t>
  </si>
  <si>
    <t>94806</t>
  </si>
  <si>
    <t>94807</t>
  </si>
  <si>
    <t>84885</t>
  </si>
  <si>
    <t>84886</t>
  </si>
  <si>
    <t>72116</t>
  </si>
  <si>
    <t>72117</t>
  </si>
  <si>
    <t>72118</t>
  </si>
  <si>
    <t>72119</t>
  </si>
  <si>
    <t>72120</t>
  </si>
  <si>
    <t>72122</t>
  </si>
  <si>
    <t>72123</t>
  </si>
  <si>
    <t>84957</t>
  </si>
  <si>
    <t>84959</t>
  </si>
  <si>
    <t>85001</t>
  </si>
  <si>
    <t>85002</t>
  </si>
  <si>
    <t>85004</t>
  </si>
  <si>
    <t>85005</t>
  </si>
  <si>
    <t>94569</t>
  </si>
  <si>
    <t>94570</t>
  </si>
  <si>
    <t>94572</t>
  </si>
  <si>
    <t>94573</t>
  </si>
  <si>
    <t>94580</t>
  </si>
  <si>
    <t>95601</t>
  </si>
  <si>
    <t>95602</t>
  </si>
  <si>
    <t>95603</t>
  </si>
  <si>
    <t>95604</t>
  </si>
  <si>
    <t>95605</t>
  </si>
  <si>
    <t>95607</t>
  </si>
  <si>
    <t>95608</t>
  </si>
  <si>
    <t>95609</t>
  </si>
  <si>
    <t>95240</t>
  </si>
  <si>
    <t>LASTRO DE CONCRETO MAGRO, APLICADO EM PISOS OU RADIERS, ESPESSURA DE 3 CM. AF_07/2016</t>
  </si>
  <si>
    <t>95241</t>
  </si>
  <si>
    <t>LASTRO DE CONCRETO MAGRO, APLICADO EM PISOS OU RADIERS, ESPESSURA DE 5 CM. AF_07/2016</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</si>
  <si>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</si>
  <si>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</si>
  <si>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</si>
  <si>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</si>
  <si>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</si>
  <si>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</si>
  <si>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</si>
  <si>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</si>
  <si>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</si>
  <si>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</si>
  <si>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</si>
  <si>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</si>
  <si>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</si>
  <si>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</si>
  <si>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</si>
  <si>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</si>
  <si>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</si>
  <si>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</si>
  <si>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</si>
  <si>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</si>
  <si>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91003</t>
  </si>
  <si>
    <t>91004</t>
  </si>
  <si>
    <t>91005</t>
  </si>
  <si>
    <t>91006</t>
  </si>
  <si>
    <t>91007</t>
  </si>
  <si>
    <t>91008</t>
  </si>
  <si>
    <t>92263</t>
  </si>
  <si>
    <t>92264</t>
  </si>
  <si>
    <t>92265</t>
  </si>
  <si>
    <t>92266</t>
  </si>
  <si>
    <t>92267</t>
  </si>
  <si>
    <t>92268</t>
  </si>
  <si>
    <t>92269</t>
  </si>
  <si>
    <t>92270</t>
  </si>
  <si>
    <t>92271</t>
  </si>
  <si>
    <t>92272</t>
  </si>
  <si>
    <t>92273</t>
  </si>
  <si>
    <t>92408</t>
  </si>
  <si>
    <t>92409</t>
  </si>
  <si>
    <t>92410</t>
  </si>
  <si>
    <t>92411</t>
  </si>
  <si>
    <t>92412</t>
  </si>
  <si>
    <t>92413</t>
  </si>
  <si>
    <t>92414</t>
  </si>
  <si>
    <t>92415</t>
  </si>
  <si>
    <t>92416</t>
  </si>
  <si>
    <t>92417</t>
  </si>
  <si>
    <t>92418</t>
  </si>
  <si>
    <t>92419</t>
  </si>
  <si>
    <t>92420</t>
  </si>
  <si>
    <t>92421</t>
  </si>
  <si>
    <t>92422</t>
  </si>
  <si>
    <t>92423</t>
  </si>
  <si>
    <t>92424</t>
  </si>
  <si>
    <t>92425</t>
  </si>
  <si>
    <t>92426</t>
  </si>
  <si>
    <t>92427</t>
  </si>
  <si>
    <t>92428</t>
  </si>
  <si>
    <t>92429</t>
  </si>
  <si>
    <t>92430</t>
  </si>
  <si>
    <t>92431</t>
  </si>
  <si>
    <t>92432</t>
  </si>
  <si>
    <t>92433</t>
  </si>
  <si>
    <t>92434</t>
  </si>
  <si>
    <t>92435</t>
  </si>
  <si>
    <t>92436</t>
  </si>
  <si>
    <t>92437</t>
  </si>
  <si>
    <t>92438</t>
  </si>
  <si>
    <t>92439</t>
  </si>
  <si>
    <t>92440</t>
  </si>
  <si>
    <t>92441</t>
  </si>
  <si>
    <t>92442</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</si>
  <si>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</si>
  <si>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</si>
  <si>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</si>
  <si>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</si>
  <si>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</si>
  <si>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</si>
  <si>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</si>
  <si>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</si>
  <si>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</si>
  <si>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</si>
  <si>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</si>
  <si>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</si>
  <si>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</si>
  <si>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</si>
  <si>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</si>
  <si>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</si>
  <si>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</si>
  <si>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</si>
  <si>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</si>
  <si>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</si>
  <si>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</si>
  <si>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</si>
  <si>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</si>
  <si>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</si>
  <si>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</si>
  <si>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</si>
  <si>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</si>
  <si>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</si>
  <si>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</si>
  <si>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</si>
  <si>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</si>
  <si>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</si>
  <si>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</si>
  <si>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</si>
  <si>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</si>
  <si>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</si>
  <si>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</si>
  <si>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</si>
  <si>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</si>
  <si>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</si>
  <si>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</si>
  <si>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</si>
  <si>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</si>
  <si>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</si>
  <si>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</si>
  <si>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</si>
  <si>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</si>
  <si>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</si>
  <si>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</si>
  <si>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</si>
  <si>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</si>
  <si>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</si>
  <si>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</si>
  <si>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</si>
  <si>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</si>
  <si>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</si>
  <si>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</si>
  <si>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</si>
  <si>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</si>
  <si>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</si>
  <si>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</si>
  <si>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</si>
  <si>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</si>
  <si>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</si>
  <si>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</si>
  <si>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</si>
  <si>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</si>
  <si>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</si>
  <si>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</si>
  <si>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</si>
  <si>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</si>
  <si>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</si>
  <si>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</si>
  <si>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</si>
  <si>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</si>
  <si>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</si>
  <si>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</si>
  <si>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</si>
  <si>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</si>
  <si>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</si>
  <si>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</si>
  <si>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</si>
  <si>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</si>
  <si>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</si>
  <si>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92527</t>
  </si>
  <si>
    <t>92528</t>
  </si>
  <si>
    <t>92529</t>
  </si>
  <si>
    <t>92530</t>
  </si>
  <si>
    <t>92531</t>
  </si>
  <si>
    <t>92532</t>
  </si>
  <si>
    <t>92533</t>
  </si>
  <si>
    <t>92534</t>
  </si>
  <si>
    <t>92535</t>
  </si>
  <si>
    <t>92536</t>
  </si>
  <si>
    <t>92537</t>
  </si>
  <si>
    <t>92538</t>
  </si>
  <si>
    <t>95934</t>
  </si>
  <si>
    <t>95935</t>
  </si>
  <si>
    <t>95936</t>
  </si>
  <si>
    <t>95937</t>
  </si>
  <si>
    <t>95938</t>
  </si>
  <si>
    <t>95939</t>
  </si>
  <si>
    <t>95940</t>
  </si>
  <si>
    <t>95941</t>
  </si>
  <si>
    <t>95942</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</si>
  <si>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</si>
  <si>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</si>
  <si>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</si>
  <si>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</si>
  <si>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</si>
  <si>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</si>
  <si>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</si>
  <si>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</si>
  <si>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</si>
  <si>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</si>
  <si>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</si>
  <si>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</si>
  <si>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</si>
  <si>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</si>
  <si>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</si>
  <si>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</si>
  <si>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</si>
  <si>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</si>
  <si>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</si>
  <si>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</si>
  <si>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</si>
  <si>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</si>
  <si>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</si>
  <si>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</si>
  <si>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</si>
  <si>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</si>
  <si>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</si>
  <si>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</si>
  <si>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</si>
  <si>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</si>
  <si>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</si>
  <si>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</si>
  <si>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</si>
  <si>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</si>
  <si>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</si>
  <si>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</si>
  <si>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</si>
  <si>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</si>
  <si>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</si>
  <si>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</si>
  <si>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</si>
  <si>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</si>
  <si>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</si>
  <si>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</si>
  <si>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</si>
  <si>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</si>
  <si>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</si>
  <si>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</si>
  <si>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</si>
  <si>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</si>
  <si>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</si>
  <si>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</si>
  <si>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</si>
  <si>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</si>
  <si>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</si>
  <si>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</si>
  <si>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</si>
  <si>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</si>
  <si>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</si>
  <si>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</si>
  <si>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</si>
  <si>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</si>
  <si>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</si>
  <si>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</si>
  <si>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</si>
  <si>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</si>
  <si>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</si>
  <si>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</si>
  <si>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</si>
  <si>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</si>
  <si>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</si>
  <si>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</si>
  <si>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</si>
  <si>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</si>
  <si>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</si>
  <si>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</si>
  <si>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</si>
  <si>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</si>
  <si>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</si>
  <si>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</si>
  <si>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</si>
  <si>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</si>
  <si>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</si>
  <si>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</si>
  <si>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</si>
  <si>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</si>
  <si>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</si>
  <si>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</si>
  <si>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</si>
  <si>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</si>
  <si>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</si>
  <si>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</si>
  <si>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</si>
  <si>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</si>
  <si>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</si>
  <si>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</si>
  <si>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</si>
  <si>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</si>
  <si>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</si>
  <si>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</si>
  <si>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</si>
  <si>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</si>
  <si>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</si>
  <si>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</si>
  <si>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</si>
  <si>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</si>
  <si>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</si>
  <si>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</si>
  <si>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</si>
  <si>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</si>
  <si>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</si>
  <si>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</si>
  <si>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</si>
  <si>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</si>
  <si>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</si>
  <si>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</si>
  <si>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</si>
  <si>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</si>
  <si>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</si>
  <si>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</si>
  <si>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</si>
  <si>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</si>
  <si>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</si>
  <si>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</si>
  <si>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</si>
  <si>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</si>
  <si>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</si>
  <si>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</si>
  <si>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</si>
  <si>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</si>
  <si>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</si>
  <si>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</si>
  <si>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</si>
  <si>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</si>
  <si>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</si>
  <si>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</si>
  <si>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</si>
  <si>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</si>
  <si>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</si>
  <si>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</si>
  <si>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</si>
  <si>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</si>
  <si>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</si>
  <si>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</si>
  <si>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</si>
  <si>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</si>
  <si>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</si>
  <si>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</si>
  <si>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</si>
  <si>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</si>
  <si>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</si>
  <si>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</si>
  <si>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</si>
  <si>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</si>
  <si>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</si>
  <si>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</si>
  <si>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</si>
  <si>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</si>
  <si>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</si>
  <si>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</si>
  <si>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</si>
  <si>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</si>
  <si>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</si>
  <si>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</si>
  <si>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</si>
  <si>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</si>
  <si>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</si>
  <si>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</si>
  <si>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92718</t>
  </si>
  <si>
    <t>92719</t>
  </si>
  <si>
    <t>92720</t>
  </si>
  <si>
    <t>92721</t>
  </si>
  <si>
    <t>92722</t>
  </si>
  <si>
    <t>92723</t>
  </si>
  <si>
    <t>92724</t>
  </si>
  <si>
    <t>92725</t>
  </si>
  <si>
    <t>92726</t>
  </si>
  <si>
    <t>92727</t>
  </si>
  <si>
    <t>92728</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</si>
  <si>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</si>
  <si>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</si>
  <si>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</si>
  <si>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</si>
  <si>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</si>
  <si>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</si>
  <si>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</si>
  <si>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</si>
  <si>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</si>
  <si>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</si>
  <si>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</si>
  <si>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</si>
  <si>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</si>
  <si>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</si>
  <si>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</si>
  <si>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</si>
  <si>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</si>
  <si>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</si>
  <si>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</si>
  <si>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</si>
  <si>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</si>
  <si>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</si>
  <si>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</si>
  <si>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</si>
  <si>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</si>
  <si>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</si>
  <si>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</si>
  <si>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</si>
  <si>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</si>
  <si>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</si>
  <si>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</si>
  <si>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</si>
  <si>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</si>
  <si>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</si>
  <si>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</si>
  <si>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</si>
  <si>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</si>
  <si>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</si>
  <si>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</si>
  <si>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</si>
  <si>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</si>
  <si>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</si>
  <si>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</si>
  <si>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</si>
  <si>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</si>
  <si>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</si>
  <si>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</si>
  <si>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</si>
  <si>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</si>
  <si>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</si>
  <si>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</si>
  <si>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</si>
  <si>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</si>
  <si>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98576</t>
  </si>
  <si>
    <t>TRATAMENTO DE JUNTA DE DILATAÇÃO COM MANTA ASFÁLTICA ADERIDA COM MAÇARICO. AF_06/2018</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</si>
  <si>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</si>
  <si>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</si>
  <si>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</si>
  <si>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</si>
  <si>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</si>
  <si>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</si>
  <si>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</si>
  <si>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</si>
  <si>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</si>
  <si>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</si>
  <si>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</si>
  <si>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</si>
  <si>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</si>
  <si>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</si>
  <si>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</si>
  <si>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</si>
  <si>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</si>
  <si>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</si>
  <si>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</si>
  <si>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</si>
  <si>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</si>
  <si>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</si>
  <si>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</si>
  <si>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</si>
  <si>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85233</t>
  </si>
  <si>
    <t>95952</t>
  </si>
  <si>
    <t>95953</t>
  </si>
  <si>
    <t>95954</t>
  </si>
  <si>
    <t>95955</t>
  </si>
  <si>
    <t>95956</t>
  </si>
  <si>
    <t>95957</t>
  </si>
  <si>
    <t>95969</t>
  </si>
  <si>
    <t>97733</t>
  </si>
  <si>
    <t>97734</t>
  </si>
  <si>
    <t>97735</t>
  </si>
  <si>
    <t>97736</t>
  </si>
  <si>
    <t>97737</t>
  </si>
  <si>
    <t>97738</t>
  </si>
  <si>
    <t>PEÇA CIRCULAR PRÉ-MOLDADA, VOLUME DE CONCRETO DE 10 A 30 LITROS, TAXA DE FIBRA DE POLIPROPILENO APROXIMADA DE 6 KG/M³. AF_01/2018_P</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</si>
  <si>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</si>
  <si>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</si>
  <si>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</si>
  <si>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</si>
  <si>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</si>
  <si>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</si>
  <si>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</si>
  <si>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</si>
  <si>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</si>
  <si>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</si>
  <si>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</si>
  <si>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</si>
  <si>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</si>
  <si>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</si>
  <si>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</si>
  <si>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</si>
  <si>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</si>
  <si>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</si>
  <si>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</si>
  <si>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</si>
  <si>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</si>
  <si>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</si>
  <si>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</si>
  <si>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</si>
  <si>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</si>
  <si>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</si>
  <si>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</si>
  <si>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</si>
  <si>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</si>
  <si>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</si>
  <si>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</si>
  <si>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</si>
  <si>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</si>
  <si>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</si>
  <si>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</si>
  <si>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</si>
  <si>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</si>
  <si>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</si>
  <si>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</si>
  <si>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</si>
  <si>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</si>
  <si>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</si>
  <si>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</si>
  <si>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</si>
  <si>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</si>
  <si>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</si>
  <si>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</si>
  <si>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</si>
  <si>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</si>
  <si>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</si>
  <si>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</si>
  <si>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</si>
  <si>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</si>
  <si>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</si>
  <si>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</si>
  <si>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</si>
  <si>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</si>
  <si>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</si>
  <si>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</si>
  <si>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</si>
  <si>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</si>
  <si>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</si>
  <si>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</si>
  <si>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</si>
  <si>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</si>
  <si>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</si>
  <si>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</si>
  <si>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</si>
  <si>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</si>
  <si>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</si>
  <si>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</si>
  <si>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</si>
  <si>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</si>
  <si>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</si>
  <si>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</si>
  <si>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</si>
  <si>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</si>
  <si>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</si>
  <si>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</si>
  <si>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</si>
  <si>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</si>
  <si>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</si>
  <si>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</si>
  <si>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</si>
  <si>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</si>
  <si>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</si>
  <si>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</si>
  <si>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</si>
  <si>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91834</t>
  </si>
  <si>
    <t>91836</t>
  </si>
  <si>
    <t>91842</t>
  </si>
  <si>
    <t>91844</t>
  </si>
  <si>
    <t>91846</t>
  </si>
  <si>
    <t>91852</t>
  </si>
  <si>
    <t>91854</t>
  </si>
  <si>
    <t>91856</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</si>
  <si>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</si>
  <si>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</si>
  <si>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</si>
  <si>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</si>
  <si>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</si>
  <si>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</si>
  <si>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</si>
  <si>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</si>
  <si>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</si>
  <si>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</si>
  <si>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</si>
  <si>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</si>
  <si>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</si>
  <si>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</si>
  <si>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</si>
  <si>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</si>
  <si>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</si>
  <si>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</si>
  <si>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</si>
  <si>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</si>
  <si>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</si>
  <si>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</si>
  <si>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</si>
  <si>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</si>
  <si>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</si>
  <si>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</si>
  <si>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</si>
  <si>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</si>
  <si>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</si>
  <si>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</si>
  <si>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</si>
  <si>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</si>
  <si>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91874</t>
  </si>
  <si>
    <t>91875</t>
  </si>
  <si>
    <t>91876</t>
  </si>
  <si>
    <t>91877</t>
  </si>
  <si>
    <t>91878</t>
  </si>
  <si>
    <t>91879</t>
  </si>
  <si>
    <t>91880</t>
  </si>
  <si>
    <t>91881</t>
  </si>
  <si>
    <t>91882</t>
  </si>
  <si>
    <t>91884</t>
  </si>
  <si>
    <t>91885</t>
  </si>
  <si>
    <t>91886</t>
  </si>
  <si>
    <t>91887</t>
  </si>
  <si>
    <t>91889</t>
  </si>
  <si>
    <t>91890</t>
  </si>
  <si>
    <t>91892</t>
  </si>
  <si>
    <t>91893</t>
  </si>
  <si>
    <t>91896</t>
  </si>
  <si>
    <t>91898</t>
  </si>
  <si>
    <t>91899</t>
  </si>
  <si>
    <t>91901</t>
  </si>
  <si>
    <t>91902</t>
  </si>
  <si>
    <t>91904</t>
  </si>
  <si>
    <t>91905</t>
  </si>
  <si>
    <t>91908</t>
  </si>
  <si>
    <t>91910</t>
  </si>
  <si>
    <t>91911</t>
  </si>
  <si>
    <t>91913</t>
  </si>
  <si>
    <t>91914</t>
  </si>
  <si>
    <t>91916</t>
  </si>
  <si>
    <t>91917</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</si>
  <si>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</si>
  <si>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</si>
  <si>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</si>
  <si>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</si>
  <si>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</si>
  <si>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</si>
  <si>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</si>
  <si>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</si>
  <si>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</si>
  <si>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</si>
  <si>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</si>
  <si>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</si>
  <si>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</si>
  <si>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</si>
  <si>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</si>
  <si>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</si>
  <si>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</si>
  <si>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</si>
  <si>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</si>
  <si>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</si>
  <si>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</si>
  <si>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</si>
  <si>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</si>
  <si>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</si>
  <si>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</si>
  <si>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91924</t>
  </si>
  <si>
    <t>91925</t>
  </si>
  <si>
    <t>91926</t>
  </si>
  <si>
    <t>91927</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</si>
  <si>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</si>
  <si>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</si>
  <si>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</si>
  <si>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</si>
  <si>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</si>
  <si>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</si>
  <si>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</si>
  <si>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</si>
  <si>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</si>
  <si>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</si>
  <si>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</si>
  <si>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</si>
  <si>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</si>
  <si>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</si>
  <si>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</si>
  <si>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</si>
  <si>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</si>
  <si>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</si>
  <si>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</si>
  <si>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</si>
  <si>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</si>
  <si>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</si>
  <si>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</si>
  <si>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</si>
  <si>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</si>
  <si>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</si>
  <si>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</si>
  <si>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</si>
  <si>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</si>
  <si>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</si>
  <si>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</si>
  <si>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</si>
  <si>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83446</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</si>
  <si>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</si>
  <si>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</si>
  <si>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</si>
  <si>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</si>
  <si>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</si>
  <si>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</si>
  <si>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</si>
  <si>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</si>
  <si>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</si>
  <si>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</si>
  <si>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</si>
  <si>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</si>
  <si>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</si>
  <si>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</si>
  <si>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</si>
  <si>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</si>
  <si>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</si>
  <si>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</si>
  <si>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</si>
  <si>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</si>
  <si>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</si>
  <si>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</si>
  <si>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</si>
  <si>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</si>
  <si>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</si>
  <si>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</si>
  <si>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</si>
  <si>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</si>
  <si>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</si>
  <si>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</si>
  <si>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</si>
  <si>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</si>
  <si>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</si>
  <si>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</si>
  <si>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</si>
  <si>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</si>
  <si>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</si>
  <si>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</si>
  <si>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</si>
  <si>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</si>
  <si>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</si>
  <si>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</si>
  <si>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</si>
  <si>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</si>
  <si>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</si>
  <si>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</si>
  <si>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</si>
  <si>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</si>
  <si>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</si>
  <si>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</si>
  <si>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</si>
  <si>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</si>
  <si>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</si>
  <si>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</si>
  <si>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</si>
  <si>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</si>
  <si>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</si>
  <si>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</si>
  <si>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</si>
  <si>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</si>
  <si>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</si>
  <si>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</si>
  <si>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97894</t>
  </si>
  <si>
    <t>CAIXA ENTERRADA ELÉTRICA RETANGULAR, EM ALVENARIA COM BLOCOS DE CONCRETO, FUNDO COM BRITA, DIMENSÕES INTERNAS: 1X1X0,6 M. AF_05/2018</t>
  </si>
  <si>
    <t>68066</t>
  </si>
  <si>
    <t>72319</t>
  </si>
  <si>
    <t>72341</t>
  </si>
  <si>
    <t>72343</t>
  </si>
  <si>
    <t>72344</t>
  </si>
  <si>
    <t>72345</t>
  </si>
  <si>
    <t>83463</t>
  </si>
  <si>
    <t>84402</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</si>
  <si>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</si>
  <si>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</si>
  <si>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</si>
  <si>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</si>
  <si>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</si>
  <si>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</si>
  <si>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</si>
  <si>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</si>
  <si>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</si>
  <si>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</si>
  <si>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</si>
  <si>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</si>
  <si>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</si>
  <si>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</si>
  <si>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</si>
  <si>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</si>
  <si>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</si>
  <si>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</si>
  <si>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</si>
  <si>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</si>
  <si>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</si>
  <si>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</si>
  <si>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</si>
  <si>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</si>
  <si>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</si>
  <si>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</si>
  <si>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</si>
  <si>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</si>
  <si>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</si>
  <si>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</si>
  <si>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</si>
  <si>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</si>
  <si>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</si>
  <si>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</si>
  <si>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</si>
  <si>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</si>
  <si>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</si>
  <si>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</si>
  <si>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</si>
  <si>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</si>
  <si>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</si>
  <si>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</si>
  <si>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</si>
  <si>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</si>
  <si>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</si>
  <si>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</si>
  <si>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</si>
  <si>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</si>
  <si>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</si>
  <si>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</si>
  <si>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</si>
  <si>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</si>
  <si>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</si>
  <si>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</si>
  <si>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</si>
  <si>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</si>
  <si>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</si>
  <si>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</si>
  <si>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</si>
  <si>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</si>
  <si>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</si>
  <si>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</si>
  <si>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</si>
  <si>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</si>
  <si>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</si>
  <si>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</si>
  <si>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</si>
  <si>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</si>
  <si>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</si>
  <si>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</si>
  <si>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</si>
  <si>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</si>
  <si>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</si>
  <si>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</si>
  <si>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</si>
  <si>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</si>
  <si>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</si>
  <si>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</si>
  <si>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</si>
  <si>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</si>
  <si>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</si>
  <si>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</si>
  <si>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</si>
  <si>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</si>
  <si>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</si>
  <si>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</si>
  <si>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</si>
  <si>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</si>
  <si>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</si>
  <si>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</si>
  <si>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</si>
  <si>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</si>
  <si>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</si>
  <si>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</si>
  <si>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</si>
  <si>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</si>
  <si>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</si>
  <si>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</si>
  <si>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</si>
  <si>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</si>
  <si>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</si>
  <si>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</si>
  <si>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</si>
  <si>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</si>
  <si>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</si>
  <si>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</si>
  <si>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</si>
  <si>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</si>
  <si>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</si>
  <si>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</si>
  <si>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</si>
  <si>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72278</t>
  </si>
  <si>
    <t>72280</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</si>
  <si>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</si>
  <si>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</si>
  <si>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</si>
  <si>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</si>
  <si>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</si>
  <si>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</si>
  <si>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</si>
  <si>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</si>
  <si>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</si>
  <si>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</si>
  <si>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</si>
  <si>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</si>
  <si>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</si>
  <si>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</si>
  <si>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</si>
  <si>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</si>
  <si>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</si>
  <si>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</si>
  <si>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</si>
  <si>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</si>
  <si>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</si>
  <si>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</si>
  <si>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</si>
  <si>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</si>
  <si>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</si>
  <si>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</si>
  <si>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72941</t>
  </si>
  <si>
    <t>73624</t>
  </si>
  <si>
    <t>88543</t>
  </si>
  <si>
    <t>88544</t>
  </si>
  <si>
    <t>88545</t>
  </si>
  <si>
    <t>72281</t>
  </si>
  <si>
    <t>72282</t>
  </si>
  <si>
    <t>83399</t>
  </si>
  <si>
    <t>83400</t>
  </si>
  <si>
    <t>83401</t>
  </si>
  <si>
    <t>83402</t>
  </si>
  <si>
    <t>83475</t>
  </si>
  <si>
    <t>83478</t>
  </si>
  <si>
    <t>83479</t>
  </si>
  <si>
    <t>83480</t>
  </si>
  <si>
    <t>83481</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</si>
  <si>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</si>
  <si>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</si>
  <si>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</si>
  <si>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</si>
  <si>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</si>
  <si>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</si>
  <si>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</si>
  <si>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</si>
  <si>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</si>
  <si>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</si>
  <si>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</si>
  <si>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</si>
  <si>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</si>
  <si>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</si>
  <si>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</si>
  <si>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</si>
  <si>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</si>
  <si>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</si>
  <si>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</si>
  <si>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</si>
  <si>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</si>
  <si>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</si>
  <si>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</si>
  <si>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</si>
  <si>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</si>
  <si>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</si>
  <si>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</si>
  <si>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</si>
  <si>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</si>
  <si>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</si>
  <si>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</si>
  <si>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</si>
  <si>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</si>
  <si>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</si>
  <si>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88547</t>
  </si>
  <si>
    <t>72283</t>
  </si>
  <si>
    <t>72287</t>
  </si>
  <si>
    <t>72288</t>
  </si>
  <si>
    <t>72553</t>
  </si>
  <si>
    <t>72554</t>
  </si>
  <si>
    <t>83633</t>
  </si>
  <si>
    <t>83634</t>
  </si>
  <si>
    <t>83635</t>
  </si>
  <si>
    <t>96765</t>
  </si>
  <si>
    <t>ABRIGO PARA HIDRANTE, 90X60X17CM, COM REGISTRO GLOBO ANGULAR 45 GRAUS 2 1/2", ADAPTADOR STORZ 2 1/2", MANGUEIRA DE INCÊNDIO 20M, REDUÇÃO 2 1/2 X 1 1/2" E ESGUICHO EM LATÃO 1 1/2" - FORNECIMENTO E INSTALAÇÃO. AF_08/2017</t>
  </si>
  <si>
    <t>84796</t>
  </si>
  <si>
    <t>84798</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</si>
  <si>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</si>
  <si>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</si>
  <si>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</si>
  <si>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</si>
  <si>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</si>
  <si>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</si>
  <si>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</si>
  <si>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</si>
  <si>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</si>
  <si>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</si>
  <si>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</si>
  <si>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</si>
  <si>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</si>
  <si>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</si>
  <si>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</si>
  <si>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</si>
  <si>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</si>
  <si>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</si>
  <si>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</si>
  <si>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</si>
  <si>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</si>
  <si>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</si>
  <si>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</si>
  <si>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</si>
  <si>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</si>
  <si>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</si>
  <si>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</si>
  <si>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</si>
  <si>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</si>
  <si>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</si>
  <si>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</si>
  <si>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</si>
  <si>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</si>
  <si>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</si>
  <si>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</si>
  <si>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</si>
  <si>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</si>
  <si>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PINTURA ANTICORROSIVA DE DUTO METÁLICO. AF_04/2018</t>
  </si>
  <si>
    <t>85120</t>
  </si>
  <si>
    <t>83486</t>
  </si>
  <si>
    <t>83643</t>
  </si>
  <si>
    <t>83644</t>
  </si>
  <si>
    <t>83645</t>
  </si>
  <si>
    <t>83646</t>
  </si>
  <si>
    <t>83647</t>
  </si>
  <si>
    <t>83648</t>
  </si>
  <si>
    <t>83649</t>
  </si>
  <si>
    <t>83650</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</si>
  <si>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</si>
  <si>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</si>
  <si>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</si>
  <si>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</si>
  <si>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</si>
  <si>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</si>
  <si>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</si>
  <si>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</si>
  <si>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</si>
  <si>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</si>
  <si>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</si>
  <si>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</si>
  <si>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</si>
  <si>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</si>
  <si>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</si>
  <si>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</si>
  <si>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</si>
  <si>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</si>
  <si>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</si>
  <si>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</si>
  <si>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</si>
  <si>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</si>
  <si>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</si>
  <si>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</si>
  <si>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</si>
  <si>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</si>
  <si>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</si>
  <si>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</si>
  <si>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</si>
  <si>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</si>
  <si>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</si>
  <si>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</si>
  <si>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</si>
  <si>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</si>
  <si>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</si>
  <si>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</si>
  <si>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</si>
  <si>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</si>
  <si>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</si>
  <si>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</si>
  <si>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</si>
  <si>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</si>
  <si>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</si>
  <si>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</si>
  <si>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</si>
  <si>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</si>
  <si>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</si>
  <si>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</si>
  <si>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</si>
  <si>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</si>
  <si>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</si>
  <si>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</si>
  <si>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</si>
  <si>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</si>
  <si>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</si>
  <si>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</si>
  <si>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</si>
  <si>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</si>
  <si>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</si>
  <si>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</si>
  <si>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</si>
  <si>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</si>
  <si>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</si>
  <si>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</si>
  <si>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</si>
  <si>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</si>
  <si>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</si>
  <si>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</si>
  <si>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</si>
  <si>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</si>
  <si>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</si>
  <si>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</si>
  <si>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</si>
  <si>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</si>
  <si>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</si>
  <si>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</si>
  <si>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</si>
  <si>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</si>
  <si>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</si>
  <si>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</si>
  <si>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</si>
  <si>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</si>
  <si>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</si>
  <si>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</si>
  <si>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</si>
  <si>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</si>
  <si>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</si>
  <si>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</si>
  <si>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</si>
  <si>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</si>
  <si>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</si>
  <si>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</si>
  <si>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</si>
  <si>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</si>
  <si>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</si>
  <si>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</si>
  <si>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</si>
  <si>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</si>
  <si>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</si>
  <si>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</si>
  <si>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</si>
  <si>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</si>
  <si>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</si>
  <si>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</si>
  <si>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</si>
  <si>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</si>
  <si>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</si>
  <si>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</si>
  <si>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</si>
  <si>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</si>
  <si>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</si>
  <si>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</si>
  <si>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</si>
  <si>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</si>
  <si>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</si>
  <si>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</si>
  <si>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</si>
  <si>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</si>
  <si>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</si>
  <si>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</si>
  <si>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</si>
  <si>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</si>
  <si>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</si>
  <si>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</si>
  <si>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</si>
  <si>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</si>
  <si>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</si>
  <si>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</si>
  <si>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</si>
  <si>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</si>
  <si>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</si>
  <si>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</si>
  <si>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</si>
  <si>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</si>
  <si>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</si>
  <si>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</si>
  <si>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</si>
  <si>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</si>
  <si>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</si>
  <si>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</si>
  <si>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</si>
  <si>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</si>
  <si>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</si>
  <si>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</si>
  <si>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</si>
  <si>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</si>
  <si>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</si>
  <si>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</si>
  <si>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</si>
  <si>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</si>
  <si>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94649</t>
  </si>
  <si>
    <t>94650</t>
  </si>
  <si>
    <t>94651</t>
  </si>
  <si>
    <t>94652</t>
  </si>
  <si>
    <t>94653</t>
  </si>
  <si>
    <t>94654</t>
  </si>
  <si>
    <t>94655</t>
  </si>
  <si>
    <t>94716</t>
  </si>
  <si>
    <t>94717</t>
  </si>
  <si>
    <t>94718</t>
  </si>
  <si>
    <t>94719</t>
  </si>
  <si>
    <t>94720</t>
  </si>
  <si>
    <t>94721</t>
  </si>
  <si>
    <t>94722</t>
  </si>
  <si>
    <t>95697</t>
  </si>
  <si>
    <t>TUBO DE AÇO PRETO SEM COSTURA, CONEXÃO SOLDADA, DN 40 (1 1/2"), INSTALADO EM REDE DE ALIMENTAÇÃO PARA HIDRANTE - FORNECIMENTO E INSTALAÇÃO. AF_12/2015</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</si>
  <si>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</si>
  <si>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</si>
  <si>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</si>
  <si>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</si>
  <si>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</si>
  <si>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</si>
  <si>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</si>
  <si>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</si>
  <si>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</si>
  <si>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</si>
  <si>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</si>
  <si>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</si>
  <si>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</si>
  <si>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</si>
  <si>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</si>
  <si>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</si>
  <si>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</si>
  <si>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</si>
  <si>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</si>
  <si>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</si>
  <si>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</si>
  <si>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</si>
  <si>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</si>
  <si>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</si>
  <si>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</si>
  <si>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</si>
  <si>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</si>
  <si>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</si>
  <si>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</si>
  <si>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</si>
  <si>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</si>
  <si>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</si>
  <si>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</si>
  <si>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</si>
  <si>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</si>
  <si>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</si>
  <si>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</si>
  <si>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</si>
  <si>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</si>
  <si>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</si>
  <si>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</si>
  <si>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</si>
  <si>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</si>
  <si>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</si>
  <si>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</si>
  <si>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</si>
  <si>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</si>
  <si>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</si>
  <si>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</si>
  <si>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</si>
  <si>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</si>
  <si>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</si>
  <si>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</si>
  <si>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</si>
  <si>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</si>
  <si>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</si>
  <si>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</si>
  <si>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</si>
  <si>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</si>
  <si>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</si>
  <si>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</si>
  <si>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</si>
  <si>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</si>
  <si>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</si>
  <si>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</si>
  <si>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</si>
  <si>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</si>
  <si>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</si>
  <si>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</si>
  <si>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</si>
  <si>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</si>
  <si>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</si>
  <si>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</si>
  <si>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</si>
  <si>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</si>
  <si>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</si>
  <si>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</si>
  <si>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</si>
  <si>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</si>
  <si>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</si>
  <si>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</si>
  <si>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</si>
  <si>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</si>
  <si>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</si>
  <si>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</si>
  <si>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</si>
  <si>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</si>
  <si>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</si>
  <si>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</si>
  <si>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</si>
  <si>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</si>
  <si>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</si>
  <si>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</si>
  <si>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</si>
  <si>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</si>
  <si>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</si>
  <si>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</si>
  <si>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</si>
  <si>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</si>
  <si>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</si>
  <si>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</si>
  <si>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</si>
  <si>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</si>
  <si>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</si>
  <si>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</si>
  <si>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</si>
  <si>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</si>
  <si>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</si>
  <si>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</si>
  <si>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</si>
  <si>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</si>
  <si>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</si>
  <si>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</si>
  <si>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</si>
  <si>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</si>
  <si>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</si>
  <si>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</si>
  <si>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</si>
  <si>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</si>
  <si>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</si>
  <si>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72306</t>
  </si>
  <si>
    <t>72307</t>
  </si>
  <si>
    <t>72313</t>
  </si>
  <si>
    <t>72482</t>
  </si>
  <si>
    <t>72619</t>
  </si>
  <si>
    <t>72620</t>
  </si>
  <si>
    <t>72621</t>
  </si>
  <si>
    <t>72667</t>
  </si>
  <si>
    <t>72668</t>
  </si>
  <si>
    <t>72669</t>
  </si>
  <si>
    <t>72681</t>
  </si>
  <si>
    <t>72682</t>
  </si>
  <si>
    <t>72683</t>
  </si>
  <si>
    <t>72719</t>
  </si>
  <si>
    <t>72720</t>
  </si>
  <si>
    <t>72721</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</si>
  <si>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</si>
  <si>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</si>
  <si>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</si>
  <si>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</si>
  <si>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</si>
  <si>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</si>
  <si>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</si>
  <si>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</si>
  <si>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</si>
  <si>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</si>
  <si>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</si>
  <si>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</si>
  <si>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</si>
  <si>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</si>
  <si>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</si>
  <si>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</si>
  <si>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</si>
  <si>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</si>
  <si>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</si>
  <si>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</si>
  <si>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</si>
  <si>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</si>
  <si>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</si>
  <si>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</si>
  <si>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</si>
  <si>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</si>
  <si>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</si>
  <si>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</si>
  <si>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</si>
  <si>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</si>
  <si>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</si>
  <si>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</si>
  <si>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</si>
  <si>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</si>
  <si>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</si>
  <si>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</si>
  <si>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</si>
  <si>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</si>
  <si>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</si>
  <si>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</si>
  <si>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</si>
  <si>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</si>
  <si>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</si>
  <si>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</si>
  <si>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</si>
  <si>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</si>
  <si>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</si>
  <si>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</si>
  <si>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</si>
  <si>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</si>
  <si>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</si>
  <si>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</si>
  <si>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</si>
  <si>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</si>
  <si>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</si>
  <si>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</si>
  <si>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</si>
  <si>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</si>
  <si>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</si>
  <si>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</si>
  <si>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</si>
  <si>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</si>
  <si>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</si>
  <si>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</si>
  <si>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</si>
  <si>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</si>
  <si>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</si>
  <si>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</si>
  <si>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</si>
  <si>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</si>
  <si>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</si>
  <si>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</si>
  <si>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</si>
  <si>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</si>
  <si>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</si>
  <si>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</si>
  <si>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</si>
  <si>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</si>
  <si>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</si>
  <si>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</si>
  <si>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</si>
  <si>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</si>
  <si>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</si>
  <si>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</si>
  <si>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</si>
  <si>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</si>
  <si>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</si>
  <si>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</si>
  <si>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</si>
  <si>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</si>
  <si>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</si>
  <si>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</si>
  <si>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</si>
  <si>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</si>
  <si>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</si>
  <si>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</si>
  <si>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</si>
  <si>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</si>
  <si>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</si>
  <si>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</si>
  <si>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</si>
  <si>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</si>
  <si>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</si>
  <si>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</si>
  <si>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</si>
  <si>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</si>
  <si>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</si>
  <si>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</si>
  <si>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</si>
  <si>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</si>
  <si>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</si>
  <si>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</si>
  <si>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</si>
  <si>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</si>
  <si>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</si>
  <si>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</si>
  <si>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</si>
  <si>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</si>
  <si>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</si>
  <si>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</si>
  <si>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</si>
  <si>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</si>
  <si>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</si>
  <si>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</si>
  <si>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</si>
  <si>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</si>
  <si>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</si>
  <si>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</si>
  <si>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</si>
  <si>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</si>
  <si>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</si>
  <si>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</si>
  <si>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</si>
  <si>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</si>
  <si>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</si>
  <si>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</si>
  <si>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</si>
  <si>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</si>
  <si>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</si>
  <si>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</si>
  <si>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</si>
  <si>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</si>
  <si>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</si>
  <si>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</si>
  <si>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</si>
  <si>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</si>
  <si>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</si>
  <si>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</si>
  <si>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</si>
  <si>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</si>
  <si>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</si>
  <si>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</si>
  <si>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</si>
  <si>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</si>
  <si>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</si>
  <si>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</si>
  <si>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</si>
  <si>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</si>
  <si>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</si>
  <si>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</si>
  <si>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</si>
  <si>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</si>
  <si>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</si>
  <si>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</si>
  <si>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</si>
  <si>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</si>
  <si>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</si>
  <si>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</si>
  <si>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</si>
  <si>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</si>
  <si>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</si>
  <si>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</si>
  <si>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</si>
  <si>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</si>
  <si>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</si>
  <si>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</si>
  <si>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</si>
  <si>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</si>
  <si>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</si>
  <si>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</si>
  <si>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</si>
  <si>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</si>
  <si>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</si>
  <si>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</si>
  <si>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</si>
  <si>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</si>
  <si>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</si>
  <si>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</si>
  <si>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</si>
  <si>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</si>
  <si>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</si>
  <si>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</si>
  <si>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</si>
  <si>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</si>
  <si>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</si>
  <si>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</si>
  <si>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</si>
  <si>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</si>
  <si>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</si>
  <si>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</si>
  <si>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</si>
  <si>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</si>
  <si>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</si>
  <si>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</si>
  <si>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</si>
  <si>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</si>
  <si>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</si>
  <si>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</si>
  <si>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</si>
  <si>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</si>
  <si>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</si>
  <si>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</si>
  <si>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89641</t>
  </si>
  <si>
    <t>89642</t>
  </si>
  <si>
    <t>89643</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</si>
  <si>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</si>
  <si>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</si>
  <si>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</si>
  <si>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</si>
  <si>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</si>
  <si>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</si>
  <si>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</si>
  <si>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</si>
  <si>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</si>
  <si>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</si>
  <si>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</si>
  <si>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</si>
  <si>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</si>
  <si>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</si>
  <si>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</si>
  <si>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</si>
  <si>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</si>
  <si>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</si>
  <si>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</si>
  <si>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</si>
  <si>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</si>
  <si>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</si>
  <si>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</si>
  <si>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</si>
  <si>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</si>
  <si>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</si>
  <si>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</si>
  <si>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</si>
  <si>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</si>
  <si>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</si>
  <si>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</si>
  <si>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</si>
  <si>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</si>
  <si>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</si>
  <si>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</si>
  <si>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</si>
  <si>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</si>
  <si>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</si>
  <si>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</si>
  <si>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</si>
  <si>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</si>
  <si>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</si>
  <si>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</si>
  <si>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</si>
  <si>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</si>
  <si>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</si>
  <si>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</si>
  <si>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</si>
  <si>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</si>
  <si>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</si>
  <si>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</si>
  <si>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</si>
  <si>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</si>
  <si>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</si>
  <si>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</si>
  <si>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</si>
  <si>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</si>
  <si>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</si>
  <si>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</si>
  <si>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</si>
  <si>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</si>
  <si>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</si>
  <si>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</si>
  <si>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</si>
  <si>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</si>
  <si>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</si>
  <si>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</si>
  <si>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</si>
  <si>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</si>
  <si>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</si>
  <si>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</si>
  <si>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</si>
  <si>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</si>
  <si>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</si>
  <si>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</si>
  <si>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</si>
  <si>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</si>
  <si>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</si>
  <si>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</si>
  <si>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</si>
  <si>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</si>
  <si>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</si>
  <si>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</si>
  <si>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</si>
  <si>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</si>
  <si>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</si>
  <si>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</si>
  <si>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</si>
  <si>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</si>
  <si>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</si>
  <si>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</si>
  <si>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</si>
  <si>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</si>
  <si>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</si>
  <si>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</si>
  <si>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</si>
  <si>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</si>
  <si>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</si>
  <si>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</si>
  <si>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</si>
  <si>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</si>
  <si>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</si>
  <si>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</si>
  <si>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</si>
  <si>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</si>
  <si>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</si>
  <si>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</si>
  <si>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</si>
  <si>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</si>
  <si>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</si>
  <si>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</si>
  <si>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</si>
  <si>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</si>
  <si>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</si>
  <si>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</si>
  <si>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</si>
  <si>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</si>
  <si>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</si>
  <si>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</si>
  <si>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</si>
  <si>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</si>
  <si>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</si>
  <si>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</si>
  <si>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</si>
  <si>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</si>
  <si>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</si>
  <si>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</si>
  <si>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</si>
  <si>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</si>
  <si>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</si>
  <si>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</si>
  <si>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</si>
  <si>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</si>
  <si>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</si>
  <si>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</si>
  <si>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</si>
  <si>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</si>
  <si>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</si>
  <si>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</si>
  <si>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</si>
  <si>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</si>
  <si>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</si>
  <si>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</si>
  <si>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</si>
  <si>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</si>
  <si>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</si>
  <si>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</si>
  <si>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</si>
  <si>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</si>
  <si>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</si>
  <si>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</si>
  <si>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</si>
  <si>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</si>
  <si>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</si>
  <si>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</si>
  <si>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</si>
  <si>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</si>
  <si>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</si>
  <si>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</si>
  <si>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</si>
  <si>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</si>
  <si>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</si>
  <si>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</si>
  <si>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</si>
  <si>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</si>
  <si>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</si>
  <si>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</si>
  <si>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</si>
  <si>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</si>
  <si>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</si>
  <si>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</si>
  <si>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</si>
  <si>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</si>
  <si>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</si>
  <si>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</si>
  <si>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</si>
  <si>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</si>
  <si>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</si>
  <si>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</si>
  <si>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</si>
  <si>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</si>
  <si>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</si>
  <si>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</si>
  <si>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</si>
  <si>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</si>
  <si>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</si>
  <si>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</si>
  <si>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</si>
  <si>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</si>
  <si>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</si>
  <si>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</si>
  <si>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</si>
  <si>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</si>
  <si>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</si>
  <si>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</si>
  <si>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</si>
  <si>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</si>
  <si>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</si>
  <si>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</si>
  <si>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</si>
  <si>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</si>
  <si>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</si>
  <si>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</si>
  <si>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</si>
  <si>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</si>
  <si>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</si>
  <si>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</si>
  <si>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</si>
  <si>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</si>
  <si>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</si>
  <si>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</si>
  <si>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</si>
  <si>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</si>
  <si>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</si>
  <si>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</si>
  <si>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</si>
  <si>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</si>
  <si>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</si>
  <si>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</si>
  <si>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</si>
  <si>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</si>
  <si>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</si>
  <si>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</si>
  <si>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</si>
  <si>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</si>
  <si>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</si>
  <si>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</si>
  <si>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</si>
  <si>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</si>
  <si>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</si>
  <si>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</si>
  <si>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</si>
  <si>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</si>
  <si>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</si>
  <si>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</si>
  <si>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</si>
  <si>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</si>
  <si>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</si>
  <si>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</si>
  <si>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</si>
  <si>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</si>
  <si>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</si>
  <si>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</si>
  <si>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</si>
  <si>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</si>
  <si>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</si>
  <si>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</si>
  <si>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</si>
  <si>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</si>
  <si>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</si>
  <si>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</si>
  <si>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</si>
  <si>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</si>
  <si>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</si>
  <si>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</si>
  <si>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</si>
  <si>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</si>
  <si>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</si>
  <si>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</si>
  <si>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</si>
  <si>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</si>
  <si>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</si>
  <si>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</si>
  <si>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</si>
  <si>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</si>
  <si>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</si>
  <si>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</si>
  <si>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</si>
  <si>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</si>
  <si>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</si>
  <si>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</si>
  <si>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</si>
  <si>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</si>
  <si>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</si>
  <si>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</si>
  <si>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</si>
  <si>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</si>
  <si>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</si>
  <si>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</si>
  <si>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</si>
  <si>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</si>
  <si>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</si>
  <si>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</si>
  <si>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</si>
  <si>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</si>
  <si>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</si>
  <si>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</si>
  <si>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</si>
  <si>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</si>
  <si>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</si>
  <si>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</si>
  <si>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</si>
  <si>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</si>
  <si>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</si>
  <si>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</si>
  <si>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</si>
  <si>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</si>
  <si>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</si>
  <si>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</si>
  <si>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</si>
  <si>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</si>
  <si>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</si>
  <si>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</si>
  <si>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</si>
  <si>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</si>
  <si>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</si>
  <si>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</si>
  <si>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</si>
  <si>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</si>
  <si>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</si>
  <si>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</si>
  <si>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</si>
  <si>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</si>
  <si>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</si>
  <si>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</si>
  <si>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</si>
  <si>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</si>
  <si>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</si>
  <si>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</si>
  <si>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</si>
  <si>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</si>
  <si>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</si>
  <si>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</si>
  <si>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</si>
  <si>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</si>
  <si>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</si>
  <si>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</si>
  <si>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</si>
  <si>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</si>
  <si>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</si>
  <si>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</si>
  <si>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</si>
  <si>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</si>
  <si>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</si>
  <si>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</si>
  <si>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</si>
  <si>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</si>
  <si>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</si>
  <si>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</si>
  <si>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</si>
  <si>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</si>
  <si>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</si>
  <si>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</si>
  <si>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</si>
  <si>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</si>
  <si>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</si>
  <si>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</si>
  <si>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</si>
  <si>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</si>
  <si>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</si>
  <si>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</si>
  <si>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</si>
  <si>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</si>
  <si>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</si>
  <si>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</si>
  <si>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</si>
  <si>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</si>
  <si>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</si>
  <si>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</si>
  <si>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</si>
  <si>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</si>
  <si>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</si>
  <si>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</si>
  <si>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</si>
  <si>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</si>
  <si>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</si>
  <si>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</si>
  <si>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</si>
  <si>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</si>
  <si>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</si>
  <si>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</si>
  <si>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</si>
  <si>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</si>
  <si>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</si>
  <si>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</si>
  <si>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</si>
  <si>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</si>
  <si>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</si>
  <si>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</si>
  <si>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</si>
  <si>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</si>
  <si>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</si>
  <si>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</si>
  <si>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</si>
  <si>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</si>
  <si>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LUVA DE REDUÇÃO, EM FERRO GALVANIZADO, 2" X 1 1/2", CONEXÃO ROSQUEADA, INSTALADO EM PRUMADAS - FORNECIMENTO E INSTALAÇÃO. AF_12/2015</t>
  </si>
  <si>
    <t>92908</t>
  </si>
  <si>
    <t>LUVA DE REDUÇÃO, EM FERRO GALVANIZADO, 2" X 1 1/4", CONEXÃO ROSQUEADA, INSTALADO EM PRUMADAS - FORNECIMENTO E INSTALAÇÃO. AF_12/2015</t>
  </si>
  <si>
    <t>92909</t>
  </si>
  <si>
    <t>92910</t>
  </si>
  <si>
    <t>LUVA DE REDUÇÃO, EM FERRO GALVANIZADO, 2 1/2" X 1 1/2", CONEXÃO ROSQUEADA, INSTALADO EM PRUMADAS - FORNECIMENTO E INSTALAÇÃO. AF_12/2015</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</si>
  <si>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</si>
  <si>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</si>
  <si>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</si>
  <si>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</si>
  <si>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92913</t>
  </si>
  <si>
    <t>LUVA DE REDUÇÃO, EM FERRO GALVANIZADO, 3" X 2 1/2", CONEXÃO ROSQUEADA, INSTALADO EM PRUMADAS - FORNECIMENTO E INSTALAÇÃO. AF_12/2015</t>
  </si>
  <si>
    <t>92914</t>
  </si>
  <si>
    <t>92918</t>
  </si>
  <si>
    <t>92920</t>
  </si>
  <si>
    <t>92925</t>
  </si>
  <si>
    <t>92926</t>
  </si>
  <si>
    <t>92927</t>
  </si>
  <si>
    <t>92928</t>
  </si>
  <si>
    <t>LUVA DE REDUÇÃO, EM FERRO GALVANIZADO, 1 1/2" X 1 1/4", CONEXÃO ROSQUEADA, INSTALADO EM REDE DE ALIMENTAÇÃO PARA HIDRANTE - FORNECIMENTO E INSTALAÇÃO. AF_12/2015</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</si>
  <si>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</si>
  <si>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</si>
  <si>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</si>
  <si>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</si>
  <si>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</si>
  <si>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</si>
  <si>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92932</t>
  </si>
  <si>
    <t>LUVA DE REDUÇÃO, EM FERRO GALVANIZADO, 2" X 1 1/4", CONEXÃO ROSQUEADA, INSTALADO EM REDE DE ALIMENTAÇÃO PARA HIDRANTE - FORNECIMENTO E INSTALAÇÃO. AF_12/2015</t>
  </si>
  <si>
    <t>92933</t>
  </si>
  <si>
    <t>92934</t>
  </si>
  <si>
    <t>LUVA DE REDUÇÃO, EM FERRO GALVANIZADO, 2 1/2" X 1 1/2", CONEXÃO ROSQUEADA, INSTALADO EM REDE DE ALIMENTAÇÃO PARA HIDRANTE - FORNECIMENTO E INSTALAÇÃO. AF_12/2015</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</si>
  <si>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</si>
  <si>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</si>
  <si>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</si>
  <si>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</si>
  <si>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92937</t>
  </si>
  <si>
    <t>92938</t>
  </si>
  <si>
    <t>92939</t>
  </si>
  <si>
    <t>92940</t>
  </si>
  <si>
    <t>LUVA DE REDUÇÃO, EM FERRO GALVANIZADO, 1 1/4" X 1", CONEXÃO ROSQUEADA, INSTALADO EM REDE DE ALIMENTAÇÃO PARA SPRINKLER - FORNECIMENTO E INSTALAÇÃO. AF_12/2015</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</si>
  <si>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</si>
  <si>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</si>
  <si>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</si>
  <si>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</si>
  <si>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</si>
  <si>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</si>
  <si>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</si>
  <si>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</si>
  <si>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</si>
  <si>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</si>
  <si>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</si>
  <si>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</si>
  <si>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92947</t>
  </si>
  <si>
    <t>LUVA DE REDUÇÃO, EM FERRO GALVANIZADO, 2" X 1 1/4", CONEXÃO ROSQUEADA, INSTALADO EM REDE DE ALIMENTAÇÃO PARA SPRINKLER - FORNECIMENTO E INSTALAÇÃO. AF_12/2015</t>
  </si>
  <si>
    <t>92948</t>
  </si>
  <si>
    <t>92949</t>
  </si>
  <si>
    <t>LUVA DE REDUÇÃO, EM FERRO GALVANIZADO, 2 1/2" X 1 1/2", CONEXÃO ROSQUEADA, INSTALADO EM REDE DE ALIMENTAÇÃO PARA SPRINKLER - FORNECIMENTO E INSTALAÇÃO. AF_12/2015</t>
  </si>
  <si>
    <t>92950</t>
  </si>
  <si>
    <t>92951</t>
  </si>
  <si>
    <t>LUVA DE REDUÇÃO, EM FERRO GALVANIZADO, 3" X 2 1/2", CONEXÃO ROSQUEADA, INSTALADO EM REDE DE ALIMENTAÇÃO PARA SPRINKLER - FORNECIMENTO E INSTALAÇÃO. AF_12/2015</t>
  </si>
  <si>
    <t>92952</t>
  </si>
  <si>
    <t>92953</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</si>
  <si>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</si>
  <si>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</si>
  <si>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</si>
  <si>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</si>
  <si>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</si>
  <si>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</si>
  <si>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</si>
  <si>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</si>
  <si>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</si>
  <si>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</si>
  <si>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</si>
  <si>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</si>
  <si>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</si>
  <si>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</si>
  <si>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</si>
  <si>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</si>
  <si>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</si>
  <si>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</si>
  <si>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</si>
  <si>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</si>
  <si>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</si>
  <si>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</si>
  <si>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</si>
  <si>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</si>
  <si>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</si>
  <si>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</si>
  <si>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</si>
  <si>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</si>
  <si>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</si>
  <si>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</si>
  <si>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</si>
  <si>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</si>
  <si>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</si>
  <si>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</si>
  <si>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</si>
  <si>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</si>
  <si>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</si>
  <si>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</si>
  <si>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</si>
  <si>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</si>
  <si>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</si>
  <si>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</si>
  <si>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</si>
  <si>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</si>
  <si>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</si>
  <si>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</si>
  <si>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</si>
  <si>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</si>
  <si>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</si>
  <si>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</si>
  <si>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</si>
  <si>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</si>
  <si>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</si>
  <si>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</si>
  <si>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</si>
  <si>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</si>
  <si>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</si>
  <si>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</si>
  <si>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</si>
  <si>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</si>
  <si>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</si>
  <si>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</si>
  <si>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</si>
  <si>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</si>
  <si>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</si>
  <si>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</si>
  <si>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</si>
  <si>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</si>
  <si>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</si>
  <si>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</si>
  <si>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</si>
  <si>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</si>
  <si>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</si>
  <si>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</si>
  <si>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</si>
  <si>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</si>
  <si>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</si>
  <si>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</si>
  <si>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</si>
  <si>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</si>
  <si>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</si>
  <si>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</si>
  <si>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</si>
  <si>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</si>
  <si>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</si>
  <si>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</si>
  <si>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</si>
  <si>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</si>
  <si>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</si>
  <si>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</si>
  <si>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</si>
  <si>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</si>
  <si>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</si>
  <si>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</si>
  <si>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</si>
  <si>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</si>
  <si>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</si>
  <si>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</si>
  <si>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</si>
  <si>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</si>
  <si>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</si>
  <si>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</si>
  <si>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</si>
  <si>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</si>
  <si>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</si>
  <si>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</si>
  <si>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</si>
  <si>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</si>
  <si>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</si>
  <si>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</si>
  <si>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</si>
  <si>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</si>
  <si>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</si>
  <si>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</si>
  <si>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</si>
  <si>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</si>
  <si>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</si>
  <si>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</si>
  <si>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</si>
  <si>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</si>
  <si>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</si>
  <si>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</si>
  <si>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</si>
  <si>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</si>
  <si>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</si>
  <si>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</si>
  <si>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</si>
  <si>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</si>
  <si>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</si>
  <si>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</si>
  <si>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</si>
  <si>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</si>
  <si>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</si>
  <si>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</si>
  <si>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</si>
  <si>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</si>
  <si>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</si>
  <si>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</si>
  <si>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</si>
  <si>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</si>
  <si>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</si>
  <si>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</si>
  <si>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</si>
  <si>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</si>
  <si>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</si>
  <si>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</si>
  <si>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</si>
  <si>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</si>
  <si>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</si>
  <si>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</si>
  <si>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</si>
  <si>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</si>
  <si>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</si>
  <si>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</si>
  <si>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</si>
  <si>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94466</t>
  </si>
  <si>
    <t>94467</t>
  </si>
  <si>
    <t>94468</t>
  </si>
  <si>
    <t>94469</t>
  </si>
  <si>
    <t>94470</t>
  </si>
  <si>
    <t>94471</t>
  </si>
  <si>
    <t>94472</t>
  </si>
  <si>
    <t>94473</t>
  </si>
  <si>
    <t>94474</t>
  </si>
  <si>
    <t>94475</t>
  </si>
  <si>
    <t>94476</t>
  </si>
  <si>
    <t>94477</t>
  </si>
  <si>
    <t>94478</t>
  </si>
  <si>
    <t>94479</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</si>
  <si>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</si>
  <si>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</si>
  <si>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</si>
  <si>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</si>
  <si>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</si>
  <si>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</si>
  <si>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</si>
  <si>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</si>
  <si>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</si>
  <si>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</si>
  <si>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</si>
  <si>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</si>
  <si>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</si>
  <si>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</si>
  <si>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</si>
  <si>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</si>
  <si>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</si>
  <si>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</si>
  <si>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</si>
  <si>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</si>
  <si>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</si>
  <si>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</si>
  <si>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</si>
  <si>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</si>
  <si>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</si>
  <si>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</si>
  <si>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</si>
  <si>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</si>
  <si>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</si>
  <si>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</si>
  <si>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</si>
  <si>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</si>
  <si>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</si>
  <si>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</si>
  <si>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</si>
  <si>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</si>
  <si>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</si>
  <si>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</si>
  <si>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</si>
  <si>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</si>
  <si>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</si>
  <si>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</si>
  <si>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</si>
  <si>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</si>
  <si>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</si>
  <si>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</si>
  <si>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</si>
  <si>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</si>
  <si>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</si>
  <si>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</si>
  <si>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</si>
  <si>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</si>
  <si>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</si>
  <si>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</si>
  <si>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</si>
  <si>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</si>
  <si>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</si>
  <si>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</si>
  <si>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</si>
  <si>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</si>
  <si>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</si>
  <si>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</si>
  <si>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</si>
  <si>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</si>
  <si>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</si>
  <si>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</si>
  <si>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</si>
  <si>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</si>
  <si>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</si>
  <si>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</si>
  <si>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</si>
  <si>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</si>
  <si>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</si>
  <si>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</si>
  <si>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</si>
  <si>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</si>
  <si>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</si>
  <si>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</si>
  <si>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</si>
  <si>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</si>
  <si>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</si>
  <si>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</si>
  <si>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</si>
  <si>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</si>
  <si>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</si>
  <si>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</si>
  <si>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</si>
  <si>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</si>
  <si>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</si>
  <si>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</si>
  <si>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</si>
  <si>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</si>
  <si>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</si>
  <si>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</si>
  <si>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</si>
  <si>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</si>
  <si>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</si>
  <si>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</si>
  <si>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</si>
  <si>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</si>
  <si>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</si>
  <si>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</si>
  <si>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</si>
  <si>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</si>
  <si>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</si>
  <si>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</si>
  <si>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</si>
  <si>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</si>
  <si>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</si>
  <si>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</si>
  <si>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</si>
  <si>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</si>
  <si>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</si>
  <si>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</si>
  <si>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</si>
  <si>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</si>
  <si>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</si>
  <si>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</si>
  <si>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</si>
  <si>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</si>
  <si>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</si>
  <si>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</si>
  <si>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</si>
  <si>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</si>
  <si>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</si>
  <si>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</si>
  <si>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</si>
  <si>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</si>
  <si>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</si>
  <si>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SPRINKLER TIPO PENDENTE, 68 °C, UNIÃO POR ROSCA DN 15 (1/2") - FORNECIMENTO E INSTALAÇÃO. AF_12/2015</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</si>
  <si>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</si>
  <si>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</si>
  <si>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</si>
  <si>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</si>
  <si>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</si>
  <si>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</si>
  <si>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</si>
  <si>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</si>
  <si>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</si>
  <si>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</si>
  <si>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</si>
  <si>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</si>
  <si>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</si>
  <si>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</si>
  <si>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</si>
  <si>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</si>
  <si>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</si>
  <si>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</si>
  <si>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</si>
  <si>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</si>
  <si>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</si>
  <si>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</si>
  <si>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</si>
  <si>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</si>
  <si>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</si>
  <si>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</si>
  <si>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</si>
  <si>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</si>
  <si>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</si>
  <si>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</si>
  <si>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</si>
  <si>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</si>
  <si>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</si>
  <si>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</si>
  <si>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</si>
  <si>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</si>
  <si>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</si>
  <si>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</si>
  <si>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</si>
  <si>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</si>
  <si>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</si>
  <si>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</si>
  <si>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</si>
  <si>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</si>
  <si>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</si>
  <si>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</si>
  <si>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</si>
  <si>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</si>
  <si>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</si>
  <si>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</si>
  <si>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</si>
  <si>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</si>
  <si>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</si>
  <si>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</si>
  <si>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</si>
  <si>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</si>
  <si>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</si>
  <si>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</si>
  <si>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</si>
  <si>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</si>
  <si>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</si>
  <si>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</si>
  <si>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</si>
  <si>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</si>
  <si>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</si>
  <si>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</si>
  <si>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</si>
  <si>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</si>
  <si>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</si>
  <si>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</si>
  <si>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</si>
  <si>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</si>
  <si>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</si>
  <si>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</si>
  <si>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</si>
  <si>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</si>
  <si>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</si>
  <si>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</si>
  <si>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</si>
  <si>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</si>
  <si>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</si>
  <si>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</si>
  <si>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</si>
  <si>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</si>
  <si>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</si>
  <si>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</si>
  <si>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</si>
  <si>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</si>
  <si>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</si>
  <si>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</si>
  <si>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</si>
  <si>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</si>
  <si>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</si>
  <si>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</si>
  <si>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</si>
  <si>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</si>
  <si>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</si>
  <si>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</si>
  <si>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</si>
  <si>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</si>
  <si>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</si>
  <si>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</si>
  <si>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</si>
  <si>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</si>
  <si>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</si>
  <si>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</si>
  <si>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</si>
  <si>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</si>
  <si>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</si>
  <si>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</si>
  <si>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</si>
  <si>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</si>
  <si>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</si>
  <si>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</si>
  <si>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</si>
  <si>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</si>
  <si>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</si>
  <si>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</si>
  <si>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</si>
  <si>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</si>
  <si>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</si>
  <si>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</si>
  <si>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</si>
  <si>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</si>
  <si>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</si>
  <si>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</si>
  <si>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</si>
  <si>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</si>
  <si>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</si>
  <si>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</si>
  <si>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</si>
  <si>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</si>
  <si>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</si>
  <si>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</si>
  <si>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</si>
  <si>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</si>
  <si>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</si>
  <si>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</si>
  <si>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</si>
  <si>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</si>
  <si>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</si>
  <si>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</si>
  <si>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</si>
  <si>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</si>
  <si>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</si>
  <si>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</si>
  <si>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</si>
  <si>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</si>
  <si>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</si>
  <si>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</si>
  <si>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</si>
  <si>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</si>
  <si>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</si>
  <si>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</si>
  <si>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</si>
  <si>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</si>
  <si>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</si>
  <si>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</si>
  <si>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</si>
  <si>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</si>
  <si>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</si>
  <si>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</si>
  <si>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</si>
  <si>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</si>
  <si>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</si>
  <si>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</si>
  <si>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</si>
  <si>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</si>
  <si>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</si>
  <si>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</si>
  <si>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</si>
  <si>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</si>
  <si>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</si>
  <si>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</si>
  <si>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</si>
  <si>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</si>
  <si>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</si>
  <si>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</si>
  <si>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</si>
  <si>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</si>
  <si>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</si>
  <si>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</si>
  <si>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</si>
  <si>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</si>
  <si>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</si>
  <si>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</si>
  <si>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97434</t>
  </si>
  <si>
    <t>CURVA 90 GRAUS, EM AÇO, CONEXÃO RANHURADA, DN 50 (2"), INSTALADO EM PRUMADAS - FORNECIMENTO E INSTALAÇÃO. AF_12/2015</t>
  </si>
  <si>
    <t>97435</t>
  </si>
  <si>
    <t>CURVA 45 GRAUS, EM AÇO, CONEXÃO RANHURADA, DN 65 (2 1/2"), INSTALADO EM PRUMADAS - FORNECIMENTO E INSTALAÇÃO. AF_12/2015</t>
  </si>
  <si>
    <t>97436</t>
  </si>
  <si>
    <t>CURVA 90 GRAUS, EM AÇO, CONEXÃO RANHURADA, DN 65 (2 1/2), INSTALADO EM PRUMADAS - FORNECIMENTO E INSTALAÇÃO. AF_12/2015</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</si>
  <si>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</si>
  <si>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</si>
  <si>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</si>
  <si>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</si>
  <si>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</si>
  <si>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</si>
  <si>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</si>
  <si>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</si>
  <si>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</si>
  <si>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</si>
  <si>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</si>
  <si>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</si>
  <si>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</si>
  <si>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LUVA COM REDUÇÃO, EM AÇO, CONEXÃO SOLDADA, DN 50 X 40 MM (2 X 1 1/2), INSTALADO EM PRUMADAS - FORNECIMENTO E INSTALAÇÃO. AF_12/2015</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</si>
  <si>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</si>
  <si>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</si>
  <si>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</si>
  <si>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</si>
  <si>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</si>
  <si>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</si>
  <si>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97450</t>
  </si>
  <si>
    <t>LUVA COM REDUÇÃO, EM AÇO, CONEXÃO SOLDADA, DN 80 X 65 MM (3" X 2 1/2"), INSTALADO EM PRUMADAS - FORNECIMENTO E INSTALAÇÃO. AF_12/2015</t>
  </si>
  <si>
    <t>97452</t>
  </si>
  <si>
    <t>CURVA 45 GRAUS, EM AÇO, CONEXÃO SOLDADA, DN 50 (2), INSTALADO EM PRUMADAS - FORNECIMENTO E INSTALAÇÃO. AF_12/2015</t>
  </si>
  <si>
    <t>97453</t>
  </si>
  <si>
    <t>CURVA 90 GRAUS, EM AÇO, CONEXÃO SOLDADA, DN 50 (2), INSTALADO EM PRUMADAS - FORNECIMENTO E INSTALAÇÃO. AF_12/2015</t>
  </si>
  <si>
    <t>97454</t>
  </si>
  <si>
    <t>CURVA 45 GRAUS, EM AÇO, CONEXÃO SOLDADA, DN 65 (2 1/2), INSTALADO EM PRUMADAS - FORNECIMENTO E INSTALAÇÃO. AF_12/2015</t>
  </si>
  <si>
    <t>97455</t>
  </si>
  <si>
    <t>CURVA 90 GRAUS, EM AÇO, CONEXÃO SOLDADA, DN 65 (2 1/2), INSTALADO EM PRUMADAS - FORNECIMENTO E INSTALAÇÃO. AF_12/2015</t>
  </si>
  <si>
    <t>97456</t>
  </si>
  <si>
    <t>CURVA 45 GRAUS, EM AÇO, CONEXÃO SOLDADA, DN 80 (3), INSTALADO EM PRUMADAS - FORNECIMENTO E INSTALAÇÃO. AF_12/2015</t>
  </si>
  <si>
    <t>97457</t>
  </si>
  <si>
    <t>CURVA 90 GRAUS, EM AÇO, CONEXÃO SOLDADA, DN 80 (3), INSTALADO EM PRUMADAS - FORNECIMENTO E INSTALAÇÃO. AF_12/2015</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</si>
  <si>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</si>
  <si>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</si>
  <si>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</si>
  <si>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</si>
  <si>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</si>
  <si>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</si>
  <si>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</si>
  <si>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LUVA, EM AÇO, CONEXÃO SOLDADA, DN 25 (1), INSTALADO EM REDE DE ALIMENTAÇÃO PARA HIDRANTE - FORNECIMENTO E INSTALAÇÃO. AF_12/2015</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</si>
  <si>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</si>
  <si>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</si>
  <si>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</si>
  <si>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</si>
  <si>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97465</t>
  </si>
  <si>
    <t>LUVA COM REDUÇÃO, EM AÇO, CONEXÃO SOLDADA, DN 32 X 25 MM (1 1/4  X 1), INSTALADO EM REDE DE ALIMENTAÇÃO PARA HIDRANTE - FORNECIMENTO E INSTALAÇÃO. AF_12/2015</t>
  </si>
  <si>
    <t>97467</t>
  </si>
  <si>
    <t>LUVA, EM AÇO, CONEXÃO SOLDADA, DN 40 (1 1/2), INSTALADO EM REDE DE ALIMENTAÇÃO PARA HIDRANTE - FORNECIMENTO E INSTALAÇÃO. AF_12/2015</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</si>
  <si>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</si>
  <si>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</si>
  <si>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</si>
  <si>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</si>
  <si>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97471</t>
  </si>
  <si>
    <t>LUVA COM REDUÇÃO, EM AÇO, CONEXÃO SOLDADA, DN 50 X 40 MM (2 X 1 1/2), INSTALADO EM REDE DE ALIMENTAÇÃO PARA HIDRANTE - FORNECIMENTO E INSTALAÇÃO. AF_12/2015</t>
  </si>
  <si>
    <t>97474</t>
  </si>
  <si>
    <t>LUVA, EM AÇO, CONEXÃO SOLDADA, DN 65 (2 1/2), INSTALADO EM REDE DE ALIMENTAÇÃO PARA HIDRANTE - FORNECIMENTO E INSTALAÇÃO. AF_12/2015</t>
  </si>
  <si>
    <t>97475</t>
  </si>
  <si>
    <t>LUVA COM REDUÇÃO, EM AÇO, CONEXÃO SOLDADA, DN 65 X 50 MM (2 1/2 X 2), INSTALADO EM REDE DE ALIMENTAÇÃO PARA HIDRANTE - FORNECIMENTO E INSTALAÇÃO. AF_12/2015</t>
  </si>
  <si>
    <t>97477</t>
  </si>
  <si>
    <t>LUVA, EM AÇO, CONEXÃO SOLDADA, DN 80 (3), INSTALADO EM REDE DE ALIMENTAÇÃO PARA HIDRANTE - FORNECIMENTO E INSTALAÇÃO. AF_12/2015</t>
  </si>
  <si>
    <t>97478</t>
  </si>
  <si>
    <t>LUVA COM REDUÇÃO, EM AÇO, CONEXÃO SOLDADA, DN 80 X 65 MM (3 X 2 1/2), INSTALADO EM REDE DE ALIMENTAÇÃO PARA HIDRANTE - FORNECIMENTO E INSTALAÇÃO. AF_12/2015</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</si>
  <si>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</si>
  <si>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</si>
  <si>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</si>
  <si>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</si>
  <si>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</si>
  <si>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</si>
  <si>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</si>
  <si>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</si>
  <si>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</si>
  <si>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</si>
  <si>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</si>
  <si>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</si>
  <si>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</si>
  <si>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</si>
  <si>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</si>
  <si>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</si>
  <si>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</si>
  <si>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</si>
  <si>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</si>
  <si>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</si>
  <si>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</si>
  <si>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</si>
  <si>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</si>
  <si>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</si>
  <si>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</si>
  <si>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</si>
  <si>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</si>
  <si>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</si>
  <si>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</si>
  <si>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</si>
  <si>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</si>
  <si>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</si>
  <si>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</si>
  <si>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</si>
  <si>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</si>
  <si>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</si>
  <si>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</si>
  <si>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</si>
  <si>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</si>
  <si>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</si>
  <si>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</si>
  <si>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</si>
  <si>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</si>
  <si>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</si>
  <si>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</si>
  <si>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</si>
  <si>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</si>
  <si>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</si>
  <si>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</si>
  <si>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</si>
  <si>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</si>
  <si>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</si>
  <si>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</si>
  <si>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</si>
  <si>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</si>
  <si>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</si>
  <si>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</si>
  <si>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</si>
  <si>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</si>
  <si>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</si>
  <si>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</si>
  <si>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</si>
  <si>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</si>
  <si>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</si>
  <si>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</si>
  <si>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</si>
  <si>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</si>
  <si>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</si>
  <si>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</si>
  <si>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</si>
  <si>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</si>
  <si>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</si>
  <si>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</si>
  <si>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</si>
  <si>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</si>
  <si>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</si>
  <si>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</si>
  <si>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</si>
  <si>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</si>
  <si>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</si>
  <si>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</si>
  <si>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</si>
  <si>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</si>
  <si>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</si>
  <si>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</si>
  <si>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</si>
  <si>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</si>
  <si>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</si>
  <si>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</si>
  <si>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</si>
  <si>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</si>
  <si>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</si>
  <si>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</si>
  <si>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</si>
  <si>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</si>
  <si>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</si>
  <si>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</si>
  <si>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</si>
  <si>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</si>
  <si>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</si>
  <si>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</si>
  <si>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</si>
  <si>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</si>
  <si>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</si>
  <si>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</si>
  <si>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</si>
  <si>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</si>
  <si>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</si>
  <si>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</si>
  <si>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</si>
  <si>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</si>
  <si>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</si>
  <si>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</si>
  <si>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</si>
  <si>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</si>
  <si>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</si>
  <si>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</si>
  <si>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</si>
  <si>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</si>
  <si>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</si>
  <si>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</si>
  <si>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</si>
  <si>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</si>
  <si>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</si>
  <si>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</si>
  <si>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CONECTOR EM BRONZE/LATÃO, DN 22 MM X 1/2", SEM ANEL DE SOLDA, BOLSA X ROSCA F, INSTALADO EM PRUMADA  FORNECIMENTO E INSTALAÇÃO. AF_01/2016</t>
  </si>
  <si>
    <t>6171</t>
  </si>
  <si>
    <t>88503</t>
  </si>
  <si>
    <t>88504</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</si>
  <si>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</si>
  <si>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</si>
  <si>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</si>
  <si>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</si>
  <si>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</si>
  <si>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</si>
  <si>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</si>
  <si>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</si>
  <si>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</si>
  <si>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</si>
  <si>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</si>
  <si>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</si>
  <si>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</si>
  <si>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</si>
  <si>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</si>
  <si>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</si>
  <si>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</si>
  <si>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</si>
  <si>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</si>
  <si>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</si>
  <si>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</si>
  <si>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</si>
  <si>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</si>
  <si>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</si>
  <si>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</si>
  <si>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</si>
  <si>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</si>
  <si>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</si>
  <si>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</si>
  <si>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</si>
  <si>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</si>
  <si>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</si>
  <si>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</si>
  <si>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</si>
  <si>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</si>
  <si>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</si>
  <si>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</si>
  <si>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</si>
  <si>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</si>
  <si>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</si>
  <si>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</si>
  <si>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</si>
  <si>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</si>
  <si>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</si>
  <si>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</si>
  <si>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</si>
  <si>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</si>
  <si>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</si>
  <si>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</si>
  <si>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</si>
  <si>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</si>
  <si>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</si>
  <si>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</si>
  <si>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</si>
  <si>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</si>
  <si>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</si>
  <si>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</si>
  <si>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</si>
  <si>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</si>
  <si>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</si>
  <si>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</si>
  <si>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</si>
  <si>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</si>
  <si>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</si>
  <si>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</si>
  <si>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</si>
  <si>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</si>
  <si>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</si>
  <si>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</si>
  <si>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</si>
  <si>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</si>
  <si>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</si>
  <si>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</si>
  <si>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</si>
  <si>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</si>
  <si>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</si>
  <si>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</si>
  <si>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</si>
  <si>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</si>
  <si>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</si>
  <si>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</si>
  <si>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</si>
  <si>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</si>
  <si>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</si>
  <si>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</si>
  <si>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</si>
  <si>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</si>
  <si>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</si>
  <si>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</si>
  <si>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</si>
  <si>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</si>
  <si>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</si>
  <si>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</si>
  <si>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</si>
  <si>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</si>
  <si>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</si>
  <si>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</si>
  <si>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</si>
  <si>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</si>
  <si>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</si>
  <si>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</si>
  <si>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</si>
  <si>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</si>
  <si>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</si>
  <si>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</si>
  <si>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</si>
  <si>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</si>
  <si>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</si>
  <si>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</si>
  <si>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</si>
  <si>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</si>
  <si>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</si>
  <si>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</si>
  <si>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</si>
  <si>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</si>
  <si>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</si>
  <si>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</si>
  <si>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</si>
  <si>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</si>
  <si>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</si>
  <si>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</si>
  <si>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</si>
  <si>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</si>
  <si>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</si>
  <si>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</si>
  <si>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</si>
  <si>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</si>
  <si>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</si>
  <si>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</si>
  <si>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</si>
  <si>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</si>
  <si>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6087</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</si>
  <si>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</si>
  <si>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</si>
  <si>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</si>
  <si>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</si>
  <si>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</si>
  <si>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</si>
  <si>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</si>
  <si>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</si>
  <si>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</si>
  <si>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</si>
  <si>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</si>
  <si>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</si>
  <si>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</si>
  <si>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</si>
  <si>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</si>
  <si>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</si>
  <si>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</si>
  <si>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</si>
  <si>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</si>
  <si>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</si>
  <si>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</si>
  <si>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</si>
  <si>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</si>
  <si>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</si>
  <si>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</si>
  <si>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</si>
  <si>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</si>
  <si>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</si>
  <si>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</si>
  <si>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</si>
  <si>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</si>
  <si>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</si>
  <si>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</si>
  <si>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</si>
  <si>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</si>
  <si>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</si>
  <si>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</si>
  <si>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</si>
  <si>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</si>
  <si>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</si>
  <si>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</si>
  <si>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</si>
  <si>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</si>
  <si>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</si>
  <si>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</si>
  <si>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</si>
  <si>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</si>
  <si>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</si>
  <si>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</si>
  <si>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</si>
  <si>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</si>
  <si>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</si>
  <si>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</si>
  <si>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</si>
  <si>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</si>
  <si>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</si>
  <si>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</si>
  <si>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</si>
  <si>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</si>
  <si>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</si>
  <si>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</si>
  <si>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</si>
  <si>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</si>
  <si>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</si>
  <si>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</si>
  <si>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</si>
  <si>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</si>
  <si>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</si>
  <si>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</si>
  <si>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</si>
  <si>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</si>
  <si>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</si>
  <si>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</si>
  <si>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</si>
  <si>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</si>
  <si>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</si>
  <si>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</si>
  <si>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</si>
  <si>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</si>
  <si>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</si>
  <si>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</si>
  <si>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</si>
  <si>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98114</t>
  </si>
  <si>
    <t>TAMPA CIRCULAR PARA ESGOTO E DRENAGEM, EM FERRO FUNDIDO, DIÂMETRO INTERNO = 0,6 M. AF_05/2018</t>
  </si>
  <si>
    <t>98115</t>
  </si>
  <si>
    <t>TAMPA CIRCULAR PARA ESGOTO E DRENAGEM, EM CONCRETO PRÉ-MOLDADO, DIÂMETRO INTERNO = 0,6 M. AF_05/2018</t>
  </si>
  <si>
    <t>89957</t>
  </si>
  <si>
    <t>89959</t>
  </si>
  <si>
    <t>89349</t>
  </si>
  <si>
    <t>89351</t>
  </si>
  <si>
    <t>REGISTRO DE PRESSÃO BRUTO, LATÃO,  ROSCÁVEL, 3/4, FORNECIDO E INSTALADO EM RAMAL DE ÁGUA. AF_12/2014</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</si>
  <si>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</si>
  <si>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</si>
  <si>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</si>
  <si>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</si>
  <si>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</si>
  <si>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</si>
  <si>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</si>
  <si>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</si>
  <si>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</si>
  <si>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</si>
  <si>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</si>
  <si>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</si>
  <si>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</si>
  <si>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</si>
  <si>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</si>
  <si>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</si>
  <si>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</si>
  <si>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</si>
  <si>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</si>
  <si>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</si>
  <si>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</si>
  <si>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</si>
  <si>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</si>
  <si>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</si>
  <si>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</si>
  <si>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</si>
  <si>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</si>
  <si>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</si>
  <si>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</si>
  <si>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</si>
  <si>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</si>
  <si>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TORNEIRA DE BOIA, ROSCÁVEL, 1/2 , FORNECIDA E INSTALADA EM RESERVAÇÃO DE ÁGUA. AF_06/2016</t>
  </si>
  <si>
    <t>94796</t>
  </si>
  <si>
    <t>TORNEIRA DE BOIA, ROSCÁVEL, 3/4 , FORNECIDA E INSTALADA EM RESERVAÇÃO DE ÁGUA. AF_06/2016</t>
  </si>
  <si>
    <t>94797</t>
  </si>
  <si>
    <t>TORNEIRA DE BOIA, ROSCÁVEL, 1, FORNECIDA E INSTALADA EM RESERVAÇÃO DE ÁGUA. AF_06/2016</t>
  </si>
  <si>
    <t>94798</t>
  </si>
  <si>
    <t>TORNEIRA DE BOIA, ROSCÁVEL, 1 1/4 , FORNECIDA E INSTALADA EM RESERVAÇÃO DE ÁGUA. AF_06/2016</t>
  </si>
  <si>
    <t>94799</t>
  </si>
  <si>
    <t>TORNEIRA DE BOIA, ROSCÁVEL, 1 1/2 , FORNECIDA E INSTALADA EM RESERVAÇÃO DE ÁGUA. AF_06/2016</t>
  </si>
  <si>
    <t>94800</t>
  </si>
  <si>
    <t>TORNEIRA DE BOIA, ROSCÁVEL, 2, FORNECIDA E INSTALADA EM RESERVAÇÃO DE ÁGUA. AF_06/2016</t>
  </si>
  <si>
    <t>95248</t>
  </si>
  <si>
    <t>95249</t>
  </si>
  <si>
    <t>95250</t>
  </si>
  <si>
    <t>95251</t>
  </si>
  <si>
    <t>95252</t>
  </si>
  <si>
    <t>95253</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</si>
  <si>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</si>
  <si>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</si>
  <si>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</si>
  <si>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</si>
  <si>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</si>
  <si>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</si>
  <si>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</si>
  <si>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</si>
  <si>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</si>
  <si>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</si>
  <si>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</si>
  <si>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</si>
  <si>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</si>
  <si>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</si>
  <si>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</si>
  <si>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</si>
  <si>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</si>
  <si>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</si>
  <si>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</si>
  <si>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</si>
  <si>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</si>
  <si>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</si>
  <si>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</si>
  <si>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</si>
  <si>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</si>
  <si>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</si>
  <si>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</si>
  <si>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</si>
  <si>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</si>
  <si>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</si>
  <si>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</si>
  <si>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</si>
  <si>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</si>
  <si>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</si>
  <si>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</si>
  <si>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</si>
  <si>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</si>
  <si>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</si>
  <si>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</si>
  <si>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</si>
  <si>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</si>
  <si>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</si>
  <si>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</si>
  <si>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</si>
  <si>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</si>
  <si>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</si>
  <si>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</si>
  <si>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</si>
  <si>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</si>
  <si>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</si>
  <si>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</si>
  <si>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</si>
  <si>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97741</t>
  </si>
  <si>
    <t>72285</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</si>
  <si>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</si>
  <si>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</si>
  <si>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</si>
  <si>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</si>
  <si>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</si>
  <si>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</si>
  <si>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</si>
  <si>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</si>
  <si>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</si>
  <si>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</si>
  <si>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</si>
  <si>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</si>
  <si>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</si>
  <si>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</si>
  <si>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</si>
  <si>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</si>
  <si>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</si>
  <si>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</si>
  <si>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</si>
  <si>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</si>
  <si>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</si>
  <si>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</si>
  <si>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</si>
  <si>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</si>
  <si>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</si>
  <si>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</si>
  <si>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</si>
  <si>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</si>
  <si>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</si>
  <si>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</si>
  <si>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</si>
  <si>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</si>
  <si>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</si>
  <si>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</si>
  <si>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</si>
  <si>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</si>
  <si>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</si>
  <si>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</si>
  <si>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</si>
  <si>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</si>
  <si>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</si>
  <si>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</si>
  <si>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</si>
  <si>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</si>
  <si>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</si>
  <si>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</si>
  <si>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</si>
  <si>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</si>
  <si>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</si>
  <si>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</si>
  <si>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</si>
  <si>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</si>
  <si>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</si>
  <si>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</si>
  <si>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</si>
  <si>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</si>
  <si>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</si>
  <si>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</si>
  <si>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</si>
  <si>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</si>
  <si>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</si>
  <si>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</si>
  <si>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</si>
  <si>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</si>
  <si>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</si>
  <si>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</si>
  <si>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</si>
  <si>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</si>
  <si>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</si>
  <si>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</si>
  <si>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</si>
  <si>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</si>
  <si>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</si>
  <si>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</si>
  <si>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</si>
  <si>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79480</t>
  </si>
  <si>
    <t>83336</t>
  </si>
  <si>
    <t>83338</t>
  </si>
  <si>
    <t>96520</t>
  </si>
  <si>
    <t>96521</t>
  </si>
  <si>
    <t>96522</t>
  </si>
  <si>
    <t>96523</t>
  </si>
  <si>
    <t>96524</t>
  </si>
  <si>
    <t>96525</t>
  </si>
  <si>
    <t>96526</t>
  </si>
  <si>
    <t>96527</t>
  </si>
  <si>
    <t>96528</t>
  </si>
  <si>
    <t>72915</t>
  </si>
  <si>
    <t>72917</t>
  </si>
  <si>
    <t>72918</t>
  </si>
  <si>
    <t>83343</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</si>
  <si>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</si>
  <si>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</si>
  <si>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</si>
  <si>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90085</t>
  </si>
  <si>
    <t>90086</t>
  </si>
  <si>
    <t>90087</t>
  </si>
  <si>
    <t>90088</t>
  </si>
  <si>
    <t>90090</t>
  </si>
  <si>
    <t>90091</t>
  </si>
  <si>
    <t>ESCAVAÇÃO MECANIZADA DE VALA COM PROF. ATÉ 1,5 M(MÉDIA ENTRE MONTANTE E JUSANTE/UMA COMPOSIÇÃO POR TRECHO), COM ESCAVADEIRA HIDRÁULICA (0,8 M3), LARG. DE 1,5M A 2,5 M, EM SOLO DE 1A CATEGORIA, LOCAIS COM BAIXO NÍVEL DE INTERFERÊNCIA. AF_01/2015</t>
  </si>
  <si>
    <t>90092</t>
  </si>
  <si>
    <t>90093</t>
  </si>
  <si>
    <t>90094</t>
  </si>
  <si>
    <t>90095</t>
  </si>
  <si>
    <t>90096</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</si>
  <si>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</si>
  <si>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</si>
  <si>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</si>
  <si>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</si>
  <si>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</si>
  <si>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</si>
  <si>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</si>
  <si>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</si>
  <si>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</si>
  <si>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</si>
  <si>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</si>
  <si>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</si>
  <si>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</si>
  <si>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</si>
  <si>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</si>
  <si>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</si>
  <si>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</si>
  <si>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</si>
  <si>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</si>
  <si>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</si>
  <si>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</si>
  <si>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</si>
  <si>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</si>
  <si>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</si>
  <si>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</si>
  <si>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</si>
  <si>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</si>
  <si>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</si>
  <si>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</si>
  <si>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</si>
  <si>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</si>
  <si>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</si>
  <si>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</si>
  <si>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</si>
  <si>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</si>
  <si>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</si>
  <si>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</si>
  <si>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</si>
  <si>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</si>
  <si>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</si>
  <si>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</si>
  <si>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</si>
  <si>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</si>
  <si>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</si>
  <si>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</si>
  <si>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</si>
  <si>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</si>
  <si>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</si>
  <si>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</si>
  <si>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</si>
  <si>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</si>
  <si>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</si>
  <si>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</si>
  <si>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</si>
  <si>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93370</t>
  </si>
  <si>
    <t>REATERRO MECANIZADO DE VALA COM ESCAVADEIRA HIDRÁULICA (CAPACIDADE DA CAÇAMBA: 0,8 M³ / POTÊNCIA: 111 HP), LARGURA ATÉ 1,5 M, PROFUNDIDADE DE 3,0 A 4,5 M, COM SOLO DE 1ª CATEGORIA EM LOCAIS COM BAIXO NÍVEL DE INTERFERÊNCIA. AF_04/2016</t>
  </si>
  <si>
    <t>93371</t>
  </si>
  <si>
    <t>93372</t>
  </si>
  <si>
    <t>REATERRO MECANIZADO DE VALA COM ESCAVADEIRA HIDRÁULICA (CAPACIDADE DA CAÇAMBA: 0,8 M³ / POTÊNCIA: 111 HP), LARGURA ATÉ 1,5 M, PROFUNDIDADE DE 4,5 A 6,0 M, COM SOLO DE 1ª CATEGORIA EM LOCAIS COM BAIXO NÍVEL DE INTERFERÊNCIA. AF_04/2016</t>
  </si>
  <si>
    <t>93373</t>
  </si>
  <si>
    <t>93374</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</si>
  <si>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</si>
  <si>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</si>
  <si>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</si>
  <si>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</si>
  <si>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</si>
  <si>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</si>
  <si>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</si>
  <si>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</si>
  <si>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</si>
  <si>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</si>
  <si>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</si>
  <si>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</si>
  <si>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93382</t>
  </si>
  <si>
    <t>96995</t>
  </si>
  <si>
    <t>72838</t>
  </si>
  <si>
    <t>72839</t>
  </si>
  <si>
    <t>72840</t>
  </si>
  <si>
    <t>72844</t>
  </si>
  <si>
    <t>72845</t>
  </si>
  <si>
    <t>72846</t>
  </si>
  <si>
    <t>72847</t>
  </si>
  <si>
    <t>72848</t>
  </si>
  <si>
    <t>72849</t>
  </si>
  <si>
    <t>72850</t>
  </si>
  <si>
    <t>72882</t>
  </si>
  <si>
    <t>72883</t>
  </si>
  <si>
    <t>72884</t>
  </si>
  <si>
    <t>72888</t>
  </si>
  <si>
    <t>72890</t>
  </si>
  <si>
    <t>72891</t>
  </si>
  <si>
    <t>72892</t>
  </si>
  <si>
    <t>72893</t>
  </si>
  <si>
    <t>72894</t>
  </si>
  <si>
    <t>72895</t>
  </si>
  <si>
    <t>72897</t>
  </si>
  <si>
    <t>72898</t>
  </si>
  <si>
    <t>72899</t>
  </si>
  <si>
    <t>72900</t>
  </si>
  <si>
    <t>83356</t>
  </si>
  <si>
    <t>83358</t>
  </si>
  <si>
    <t>95303</t>
  </si>
  <si>
    <t>97912</t>
  </si>
  <si>
    <t>97913</t>
  </si>
  <si>
    <t>97914</t>
  </si>
  <si>
    <t>97915</t>
  </si>
  <si>
    <t>97916</t>
  </si>
  <si>
    <t>97917</t>
  </si>
  <si>
    <t>97918</t>
  </si>
  <si>
    <t>97919</t>
  </si>
  <si>
    <t>94097</t>
  </si>
  <si>
    <t>94098</t>
  </si>
  <si>
    <t>94099</t>
  </si>
  <si>
    <t>94100</t>
  </si>
  <si>
    <t>94102</t>
  </si>
  <si>
    <t>94103</t>
  </si>
  <si>
    <t>94104</t>
  </si>
  <si>
    <t>94105</t>
  </si>
  <si>
    <t>94106</t>
  </si>
  <si>
    <t>94107</t>
  </si>
  <si>
    <t>94108</t>
  </si>
  <si>
    <t>94110</t>
  </si>
  <si>
    <t>94111</t>
  </si>
  <si>
    <t>94112</t>
  </si>
  <si>
    <t>94113</t>
  </si>
  <si>
    <t>94114</t>
  </si>
  <si>
    <t>94115</t>
  </si>
  <si>
    <t>94116</t>
  </si>
  <si>
    <t>94117</t>
  </si>
  <si>
    <t>94118</t>
  </si>
  <si>
    <t>95606</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</si>
  <si>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</si>
  <si>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</si>
  <si>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</si>
  <si>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</si>
  <si>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</si>
  <si>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</si>
  <si>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</si>
  <si>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</si>
  <si>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</si>
  <si>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</si>
  <si>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</si>
  <si>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</si>
  <si>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</si>
  <si>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</si>
  <si>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</si>
  <si>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</si>
  <si>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</si>
  <si>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</si>
  <si>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</si>
  <si>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</si>
  <si>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</si>
  <si>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</si>
  <si>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</si>
  <si>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</si>
  <si>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</si>
  <si>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</si>
  <si>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</si>
  <si>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</si>
  <si>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</si>
  <si>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</si>
  <si>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</si>
  <si>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</si>
  <si>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</si>
  <si>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</si>
  <si>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</si>
  <si>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</si>
  <si>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</si>
  <si>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</si>
  <si>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</si>
  <si>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</si>
  <si>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</si>
  <si>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</si>
  <si>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</si>
  <si>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</si>
  <si>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</si>
  <si>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</si>
  <si>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</si>
  <si>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</si>
  <si>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</si>
  <si>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</si>
  <si>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</si>
  <si>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</si>
  <si>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</si>
  <si>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</si>
  <si>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</si>
  <si>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</si>
  <si>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</si>
  <si>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</si>
  <si>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</si>
  <si>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</si>
  <si>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</si>
  <si>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</si>
  <si>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</si>
  <si>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</si>
  <si>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</si>
  <si>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</si>
  <si>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</si>
  <si>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</si>
  <si>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</si>
  <si>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</si>
  <si>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</si>
  <si>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</si>
  <si>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</si>
  <si>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</si>
  <si>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</si>
  <si>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</si>
  <si>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</si>
  <si>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</si>
  <si>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</si>
  <si>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</si>
  <si>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</si>
  <si>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</si>
  <si>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</si>
  <si>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</si>
  <si>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</si>
  <si>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</si>
  <si>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</si>
  <si>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</si>
  <si>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</si>
  <si>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</si>
  <si>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</si>
  <si>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</si>
  <si>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</si>
  <si>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</si>
  <si>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</si>
  <si>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</si>
  <si>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</si>
  <si>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</si>
  <si>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</si>
  <si>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</si>
  <si>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</si>
  <si>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</si>
  <si>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</si>
  <si>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</si>
  <si>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</si>
  <si>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</si>
  <si>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</si>
  <si>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</si>
  <si>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</si>
  <si>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</si>
  <si>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</si>
  <si>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</si>
  <si>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</si>
  <si>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</si>
  <si>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</si>
  <si>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</si>
  <si>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</si>
  <si>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</si>
  <si>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</si>
  <si>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</si>
  <si>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</si>
  <si>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</si>
  <si>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</si>
  <si>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</si>
  <si>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</si>
  <si>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</si>
  <si>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</si>
  <si>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</si>
  <si>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</si>
  <si>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</si>
  <si>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</si>
  <si>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</si>
  <si>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</si>
  <si>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</si>
  <si>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</si>
  <si>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</si>
  <si>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</si>
  <si>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</si>
  <si>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</si>
  <si>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</si>
  <si>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</si>
  <si>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</si>
  <si>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</si>
  <si>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</si>
  <si>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</si>
  <si>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</si>
  <si>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</si>
  <si>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</si>
  <si>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</si>
  <si>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</si>
  <si>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</si>
  <si>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</si>
  <si>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72178</t>
  </si>
  <si>
    <t>72179</t>
  </si>
  <si>
    <t>72180</t>
  </si>
  <si>
    <t>72181</t>
  </si>
  <si>
    <t>79627</t>
  </si>
  <si>
    <t>96358</t>
  </si>
  <si>
    <t>96359</t>
  </si>
  <si>
    <t>96360</t>
  </si>
  <si>
    <t>96361</t>
  </si>
  <si>
    <t>96362</t>
  </si>
  <si>
    <t>96363</t>
  </si>
  <si>
    <t>96364</t>
  </si>
  <si>
    <t>96365</t>
  </si>
  <si>
    <t>96366</t>
  </si>
  <si>
    <t>96367</t>
  </si>
  <si>
    <t>96368</t>
  </si>
  <si>
    <t>96369</t>
  </si>
  <si>
    <t>96370</t>
  </si>
  <si>
    <t>96371</t>
  </si>
  <si>
    <t>96372</t>
  </si>
  <si>
    <t>96373</t>
  </si>
  <si>
    <t>96374</t>
  </si>
  <si>
    <t>83694</t>
  </si>
  <si>
    <t>83771</t>
  </si>
  <si>
    <t>96388</t>
  </si>
  <si>
    <t>96389</t>
  </si>
  <si>
    <t>96390</t>
  </si>
  <si>
    <t>96391</t>
  </si>
  <si>
    <t>96392</t>
  </si>
  <si>
    <t>96396</t>
  </si>
  <si>
    <t>96397</t>
  </si>
  <si>
    <t>96398</t>
  </si>
  <si>
    <t>96399</t>
  </si>
  <si>
    <t>96400</t>
  </si>
  <si>
    <t>96401</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</si>
  <si>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</si>
  <si>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</si>
  <si>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</si>
  <si>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</si>
  <si>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</si>
  <si>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</si>
  <si>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</si>
  <si>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</si>
  <si>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</si>
  <si>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</si>
  <si>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</si>
  <si>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</si>
  <si>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</si>
  <si>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</si>
  <si>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</si>
  <si>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</si>
  <si>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</si>
  <si>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</si>
  <si>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</si>
  <si>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</si>
  <si>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</si>
  <si>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</si>
  <si>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</si>
  <si>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</si>
  <si>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</si>
  <si>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</si>
  <si>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</si>
  <si>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</si>
  <si>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</si>
  <si>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</si>
  <si>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</si>
  <si>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</si>
  <si>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</si>
  <si>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72947</t>
  </si>
  <si>
    <t>83693</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</si>
  <si>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</si>
  <si>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</si>
  <si>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</si>
  <si>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</si>
  <si>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</si>
  <si>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</si>
  <si>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</si>
  <si>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</si>
  <si>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</si>
  <si>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</si>
  <si>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</si>
  <si>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</si>
  <si>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</si>
  <si>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</si>
  <si>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</si>
  <si>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</si>
  <si>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</si>
  <si>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</si>
  <si>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</si>
  <si>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</si>
  <si>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</si>
  <si>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</si>
  <si>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</si>
  <si>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</si>
  <si>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</si>
  <si>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</si>
  <si>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</si>
  <si>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</si>
  <si>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</si>
  <si>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</si>
  <si>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</si>
  <si>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</si>
  <si>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</si>
  <si>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</si>
  <si>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</si>
  <si>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</si>
  <si>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</si>
  <si>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</si>
  <si>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</si>
  <si>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</si>
  <si>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</si>
  <si>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</si>
  <si>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</si>
  <si>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</si>
  <si>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</si>
  <si>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</si>
  <si>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</si>
  <si>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</si>
  <si>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</si>
  <si>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</si>
  <si>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</si>
  <si>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</si>
  <si>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</si>
  <si>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</si>
  <si>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</si>
  <si>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6082</t>
  </si>
  <si>
    <t>40905</t>
  </si>
  <si>
    <t>79463</t>
  </si>
  <si>
    <t>79464</t>
  </si>
  <si>
    <t>79466</t>
  </si>
  <si>
    <t>84645</t>
  </si>
  <si>
    <t>84657</t>
  </si>
  <si>
    <t>84659</t>
  </si>
  <si>
    <t>84679</t>
  </si>
  <si>
    <t>95464</t>
  </si>
  <si>
    <t>41595</t>
  </si>
  <si>
    <t>79467</t>
  </si>
  <si>
    <t>84663</t>
  </si>
  <si>
    <t>84665</t>
  </si>
  <si>
    <t>84666</t>
  </si>
  <si>
    <t>72191</t>
  </si>
  <si>
    <t>84181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</si>
  <si>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</si>
  <si>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</si>
  <si>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</si>
  <si>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</si>
  <si>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</si>
  <si>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</si>
  <si>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</si>
  <si>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</si>
  <si>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</si>
  <si>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</si>
  <si>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</si>
  <si>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</si>
  <si>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</si>
  <si>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</si>
  <si>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</si>
  <si>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</si>
  <si>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</si>
  <si>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</si>
  <si>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</si>
  <si>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</si>
  <si>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84183</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</si>
  <si>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</si>
  <si>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</si>
  <si>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</si>
  <si>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</si>
  <si>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</si>
  <si>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</si>
  <si>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</si>
  <si>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</si>
  <si>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</si>
  <si>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</si>
  <si>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</si>
  <si>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</si>
  <si>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</si>
  <si>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</si>
  <si>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</si>
  <si>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</si>
  <si>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</si>
  <si>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</si>
  <si>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98686</t>
  </si>
  <si>
    <t>RODAPÉ EM LADRILHO HIDRÁULICO, ALTURA 7 CM. AF_06/2018</t>
  </si>
  <si>
    <t>98688</t>
  </si>
  <si>
    <t>RODAPÉ EM POLIESTIRENO, ALTURA 5 CM. AF_06/2018</t>
  </si>
  <si>
    <t>98689</t>
  </si>
  <si>
    <t>SOLEIRA EM GRANITO, LARGURA 15 CM, ESPESSURA 2,0 CM. AF_06/2018</t>
  </si>
  <si>
    <t>72187</t>
  </si>
  <si>
    <t>72188</t>
  </si>
  <si>
    <t>84186</t>
  </si>
  <si>
    <t>84187</t>
  </si>
  <si>
    <t>72815</t>
  </si>
  <si>
    <t>84191</t>
  </si>
  <si>
    <t>98695</t>
  </si>
  <si>
    <t>SOLEIRA EM MÁRMORE, LARGURA 15 CM, ESPESSURA 2,0 CM. AF_06/2018</t>
  </si>
  <si>
    <t>98697</t>
  </si>
  <si>
    <t>RODAPÉ EM MÁRMORE, ALTURA 7 CM. AF_06/2018</t>
  </si>
  <si>
    <t>84162</t>
  </si>
  <si>
    <t>88648</t>
  </si>
  <si>
    <t>88649</t>
  </si>
  <si>
    <t>88650</t>
  </si>
  <si>
    <t>96467</t>
  </si>
  <si>
    <t>84168</t>
  </si>
  <si>
    <t>68325</t>
  </si>
  <si>
    <t>68333</t>
  </si>
  <si>
    <t>72183</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</si>
  <si>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</si>
  <si>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</si>
  <si>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</si>
  <si>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</si>
  <si>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</si>
  <si>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</si>
  <si>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</si>
  <si>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</si>
  <si>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</si>
  <si>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</si>
  <si>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</si>
  <si>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</si>
  <si>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</si>
  <si>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</si>
  <si>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</si>
  <si>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</si>
  <si>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</si>
  <si>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</si>
  <si>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</si>
  <si>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</si>
  <si>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</si>
  <si>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</si>
  <si>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</si>
  <si>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</si>
  <si>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</si>
  <si>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</si>
  <si>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</si>
  <si>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</si>
  <si>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</si>
  <si>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</si>
  <si>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</si>
  <si>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</si>
  <si>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</si>
  <si>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</si>
  <si>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</si>
  <si>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</si>
  <si>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</si>
  <si>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</si>
  <si>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</si>
  <si>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</si>
  <si>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</si>
  <si>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</si>
  <si>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</si>
  <si>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</si>
  <si>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</si>
  <si>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</si>
  <si>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</si>
  <si>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</si>
  <si>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</si>
  <si>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</si>
  <si>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</si>
  <si>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</si>
  <si>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</si>
  <si>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</si>
  <si>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</si>
  <si>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</si>
  <si>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</si>
  <si>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</si>
  <si>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</si>
  <si>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</si>
  <si>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</si>
  <si>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</si>
  <si>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</si>
  <si>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</si>
  <si>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</si>
  <si>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</si>
  <si>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</si>
  <si>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</si>
  <si>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</si>
  <si>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</si>
  <si>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</si>
  <si>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</si>
  <si>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</si>
  <si>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</si>
  <si>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</si>
  <si>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</si>
  <si>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</si>
  <si>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</si>
  <si>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</si>
  <si>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</si>
  <si>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</si>
  <si>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</si>
  <si>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</si>
  <si>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</si>
  <si>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72190</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</si>
  <si>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</si>
  <si>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</si>
  <si>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</si>
  <si>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</si>
  <si>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</si>
  <si>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</si>
  <si>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</si>
  <si>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</si>
  <si>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</si>
  <si>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</si>
  <si>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</si>
  <si>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</si>
  <si>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</si>
  <si>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</si>
  <si>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</si>
  <si>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</si>
  <si>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</si>
  <si>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</si>
  <si>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</si>
  <si>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</si>
  <si>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</si>
  <si>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</si>
  <si>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</si>
  <si>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</si>
  <si>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</si>
  <si>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</si>
  <si>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</si>
  <si>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</si>
  <si>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</si>
  <si>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</si>
  <si>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</si>
  <si>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</si>
  <si>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</si>
  <si>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</si>
  <si>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</si>
  <si>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</si>
  <si>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</si>
  <si>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</si>
  <si>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</si>
  <si>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</si>
  <si>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</si>
  <si>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</si>
  <si>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</si>
  <si>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</si>
  <si>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</si>
  <si>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</si>
  <si>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</si>
  <si>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</si>
  <si>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</si>
  <si>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</si>
  <si>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</si>
  <si>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</si>
  <si>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</si>
  <si>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</si>
  <si>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</si>
  <si>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</si>
  <si>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</si>
  <si>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</si>
  <si>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</si>
  <si>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</si>
  <si>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</si>
  <si>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</si>
  <si>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</si>
  <si>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</si>
  <si>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</si>
  <si>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</si>
  <si>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</si>
  <si>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</si>
  <si>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</si>
  <si>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</si>
  <si>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</si>
  <si>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</si>
  <si>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</si>
  <si>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</si>
  <si>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</si>
  <si>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</si>
  <si>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</si>
  <si>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</si>
  <si>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</si>
  <si>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</si>
  <si>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</si>
  <si>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</si>
  <si>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</si>
  <si>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</si>
  <si>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</si>
  <si>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</si>
  <si>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</si>
  <si>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</si>
  <si>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</si>
  <si>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</si>
  <si>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</si>
  <si>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</si>
  <si>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</si>
  <si>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</si>
  <si>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</si>
  <si>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</si>
  <si>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</si>
  <si>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</si>
  <si>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</si>
  <si>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</si>
  <si>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</si>
  <si>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</si>
  <si>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</si>
  <si>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</si>
  <si>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</si>
  <si>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</si>
  <si>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</si>
  <si>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</si>
  <si>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</si>
  <si>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</si>
  <si>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</si>
  <si>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</si>
  <si>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</si>
  <si>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</si>
  <si>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</si>
  <si>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</si>
  <si>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</si>
  <si>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</si>
  <si>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</si>
  <si>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</si>
  <si>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</si>
  <si>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</si>
  <si>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</si>
  <si>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</si>
  <si>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</si>
  <si>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</si>
  <si>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</si>
  <si>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</si>
  <si>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</si>
  <si>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</si>
  <si>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</si>
  <si>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</si>
  <si>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</si>
  <si>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</si>
  <si>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</si>
  <si>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</si>
  <si>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</si>
  <si>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</si>
  <si>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</si>
  <si>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</si>
  <si>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</si>
  <si>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</si>
  <si>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</si>
  <si>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</si>
  <si>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</si>
  <si>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</si>
  <si>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</si>
  <si>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</si>
  <si>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</si>
  <si>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</si>
  <si>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</si>
  <si>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</si>
  <si>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</si>
  <si>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</si>
  <si>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</si>
  <si>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</si>
  <si>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</si>
  <si>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</si>
  <si>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</si>
  <si>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</si>
  <si>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</si>
  <si>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</si>
  <si>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</si>
  <si>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</si>
  <si>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</si>
  <si>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</si>
  <si>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</si>
  <si>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</si>
  <si>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</si>
  <si>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</si>
  <si>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</si>
  <si>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</si>
  <si>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</si>
  <si>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</si>
  <si>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</si>
  <si>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</si>
  <si>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</si>
  <si>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</si>
  <si>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</si>
  <si>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</si>
  <si>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</si>
  <si>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</si>
  <si>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</si>
  <si>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</si>
  <si>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</si>
  <si>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</si>
  <si>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</si>
  <si>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</si>
  <si>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</si>
  <si>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</si>
  <si>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</si>
  <si>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</si>
  <si>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</si>
  <si>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</si>
  <si>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</si>
  <si>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</si>
  <si>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</si>
  <si>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</si>
  <si>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</si>
  <si>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</si>
  <si>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</si>
  <si>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84088</t>
  </si>
  <si>
    <t>84089</t>
  </si>
  <si>
    <t>40675</t>
  </si>
  <si>
    <t>96112</t>
  </si>
  <si>
    <t>96117</t>
  </si>
  <si>
    <t>96122</t>
  </si>
  <si>
    <t>96109</t>
  </si>
  <si>
    <t>96110</t>
  </si>
  <si>
    <t>96113</t>
  </si>
  <si>
    <t>96114</t>
  </si>
  <si>
    <t>96120</t>
  </si>
  <si>
    <t>96123</t>
  </si>
  <si>
    <t>99054</t>
  </si>
  <si>
    <t>ACABAMENTOS PARA FORRO (SANCA DE GESSO MONTADA NA OBRA). AF_05/2017_P</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</si>
  <si>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</si>
  <si>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</si>
  <si>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</si>
  <si>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</si>
  <si>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</si>
  <si>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</si>
  <si>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</si>
  <si>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</si>
  <si>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</si>
  <si>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</si>
  <si>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</si>
  <si>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</si>
  <si>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</si>
  <si>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</si>
  <si>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</si>
  <si>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</si>
  <si>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</si>
  <si>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</si>
  <si>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</si>
  <si>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</si>
  <si>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</si>
  <si>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</si>
  <si>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</si>
  <si>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</si>
  <si>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</si>
  <si>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</si>
  <si>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</si>
  <si>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</si>
  <si>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</si>
  <si>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</si>
  <si>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</si>
  <si>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</si>
  <si>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</si>
  <si>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</si>
  <si>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</si>
  <si>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</si>
  <si>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</si>
  <si>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</si>
  <si>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</si>
  <si>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</si>
  <si>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</si>
  <si>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</si>
  <si>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</si>
  <si>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</si>
  <si>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</si>
  <si>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</si>
  <si>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</si>
  <si>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</si>
  <si>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</si>
  <si>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</si>
  <si>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</si>
  <si>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</si>
  <si>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</si>
  <si>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</si>
  <si>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</si>
  <si>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</si>
  <si>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</si>
  <si>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</si>
  <si>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</si>
  <si>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</si>
  <si>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</si>
  <si>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</si>
  <si>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</si>
  <si>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</si>
  <si>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</si>
  <si>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</si>
  <si>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</si>
  <si>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</si>
  <si>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</si>
  <si>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</si>
  <si>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</si>
  <si>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</si>
  <si>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</si>
  <si>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</si>
  <si>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</si>
  <si>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</si>
  <si>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</si>
  <si>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</si>
  <si>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</si>
  <si>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</si>
  <si>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</si>
  <si>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</si>
  <si>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</si>
  <si>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</si>
  <si>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</si>
  <si>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</si>
  <si>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</si>
  <si>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</si>
  <si>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</si>
  <si>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</si>
  <si>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</si>
  <si>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</si>
  <si>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</si>
  <si>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</si>
  <si>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</si>
  <si>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</si>
  <si>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</si>
  <si>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</si>
  <si>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</si>
  <si>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</si>
  <si>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</si>
  <si>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</si>
  <si>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</si>
  <si>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</si>
  <si>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</si>
  <si>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</si>
  <si>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</si>
  <si>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</si>
  <si>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</si>
  <si>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</si>
  <si>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</si>
  <si>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</si>
  <si>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</si>
  <si>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</si>
  <si>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</si>
  <si>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</si>
  <si>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</si>
  <si>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</si>
  <si>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</si>
  <si>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</si>
  <si>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</si>
  <si>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</si>
  <si>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</si>
  <si>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</si>
  <si>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</si>
  <si>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</si>
  <si>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</si>
  <si>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</si>
  <si>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</si>
  <si>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</si>
  <si>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</si>
  <si>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</si>
  <si>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92121</t>
  </si>
  <si>
    <t>92122</t>
  </si>
  <si>
    <t>92123</t>
  </si>
  <si>
    <t>84117</t>
  </si>
  <si>
    <t>84120</t>
  </si>
  <si>
    <t>71516</t>
  </si>
  <si>
    <t>73361</t>
  </si>
  <si>
    <t>73714</t>
  </si>
  <si>
    <t>97010</t>
  </si>
  <si>
    <t>97011</t>
  </si>
  <si>
    <t>97012</t>
  </si>
  <si>
    <t>97013</t>
  </si>
  <si>
    <t>97014</t>
  </si>
  <si>
    <t>97015</t>
  </si>
  <si>
    <t>97016</t>
  </si>
  <si>
    <t>97017</t>
  </si>
  <si>
    <t>97018</t>
  </si>
  <si>
    <t>97031</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</si>
  <si>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</si>
  <si>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</si>
  <si>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</si>
  <si>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</si>
  <si>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</si>
  <si>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</si>
  <si>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</si>
  <si>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97040</t>
  </si>
  <si>
    <t>97041</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</si>
  <si>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</si>
  <si>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</si>
  <si>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</si>
  <si>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</si>
  <si>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</si>
  <si>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</si>
  <si>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</si>
  <si>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97053</t>
  </si>
  <si>
    <t>97062</t>
  </si>
  <si>
    <t>97063</t>
  </si>
  <si>
    <t>97064</t>
  </si>
  <si>
    <t>97065</t>
  </si>
  <si>
    <t>97066</t>
  </si>
  <si>
    <t>COBERTURA PARA PROTEÇÃO DE PEDESTRES SOBRE ESTRUTURA DE ANDAIME, INCLUSIVE MONTAGEM E DESMONTAGEM. AF_11/2017</t>
  </si>
  <si>
    <t>97067</t>
  </si>
  <si>
    <t>85421</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</si>
  <si>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</si>
  <si>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</si>
  <si>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</si>
  <si>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</si>
  <si>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</si>
  <si>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</si>
  <si>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</si>
  <si>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</si>
  <si>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</si>
  <si>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</si>
  <si>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</si>
  <si>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</si>
  <si>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</si>
  <si>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</si>
  <si>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</si>
  <si>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</si>
  <si>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</si>
  <si>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</si>
  <si>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</si>
  <si>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</si>
  <si>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</si>
  <si>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</si>
  <si>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</si>
  <si>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</si>
  <si>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</si>
  <si>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</si>
  <si>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</si>
  <si>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</si>
  <si>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</si>
  <si>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</si>
  <si>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</si>
  <si>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</si>
  <si>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</si>
  <si>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</si>
  <si>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</si>
  <si>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</si>
  <si>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</si>
  <si>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</si>
  <si>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</si>
  <si>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</si>
  <si>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</si>
  <si>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</si>
  <si>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</si>
  <si>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</si>
  <si>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</si>
  <si>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</si>
  <si>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</si>
  <si>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</si>
  <si>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</si>
  <si>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</si>
  <si>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</si>
  <si>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</si>
  <si>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</si>
  <si>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</si>
  <si>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</si>
  <si>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</si>
  <si>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</si>
  <si>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</si>
  <si>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</si>
  <si>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</si>
  <si>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</si>
  <si>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</si>
  <si>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</si>
  <si>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</si>
  <si>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</si>
  <si>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</si>
  <si>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</si>
  <si>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</si>
  <si>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</si>
  <si>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</si>
  <si>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</si>
  <si>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</si>
  <si>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</si>
  <si>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</si>
  <si>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</si>
  <si>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</si>
  <si>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</si>
  <si>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</si>
  <si>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</si>
  <si>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</si>
  <si>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</si>
  <si>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</si>
  <si>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</si>
  <si>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</si>
  <si>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</si>
  <si>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</si>
  <si>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</si>
  <si>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</si>
  <si>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</si>
  <si>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</si>
  <si>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</si>
  <si>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</si>
  <si>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</si>
  <si>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</si>
  <si>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</si>
  <si>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</si>
  <si>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</si>
  <si>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</si>
  <si>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</si>
  <si>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</si>
  <si>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</si>
  <si>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</si>
  <si>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</si>
  <si>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</si>
  <si>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</si>
  <si>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</si>
  <si>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</si>
  <si>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</si>
  <si>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</si>
  <si>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</si>
  <si>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</si>
  <si>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</si>
  <si>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</si>
  <si>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</si>
  <si>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</si>
  <si>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</si>
  <si>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</si>
  <si>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</si>
  <si>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</si>
  <si>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</si>
  <si>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</si>
  <si>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</si>
  <si>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</si>
  <si>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</si>
  <si>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</si>
  <si>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</si>
  <si>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</si>
  <si>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</si>
  <si>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</si>
  <si>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</si>
  <si>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</si>
  <si>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88239</t>
  </si>
  <si>
    <t>88240</t>
  </si>
  <si>
    <t>88241</t>
  </si>
  <si>
    <t>88242</t>
  </si>
  <si>
    <t>88243</t>
  </si>
  <si>
    <t>88245</t>
  </si>
  <si>
    <t>88246</t>
  </si>
  <si>
    <t>88247</t>
  </si>
  <si>
    <t>88248</t>
  </si>
  <si>
    <t>88249</t>
  </si>
  <si>
    <t>88250</t>
  </si>
  <si>
    <t>88251</t>
  </si>
  <si>
    <t>88252</t>
  </si>
  <si>
    <t>88253</t>
  </si>
  <si>
    <t>88255</t>
  </si>
  <si>
    <t>88256</t>
  </si>
  <si>
    <t>88257</t>
  </si>
  <si>
    <t>88258</t>
  </si>
  <si>
    <t>88259</t>
  </si>
  <si>
    <t>88260</t>
  </si>
  <si>
    <t>88261</t>
  </si>
  <si>
    <t>88262</t>
  </si>
  <si>
    <t>88263</t>
  </si>
  <si>
    <t>88264</t>
  </si>
  <si>
    <t>88265</t>
  </si>
  <si>
    <t>88266</t>
  </si>
  <si>
    <t>88267</t>
  </si>
  <si>
    <t>88268</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</si>
  <si>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</si>
  <si>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</si>
  <si>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</si>
  <si>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</si>
  <si>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</si>
  <si>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</si>
  <si>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</si>
  <si>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</si>
  <si>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</si>
  <si>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</si>
  <si>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</si>
  <si>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</si>
  <si>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</si>
  <si>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</si>
  <si>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</si>
  <si>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</si>
  <si>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</si>
  <si>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</si>
  <si>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</si>
  <si>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</si>
  <si>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</si>
  <si>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</si>
  <si>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</si>
  <si>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</si>
  <si>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</si>
  <si>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</si>
  <si>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</si>
  <si>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</si>
  <si>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</si>
  <si>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</si>
  <si>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</si>
  <si>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</si>
  <si>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</si>
  <si>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</si>
  <si>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</si>
  <si>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</si>
  <si>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</si>
  <si>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</si>
  <si>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</si>
  <si>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</si>
  <si>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</si>
  <si>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</si>
  <si>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</si>
  <si>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</si>
  <si>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</si>
  <si>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</si>
  <si>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</si>
  <si>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</si>
  <si>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</si>
  <si>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</si>
  <si>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</si>
  <si>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</si>
  <si>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</si>
  <si>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</si>
  <si>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</si>
  <si>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</si>
  <si>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</si>
  <si>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</si>
  <si>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</si>
  <si>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</si>
  <si>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</si>
  <si>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</si>
  <si>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</si>
  <si>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</si>
  <si>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</si>
  <si>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</si>
  <si>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</si>
  <si>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</si>
  <si>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</si>
  <si>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</si>
  <si>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</si>
  <si>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</si>
  <si>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</si>
  <si>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</si>
  <si>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</si>
  <si>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</si>
  <si>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</si>
  <si>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</si>
  <si>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</si>
  <si>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</si>
  <si>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</si>
  <si>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</si>
  <si>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</si>
  <si>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</si>
  <si>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</si>
  <si>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</si>
  <si>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</si>
  <si>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</si>
  <si>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</si>
  <si>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</si>
  <si>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</si>
  <si>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</si>
  <si>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</si>
  <si>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</si>
  <si>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</si>
  <si>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</si>
  <si>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</si>
  <si>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</si>
  <si>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</si>
  <si>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</si>
  <si>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</si>
  <si>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</si>
  <si>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</si>
  <si>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</si>
  <si>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</si>
  <si>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</si>
  <si>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</si>
  <si>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</si>
  <si>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</si>
  <si>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</si>
  <si>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</si>
  <si>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</si>
  <si>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</si>
  <si>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</si>
  <si>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</si>
  <si>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</si>
  <si>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</si>
  <si>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</si>
  <si>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</si>
  <si>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</si>
  <si>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</si>
  <si>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</si>
  <si>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</si>
  <si>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</si>
  <si>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</si>
  <si>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</si>
  <si>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</si>
  <si>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</si>
  <si>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</si>
  <si>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</si>
  <si>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</si>
  <si>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</si>
  <si>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</si>
  <si>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</si>
  <si>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</si>
  <si>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</si>
  <si>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</si>
  <si>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</si>
  <si>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</si>
  <si>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</si>
  <si>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</si>
  <si>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</si>
  <si>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</si>
  <si>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</si>
  <si>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</si>
  <si>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</si>
  <si>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</si>
  <si>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</si>
  <si>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</si>
  <si>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</si>
  <si>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</si>
  <si>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</si>
  <si>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</si>
  <si>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</si>
  <si>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</si>
  <si>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</si>
  <si>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</si>
  <si>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</si>
  <si>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</si>
  <si>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</si>
  <si>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</si>
  <si>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</si>
  <si>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</si>
  <si>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</si>
  <si>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</si>
  <si>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</si>
  <si>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</si>
  <si>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</si>
  <si>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</si>
  <si>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</si>
  <si>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</si>
  <si>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</si>
  <si>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</si>
  <si>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</si>
  <si>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</si>
  <si>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</si>
  <si>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</si>
  <si>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</si>
  <si>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</si>
  <si>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</si>
  <si>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</si>
  <si>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</si>
  <si>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</si>
  <si>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</si>
  <si>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</si>
  <si>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</si>
  <si>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</si>
  <si>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</si>
  <si>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</si>
  <si>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</si>
  <si>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</si>
  <si>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</si>
  <si>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</si>
  <si>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</si>
  <si>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</si>
  <si>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</si>
  <si>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</si>
  <si>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</si>
  <si>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</si>
  <si>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</si>
  <si>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</si>
  <si>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</si>
  <si>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verificações sinapi</t>
  </si>
  <si>
    <t>SINTETICO</t>
  </si>
  <si>
    <t>DIF TOTAL</t>
  </si>
  <si>
    <t>DIF UN</t>
  </si>
  <si>
    <t>R$/m2</t>
  </si>
  <si>
    <t>T.ABRACADEIRA</t>
  </si>
  <si>
    <t>T.ELETROCALHA</t>
  </si>
  <si>
    <t>74130/10U</t>
  </si>
  <si>
    <t>05.01</t>
  </si>
  <si>
    <t>01.01</t>
  </si>
  <si>
    <t>01.02</t>
  </si>
  <si>
    <t>01.03</t>
  </si>
  <si>
    <t>01.04</t>
  </si>
  <si>
    <t>02.01</t>
  </si>
  <si>
    <t>02.02</t>
  </si>
  <si>
    <t>03.01</t>
  </si>
  <si>
    <t>03.02</t>
  </si>
  <si>
    <t>03.03</t>
  </si>
  <si>
    <t>03.04</t>
  </si>
  <si>
    <t>03.05</t>
  </si>
  <si>
    <t>03.06</t>
  </si>
  <si>
    <t>03.07</t>
  </si>
  <si>
    <t>03.08</t>
  </si>
  <si>
    <t>03.09</t>
  </si>
  <si>
    <t>04.01</t>
  </si>
  <si>
    <t>04.02</t>
  </si>
  <si>
    <t>04.03</t>
  </si>
  <si>
    <t>06.01</t>
  </si>
  <si>
    <t>06.02</t>
  </si>
  <si>
    <t>GERADORES STI</t>
  </si>
  <si>
    <t>GOIANIA - GO</t>
  </si>
  <si>
    <t>SINAPI-MAI/2020</t>
  </si>
  <si>
    <t>MES DE COLETA: 06/2020</t>
  </si>
  <si>
    <t>ENCARGOS SOCIAIS (%) HORISTA  85,57  MENSALISTA  49,11</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</si>
  <si>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</si>
  <si>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</si>
  <si>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</si>
  <si>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</si>
  <si>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</si>
  <si>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</si>
  <si>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</si>
  <si>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</si>
  <si>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</si>
  <si>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</si>
  <si>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</si>
  <si>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</si>
  <si>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</si>
  <si>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</si>
  <si>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</si>
  <si>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</si>
  <si>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</si>
  <si>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</si>
  <si>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</si>
  <si>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</si>
  <si>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</si>
  <si>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</si>
  <si>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</si>
  <si>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</si>
  <si>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</si>
  <si>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</si>
  <si>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</si>
  <si>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</si>
  <si>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</si>
  <si>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</si>
  <si>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</si>
  <si>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</si>
  <si>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</si>
  <si>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</si>
  <si>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</si>
  <si>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</si>
  <si>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</si>
  <si>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</si>
  <si>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</si>
  <si>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</si>
  <si>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</si>
  <si>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</si>
  <si>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</si>
  <si>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</si>
  <si>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</si>
  <si>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</si>
  <si>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</si>
  <si>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</si>
  <si>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</si>
  <si>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</si>
  <si>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</si>
  <si>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</si>
  <si>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</si>
  <si>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</si>
  <si>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</si>
  <si>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</si>
  <si>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</si>
  <si>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</si>
  <si>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</si>
  <si>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</si>
  <si>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</si>
  <si>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</si>
  <si>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</si>
  <si>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</si>
  <si>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</si>
  <si>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</si>
  <si>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</si>
  <si>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</si>
  <si>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</si>
  <si>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</si>
  <si>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</si>
  <si>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</si>
  <si>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</si>
  <si>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</si>
  <si>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</si>
  <si>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</si>
  <si>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</si>
  <si>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</si>
  <si>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</si>
  <si>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</si>
  <si>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</si>
  <si>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</si>
  <si>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</si>
  <si>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</si>
  <si>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</si>
  <si>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</si>
  <si>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</si>
  <si>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</si>
  <si>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</si>
  <si>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</si>
  <si>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</si>
  <si>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</si>
  <si>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</si>
  <si>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</si>
  <si>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</si>
  <si>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</si>
  <si>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</si>
  <si>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</si>
  <si>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</si>
  <si>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</si>
  <si>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</si>
  <si>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</si>
  <si>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</si>
  <si>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</si>
  <si>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</si>
  <si>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</si>
  <si>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</si>
  <si>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</si>
  <si>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</si>
  <si>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</si>
  <si>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</si>
  <si>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</si>
  <si>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</si>
  <si>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</si>
  <si>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</si>
  <si>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</si>
  <si>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</si>
  <si>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</si>
  <si>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</si>
  <si>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</si>
  <si>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</si>
  <si>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</si>
  <si>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</si>
  <si>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</si>
  <si>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</si>
  <si>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</si>
  <si>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</si>
  <si>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</si>
  <si>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</si>
  <si>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</si>
  <si>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</si>
  <si>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</si>
  <si>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</si>
  <si>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</si>
  <si>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</si>
  <si>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</si>
  <si>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</si>
  <si>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</si>
  <si>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</si>
  <si>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</si>
  <si>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</si>
  <si>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</si>
  <si>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</si>
  <si>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</si>
  <si>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</si>
  <si>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</si>
  <si>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</si>
  <si>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</si>
  <si>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</si>
  <si>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</si>
  <si>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</si>
  <si>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</si>
  <si>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</si>
  <si>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</si>
  <si>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</si>
  <si>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</si>
  <si>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</si>
  <si>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</si>
  <si>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</si>
  <si>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</si>
  <si>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</si>
  <si>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</si>
  <si>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</si>
  <si>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</si>
  <si>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</si>
  <si>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</si>
  <si>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</si>
  <si>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</si>
  <si>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</si>
  <si>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</si>
  <si>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</si>
  <si>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</si>
  <si>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</si>
  <si>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</si>
  <si>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</si>
  <si>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</si>
  <si>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</si>
  <si>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</si>
  <si>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</si>
  <si>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</si>
  <si>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</si>
  <si>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</si>
  <si>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</si>
  <si>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CAMINHONETE COM MOTOR A DIESEL, POTENCIA *160* CV, CABINE DUPLA, 4X4</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</si>
  <si>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</si>
  <si>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</si>
  <si>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</si>
  <si>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</si>
  <si>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</si>
  <si>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</si>
  <si>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</si>
  <si>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</si>
  <si>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</si>
  <si>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</si>
  <si>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</si>
  <si>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</si>
  <si>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</si>
  <si>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</si>
  <si>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</si>
  <si>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</si>
  <si>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</si>
  <si>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</si>
  <si>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</si>
  <si>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CONCRETO USINADO BOMBEAVEL, CLASSE DE RESISTENCIA C30, COM BRITA 0 E 1, SLUMP = 220 +/- 30 MM, EXCLUI SERVICO DE BOMBEAMENTO (NBR 8953)</t>
  </si>
  <si>
    <t>CUMEEIRA PARA TELHA DE CONCRETO, PARA 2 AGUAS DE TELHADO, COR CINZA, RENDIMENTO DE *3* TELHAS/M</t>
  </si>
  <si>
    <t>DESMOLDANTE PARA CONCRETO ESTAMPADO</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</si>
  <si>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</si>
  <si>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</si>
  <si>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</si>
  <si>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</si>
  <si>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</si>
  <si>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</si>
  <si>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</si>
  <si>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</si>
  <si>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</si>
  <si>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</si>
  <si>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</si>
  <si>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</si>
  <si>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</si>
  <si>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</si>
  <si>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</si>
  <si>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</si>
  <si>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</si>
  <si>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</si>
  <si>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</si>
  <si>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</si>
  <si>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</si>
  <si>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</si>
  <si>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</si>
  <si>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</si>
  <si>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</si>
  <si>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</si>
  <si>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</si>
  <si>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</si>
  <si>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</si>
  <si>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</si>
  <si>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</si>
  <si>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</si>
  <si>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</si>
  <si>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</si>
  <si>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</si>
  <si>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</si>
  <si>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</si>
  <si>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</si>
  <si>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</si>
  <si>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</si>
  <si>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</si>
  <si>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</si>
  <si>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</si>
  <si>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</si>
  <si>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</si>
  <si>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</si>
  <si>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</si>
  <si>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</si>
  <si>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</si>
  <si>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</si>
  <si>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</si>
  <si>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</si>
  <si>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</si>
  <si>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</si>
  <si>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</si>
  <si>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</si>
  <si>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</si>
  <si>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</si>
  <si>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</si>
  <si>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</si>
  <si>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</si>
  <si>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</si>
  <si>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</si>
  <si>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</si>
  <si>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</si>
  <si>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</si>
  <si>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</si>
  <si>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</si>
  <si>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</si>
  <si>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</si>
  <si>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</si>
  <si>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</si>
  <si>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</si>
  <si>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</si>
  <si>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</si>
  <si>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</si>
  <si>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</si>
  <si>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</si>
  <si>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</si>
  <si>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</si>
  <si>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</si>
  <si>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</si>
  <si>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</si>
  <si>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</si>
  <si>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</si>
  <si>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</si>
  <si>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</si>
  <si>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</si>
  <si>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</si>
  <si>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</si>
  <si>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</si>
  <si>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</si>
  <si>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</si>
  <si>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</si>
  <si>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</si>
  <si>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</si>
  <si>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</si>
  <si>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</si>
  <si>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</si>
  <si>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</si>
  <si>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</si>
  <si>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</si>
  <si>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</si>
  <si>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</si>
  <si>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</si>
  <si>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</si>
  <si>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</si>
  <si>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</si>
  <si>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</si>
  <si>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</si>
  <si>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</si>
  <si>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</si>
  <si>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</si>
  <si>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</si>
  <si>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</si>
  <si>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</si>
  <si>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</si>
  <si>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</si>
  <si>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</si>
  <si>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</si>
  <si>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</si>
  <si>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</si>
  <si>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</si>
  <si>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</si>
  <si>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</si>
  <si>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</si>
  <si>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</si>
  <si>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PICAPE CABINE SIMPLES COM MOTOR 1.6 FLEX, CAMBIO MANUAL, POTENCIA 101/104 CV, 2 PORTAS</t>
  </si>
  <si>
    <t>PLACA DE OBRA (PARA CONSTRUCAO CIVIL) EM CHAPA GALVANIZADA *N. 22*, ADESIVADA, DE *2,0 X 1,125* 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</si>
  <si>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</si>
  <si>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</si>
  <si>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</si>
  <si>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</si>
  <si>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</si>
  <si>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</si>
  <si>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</si>
  <si>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</si>
  <si>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</si>
  <si>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</si>
  <si>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</si>
  <si>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</si>
  <si>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</si>
  <si>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</si>
  <si>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</si>
  <si>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</si>
  <si>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</si>
  <si>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</si>
  <si>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</si>
  <si>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</si>
  <si>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</si>
  <si>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SISTEMA DE FORMAS MANUSEAVEIS DE ALUMINIO, PARA EDIF. RESID. UNIFAMILIAR COM PAREDES DE CONCRETO MOLDADAS IN LOCO, UNIDADE HABITACIONAL TERREA COM 38 M2, COM SALA, CIRCULACAO, 2 QUARTOS, BANHEIRO, COZINHA E TANQUE EXTERNO (SEM COBERTURA) (COLETADO CAIXA)</t>
  </si>
  <si>
    <t>TELA ARAME GALVANIZADO REVESTIDO COM POLIMERO, MALHA HEXAGONAL DUPLA TORCAO, 8 X 10 CM (ZN/AL REVESTIDO COM POLIMERO), FIO *2,4* MM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</si>
  <si>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</si>
  <si>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</si>
  <si>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</si>
  <si>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</si>
  <si>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</si>
  <si>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</si>
  <si>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</si>
  <si>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</si>
  <si>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</si>
  <si>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</si>
  <si>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</si>
  <si>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</si>
  <si>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</si>
  <si>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</si>
  <si>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</si>
  <si>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</si>
  <si>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</si>
  <si>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</si>
  <si>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</si>
  <si>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</si>
  <si>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</si>
  <si>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</si>
  <si>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</si>
  <si>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</si>
  <si>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</si>
  <si>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</si>
  <si>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</si>
  <si>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</si>
  <si>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</si>
  <si>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</si>
  <si>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</si>
  <si>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</si>
  <si>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</si>
  <si>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</si>
  <si>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</si>
  <si>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</si>
  <si>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</si>
  <si>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</si>
  <si>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</si>
  <si>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</si>
  <si>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</si>
  <si>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</si>
  <si>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</si>
  <si>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</si>
  <si>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</si>
  <si>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</si>
  <si>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</si>
  <si>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</si>
  <si>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100648</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</si>
  <si>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</si>
  <si>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</si>
  <si>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</si>
  <si>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</si>
  <si>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</si>
  <si>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</si>
  <si>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</si>
  <si>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</si>
  <si>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</si>
  <si>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</si>
  <si>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</si>
  <si>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</si>
  <si>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</si>
  <si>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</si>
  <si>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</si>
  <si>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</si>
  <si>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</si>
  <si>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</si>
  <si>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</si>
  <si>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</si>
  <si>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</si>
  <si>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</si>
  <si>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</si>
  <si>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</si>
  <si>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</si>
  <si>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</si>
  <si>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</si>
  <si>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</si>
  <si>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</si>
  <si>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</si>
  <si>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</si>
  <si>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</si>
  <si>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</si>
  <si>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</si>
  <si>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</si>
  <si>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</si>
  <si>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</si>
  <si>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</si>
  <si>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</si>
  <si>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</si>
  <si>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</si>
  <si>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</si>
  <si>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</si>
  <si>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</si>
  <si>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</si>
  <si>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</si>
  <si>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</si>
  <si>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</si>
  <si>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</si>
  <si>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</si>
  <si>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</si>
  <si>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</si>
  <si>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</si>
  <si>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</si>
  <si>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</si>
  <si>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</si>
  <si>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</si>
  <si>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</si>
  <si>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</si>
  <si>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</si>
  <si>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</si>
  <si>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</si>
  <si>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</si>
  <si>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</si>
  <si>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</si>
  <si>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</si>
  <si>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</si>
  <si>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</si>
  <si>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</si>
  <si>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</si>
  <si>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</si>
  <si>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</si>
  <si>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</si>
  <si>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</si>
  <si>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</si>
  <si>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</si>
  <si>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</si>
  <si>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</si>
  <si>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</si>
  <si>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</si>
  <si>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</si>
  <si>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</si>
  <si>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</si>
  <si>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</si>
  <si>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</si>
  <si>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</si>
  <si>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</si>
  <si>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</si>
  <si>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</si>
  <si>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</si>
  <si>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</si>
  <si>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</si>
  <si>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</si>
  <si>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</si>
  <si>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</si>
  <si>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</si>
  <si>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</si>
  <si>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</si>
  <si>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</si>
  <si>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</si>
  <si>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</si>
  <si>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</si>
  <si>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</si>
  <si>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</si>
  <si>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</si>
  <si>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</si>
  <si>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</si>
  <si>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</si>
  <si>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</si>
  <si>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</si>
  <si>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</si>
  <si>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</si>
  <si>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</si>
  <si>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</si>
  <si>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</si>
  <si>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</si>
  <si>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</si>
  <si>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</si>
  <si>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</si>
  <si>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</si>
  <si>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</si>
  <si>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</si>
  <si>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</si>
  <si>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</si>
  <si>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</si>
  <si>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</si>
  <si>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</si>
  <si>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</si>
  <si>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</si>
  <si>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</si>
  <si>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</si>
  <si>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</si>
  <si>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</si>
  <si>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</si>
  <si>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</si>
  <si>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</si>
  <si>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</si>
  <si>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</si>
  <si>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</si>
  <si>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</si>
  <si>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</si>
  <si>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</si>
  <si>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</si>
  <si>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</si>
  <si>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</si>
  <si>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</si>
  <si>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</si>
  <si>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</si>
  <si>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</si>
  <si>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</si>
  <si>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</si>
  <si>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</si>
  <si>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</si>
  <si>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</si>
  <si>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</si>
  <si>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</si>
  <si>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</si>
  <si>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</si>
  <si>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</si>
  <si>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</si>
  <si>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</si>
  <si>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</si>
  <si>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</si>
  <si>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</si>
  <si>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</si>
  <si>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</si>
  <si>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</si>
  <si>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</si>
  <si>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</si>
  <si>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</si>
  <si>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</si>
  <si>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</si>
  <si>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</si>
  <si>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</si>
  <si>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</si>
  <si>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</si>
  <si>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</si>
  <si>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</si>
  <si>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</si>
  <si>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</si>
  <si>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</si>
  <si>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</si>
  <si>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</si>
  <si>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</si>
  <si>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</si>
  <si>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</si>
  <si>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</si>
  <si>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</si>
  <si>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</si>
  <si>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</si>
  <si>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</si>
  <si>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</si>
  <si>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</si>
  <si>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</si>
  <si>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</si>
  <si>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</si>
  <si>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</si>
  <si>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</si>
  <si>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</si>
  <si>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</si>
  <si>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</si>
  <si>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</si>
  <si>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</si>
  <si>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</si>
  <si>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</si>
  <si>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</si>
  <si>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</si>
  <si>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</si>
  <si>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</si>
  <si>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</si>
  <si>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</si>
  <si>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</si>
  <si>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</si>
  <si>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</si>
  <si>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</si>
  <si>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</si>
  <si>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</si>
  <si>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</si>
  <si>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</si>
  <si>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</si>
  <si>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</si>
  <si>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</si>
  <si>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</si>
  <si>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</si>
  <si>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</si>
  <si>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</si>
  <si>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</si>
  <si>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</si>
  <si>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</si>
  <si>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</si>
  <si>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</si>
  <si>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</si>
  <si>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</si>
  <si>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</si>
  <si>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</si>
  <si>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</si>
  <si>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</si>
  <si>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</si>
  <si>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</si>
  <si>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EXCLUSIVE FECHADURA, FIXAÇÃO COM PREENCHIMENTO PARCIAL DE ESPUMA EXPANSIVA - FORNECIMENTO E INSTALAÇÃO. AF_12/2019</t>
  </si>
  <si>
    <t>90793</t>
  </si>
  <si>
    <t>KIT DE PORTA-PRONTA DE MADEIRA EM ACABAMENTO MELAMÍNICO BRANCO, FOLHA PESADA OU SUPERPESADA, 90X210CM, EXCLUSIVE FECHADURA, FIXAÇÃO COM PREENCHIMENTO TOTAL DE ESPUMA EXPANSIVA - FORNECIMENTO E INSTALAÇÃO. AF_12/2019</t>
  </si>
  <si>
    <t>90794</t>
  </si>
  <si>
    <t>KIT DE PORTA-PRONTA DE MADEIRA EM ACABAMENTO MELAMÍNICO BRANCO, FOLHA LEVE OU MÉDIA, E BATENTE METÁLICO, 60X210CM, EXCLUSIVE FECHADURA, FIXAÇÃO COM ARGAMASSA - FORNECIMENTO E INSTALAÇÃO. AF_12/2019</t>
  </si>
  <si>
    <t>90795</t>
  </si>
  <si>
    <t>KIT DE PORTA-PRONTA DE MADEIRA EM ACABAMENTO MELAMÍNICO BRANCO, FOLHA LEVE OU MÉDIA, E BATENTE METÁLICO, 70X210CM,  EXCLUSIVE FECHADURA, FIXAÇÃO COM ARGAMASSA - FORNECIMENTO E INSTALAÇÃO. AF_12/2019</t>
  </si>
  <si>
    <t>90796</t>
  </si>
  <si>
    <t>KIT DE PORTA-PRONTA DE MADEIRA EM ACABAMENTO MELAMÍNICO BRANCO, FOLHA LEVE OU MÉDIA, E BATENTE METÁLICO, 80X210CM, EXCLUSIVE FECHADURA, FIXAÇÃO COM ARGAMASSA - FORNECIMENTO E INSTALAÇÃO. AF_12/2019</t>
  </si>
  <si>
    <t>90797</t>
  </si>
  <si>
    <t>KIT DE PORTA-PRONTA DE MADEIRA EM ACABAMENTO MELAMÍNICO BRANCO, FOLHA LEVE OU MÉDIA, E BATENTE METÁLICO, 90X210CM,  EXCLUSIVE FECHADURA, FIXAÇÃO COM ARGAMASSA - FORNECIMENTO E INSTALAÇÃO. AF_12/2019</t>
  </si>
  <si>
    <t>90798</t>
  </si>
  <si>
    <t>KIT DE PORTA-PRONTA DE MADEIRA EM ACABAMENTO MELAMÍNICO BRANCO, FOLHA PESADA OU SUPERPESADA, E BATENTE METÁLICO, 80X210CM, EXCLUSIVE FECHADURA, FIXAÇÃO COM ARGAMASSA - FORNECIMENTO E INSTALAÇÃO. AF_12/2019</t>
  </si>
  <si>
    <t>90799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</si>
  <si>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</si>
  <si>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</si>
  <si>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</si>
  <si>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</si>
  <si>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</si>
  <si>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</si>
  <si>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</si>
  <si>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</si>
  <si>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</si>
  <si>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</si>
  <si>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</si>
  <si>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</si>
  <si>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</si>
  <si>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</si>
  <si>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</si>
  <si>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</si>
  <si>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</si>
  <si>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</si>
  <si>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</si>
  <si>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</si>
  <si>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</si>
  <si>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</si>
  <si>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</si>
  <si>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</si>
  <si>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</si>
  <si>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</si>
  <si>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</si>
  <si>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</si>
  <si>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</si>
  <si>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</si>
  <si>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</si>
  <si>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</si>
  <si>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</si>
  <si>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</si>
  <si>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</si>
  <si>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</si>
  <si>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</si>
  <si>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</si>
  <si>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</si>
  <si>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</si>
  <si>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</si>
  <si>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</si>
  <si>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</si>
  <si>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</si>
  <si>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</si>
  <si>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</si>
  <si>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</si>
  <si>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</si>
  <si>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</si>
  <si>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</si>
  <si>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</si>
  <si>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</si>
  <si>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</si>
  <si>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</si>
  <si>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</si>
  <si>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</si>
  <si>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</si>
  <si>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</si>
  <si>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</si>
  <si>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</si>
  <si>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</si>
  <si>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</si>
  <si>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</si>
  <si>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</si>
  <si>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</si>
  <si>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</si>
  <si>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</si>
  <si>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</si>
  <si>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</si>
  <si>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</si>
  <si>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</si>
  <si>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</si>
  <si>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</si>
  <si>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</si>
  <si>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</si>
  <si>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</si>
  <si>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</si>
  <si>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</si>
  <si>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</si>
  <si>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</si>
  <si>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</si>
  <si>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</si>
  <si>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</si>
  <si>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</si>
  <si>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</si>
  <si>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</si>
  <si>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</si>
  <si>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</si>
  <si>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</si>
  <si>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</si>
  <si>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</si>
  <si>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</si>
  <si>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</si>
  <si>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</si>
  <si>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</si>
  <si>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</si>
  <si>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</si>
  <si>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</si>
  <si>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</si>
  <si>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</si>
  <si>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</si>
  <si>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</si>
  <si>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</si>
  <si>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</si>
  <si>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</si>
  <si>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</si>
  <si>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</si>
  <si>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</si>
  <si>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</si>
  <si>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</si>
  <si>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</si>
  <si>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</si>
  <si>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</si>
  <si>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</si>
  <si>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</si>
  <si>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</si>
  <si>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</si>
  <si>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</si>
  <si>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</si>
  <si>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</si>
  <si>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</si>
  <si>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</si>
  <si>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</si>
  <si>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</si>
  <si>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</si>
  <si>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</si>
  <si>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</si>
  <si>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</si>
  <si>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</si>
  <si>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</si>
  <si>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</si>
  <si>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</si>
  <si>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</si>
  <si>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</si>
  <si>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</si>
  <si>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</si>
  <si>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</si>
  <si>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</si>
  <si>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</si>
  <si>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</si>
  <si>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</si>
  <si>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</si>
  <si>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</si>
  <si>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</si>
  <si>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</si>
  <si>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</si>
  <si>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</si>
  <si>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</si>
  <si>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</si>
  <si>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</si>
  <si>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</si>
  <si>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</si>
  <si>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</si>
  <si>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</si>
  <si>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</si>
  <si>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</si>
  <si>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</si>
  <si>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</si>
  <si>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</si>
  <si>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</si>
  <si>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</si>
  <si>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</si>
  <si>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</si>
  <si>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</si>
  <si>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</si>
  <si>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</si>
  <si>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</si>
  <si>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</si>
  <si>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</si>
  <si>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</si>
  <si>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</si>
  <si>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</si>
  <si>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</si>
  <si>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</si>
  <si>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</si>
  <si>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</si>
  <si>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</si>
  <si>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</si>
  <si>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</si>
  <si>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</si>
  <si>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</si>
  <si>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</si>
  <si>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</si>
  <si>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</si>
  <si>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</si>
  <si>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</si>
  <si>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</si>
  <si>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</si>
  <si>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</si>
  <si>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</si>
  <si>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</si>
  <si>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</si>
  <si>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</si>
  <si>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</si>
  <si>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</si>
  <si>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</si>
  <si>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</si>
  <si>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</si>
  <si>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</si>
  <si>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</si>
  <si>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</si>
  <si>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</si>
  <si>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</si>
  <si>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</si>
  <si>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</si>
  <si>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</si>
  <si>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</si>
  <si>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</si>
  <si>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</si>
  <si>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</si>
  <si>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</si>
  <si>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</si>
  <si>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</si>
  <si>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</si>
  <si>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</si>
  <si>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</si>
  <si>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</si>
  <si>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</si>
  <si>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</si>
  <si>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</si>
  <si>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</si>
  <si>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</si>
  <si>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</si>
  <si>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</si>
  <si>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</si>
  <si>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100651</t>
  </si>
  <si>
    <t>ESTACA HÉLICE CONTÍNUA, DIÂMETRO DE 30 CM, INCLUSO CONCRETO FCK=20MPA E ARMADURA MÍNIMA (EXCLUSIVE MOBILIZAÇÃO E DESMOBILIZAÇÃO). AF_12/2019</t>
  </si>
  <si>
    <t>100652</t>
  </si>
  <si>
    <t>ESTACA HÉLICE CONTÍNUA , DIÂMETRO DE 50 CM, INCLUSO CONCRETO FCK=20MPA E ARMADURA MÍNIMA (EXCLUSIVE MOBILIZAÇÃO E DESMOBILIZAÇÃO). AF_12/2019</t>
  </si>
  <si>
    <t>100653</t>
  </si>
  <si>
    <t>ESTACA HÉLICE CONTÍNUA, DIÂMETRO DE 70 CM, INCLUSO CONCRETO FCK=20MPA E ARMADURA MÍNIMA (EXCLUSIVE MOBILIZAÇÃO E DESMOBILIZAÇÃO). AF_12/2019</t>
  </si>
  <si>
    <t>100654</t>
  </si>
  <si>
    <t>ESTACA HÉLICE CONTÍNUA, DIÂMETRO DE 80 CM, INCLUSO CONCRETO FCK=20MPA E ARMADURA MÍNIMA (EXCLUSIVE MOBILIZAÇÃO E DESMOBILIZAÇÃO). AF_12/2019.</t>
  </si>
  <si>
    <t>100655</t>
  </si>
  <si>
    <t>ESTACA HÉLICE CONTÍNUA, DIÂMETRO DE 90 CM, INCLUSO CONCRETO FCK=20MPA E ARMADURA MÍNIMA (EXCLUSIVE MOBILIZAÇÃO E DESMOBILIZAÇÃO).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</si>
  <si>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</si>
  <si>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</si>
  <si>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</si>
  <si>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</si>
  <si>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</si>
  <si>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</si>
  <si>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</si>
  <si>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</si>
  <si>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</si>
  <si>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</si>
  <si>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</si>
  <si>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</si>
  <si>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</si>
  <si>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</si>
  <si>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</si>
  <si>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</si>
  <si>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</si>
  <si>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</si>
  <si>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</si>
  <si>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</si>
  <si>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</si>
  <si>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</si>
  <si>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</si>
  <si>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</si>
  <si>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</si>
  <si>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</si>
  <si>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100929</t>
  </si>
  <si>
    <t>ESTACA RAÍZ, DIÂMETRO DE 20CM, SEM PRESENÇA DE ROCHA (EXCLUSIVE MOBILIZAÇÃO E DESMOBILIZAÇÃO). AF_03/2020</t>
  </si>
  <si>
    <t>100930</t>
  </si>
  <si>
    <t>ESTACA RAÍZ, DIÂMETRO DE 31CM, SEM PRESENÇA DE ROCHA (EXCLUSIVE MOBILIZAÇÃO E DESMOBILIZAÇÃO). AF_03/2020</t>
  </si>
  <si>
    <t>100931</t>
  </si>
  <si>
    <t>ESTACA RAÍZ, DIÂMETRO DE 40CM, SEM PRESENÇA DE ROCHA (EXCLUSIVE MOBILIZAÇÃO E DESMOBILIZAÇÃO). AF_03/2020</t>
  </si>
  <si>
    <t>100932</t>
  </si>
  <si>
    <t>ESTACA RAÍZ, DIÂMETRO DE 45CM, SEM PRESENÇA DE ROCHA (EXCLUSIVE MOBILIZAÇÃO E DESMOBILIZAÇÃO). AF_03/2020</t>
  </si>
  <si>
    <t>100933</t>
  </si>
  <si>
    <t>ESTACA RAÍZ, DIÂMETRO DE 20CM, PERFURADA EM ROCHA (EXCLUSIVE MOBILIZAÇÃO E DESMOBILIZAÇÃO). AF_03/2020</t>
  </si>
  <si>
    <t>100934</t>
  </si>
  <si>
    <t>ESTACA RAÍZ, DIÂMETRO DE 31CM, PERFURADA EM ROCHA (EXCLUSIVE MOBILIZAÇÃO E DESMOBILIZAÇÃO). AF_03/2020</t>
  </si>
  <si>
    <t>100935</t>
  </si>
  <si>
    <t>ESTACA RAÍZ, DIÂMETRO DE 40CM, PERFURADA EM ROCHA (EXCLUSIVE MOBILIZAÇÃO E DESMOBILIZAÇÃO). AF_03/2020</t>
  </si>
  <si>
    <t>100936</t>
  </si>
  <si>
    <t>ESTACA RAÍZ, DIÂMETRO DE 45CM, PERFURADA EM ROCHA (EXCLUSIVE MOBILIZAÇÃO E DESMOBILIZAÇÃO). AF_03/2020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</si>
  <si>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</si>
  <si>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</si>
  <si>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</si>
  <si>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</si>
  <si>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</si>
  <si>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</si>
  <si>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</si>
  <si>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</si>
  <si>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LASTRO COM MATERIAL GRANULAR (PEDRA BRITADA N.2), APLICADO EM PISOS OU RADIERS, ESPESSURA DE *10 CM*. AF_08/2017</t>
  </si>
  <si>
    <t>97097</t>
  </si>
  <si>
    <t>ACABAMENTO POLIDO PARA PISO DE CONCRETO ARMADO DE ALTA RESISTÊNCIA. AF_09/2017</t>
  </si>
  <si>
    <t>100322</t>
  </si>
  <si>
    <t>LASTRO COM MATERIAL GRANULAR (PEDRA BRITADA N.3), APLICADO EM PISOS OU RADIERS, ESPESSURA DE *10 CM*. AF_07/2019</t>
  </si>
  <si>
    <t>100323</t>
  </si>
  <si>
    <t>LASTRO COM MATERIAL GRANULAR (AREIA MÉDIA), APLICADO EM PISOS OU RADIERS, ESPESSURA DE *10 CM*. AF_07/2019</t>
  </si>
  <si>
    <t>100324</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</si>
  <si>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</si>
  <si>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</si>
  <si>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</si>
  <si>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</si>
  <si>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</si>
  <si>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</si>
  <si>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</si>
  <si>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</si>
  <si>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</si>
  <si>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</si>
  <si>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</si>
  <si>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</si>
  <si>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95448</t>
  </si>
  <si>
    <t>CORTE E DOBRA DE AÇO CA-50, DIÂMERO DE 32 MM, UTILIZADO EM ESTRUTURAS DIVERSAS, EXCETO LAJE. AF_10/2016</t>
  </si>
  <si>
    <t>95582</t>
  </si>
  <si>
    <t>MONTAGEM DE ARMADURA LONGITUDINAL DE ESTACAS DE SEÇÃO CIRCULAR, DIÂMETRO = 32,0 MM. AF_11/2016</t>
  </si>
  <si>
    <t>95591</t>
  </si>
  <si>
    <t>MONTAGEM DE ARMADURA LONGITUDINAL DE ESTACAS DE SEÇÃO RETANGULAR (BARRETE), DIÂMETRO = 32,0 MM. AF_11/2016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</si>
  <si>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</si>
  <si>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</si>
  <si>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</si>
  <si>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</si>
  <si>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</si>
  <si>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</si>
  <si>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</si>
  <si>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</si>
  <si>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</si>
  <si>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</si>
  <si>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</si>
  <si>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</si>
  <si>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</si>
  <si>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</si>
  <si>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</si>
  <si>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</si>
  <si>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</si>
  <si>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</si>
  <si>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</si>
  <si>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</si>
  <si>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</si>
  <si>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</si>
  <si>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</si>
  <si>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</si>
  <si>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</si>
  <si>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</si>
  <si>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</si>
  <si>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</si>
  <si>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</si>
  <si>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</si>
  <si>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</si>
  <si>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</si>
  <si>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</si>
  <si>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</si>
  <si>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</si>
  <si>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</si>
  <si>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</si>
  <si>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</si>
  <si>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</si>
  <si>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</si>
  <si>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</si>
  <si>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</si>
  <si>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</si>
  <si>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</si>
  <si>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</si>
  <si>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98553</t>
  </si>
  <si>
    <t>IMPERMEABILIZAÇÃO DE SUPERFÍCIE COM MEMBRANA À BASE DE POLIURETANO, 2 DEMÃOS. AF_06/2018</t>
  </si>
  <si>
    <t>98554</t>
  </si>
  <si>
    <t>IMPERMEABILIZAÇÃO DE SUPERFÍCIE COM MEMBRANA À BASE DE RESINA ACRÍLICA, 3 DEMÃOS. AF_06/2018</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</si>
  <si>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</si>
  <si>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</si>
  <si>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</si>
  <si>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</si>
  <si>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</si>
  <si>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</si>
  <si>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</si>
  <si>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</si>
  <si>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</si>
  <si>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</si>
  <si>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</si>
  <si>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</si>
  <si>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</si>
  <si>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</si>
  <si>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</si>
  <si>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</si>
  <si>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</si>
  <si>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</si>
  <si>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</si>
  <si>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</si>
  <si>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</si>
  <si>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</si>
  <si>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</si>
  <si>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</si>
  <si>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</si>
  <si>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</si>
  <si>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</si>
  <si>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</si>
  <si>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</si>
  <si>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</si>
  <si>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</si>
  <si>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</si>
  <si>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</si>
  <si>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</si>
  <si>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</si>
  <si>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</si>
  <si>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</si>
  <si>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</si>
  <si>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</si>
  <si>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</si>
  <si>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</si>
  <si>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</si>
  <si>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</si>
  <si>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</si>
  <si>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</si>
  <si>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</si>
  <si>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</si>
  <si>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</si>
  <si>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</si>
  <si>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</si>
  <si>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</si>
  <si>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</si>
  <si>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</si>
  <si>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</si>
  <si>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</si>
  <si>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</si>
  <si>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97359</t>
  </si>
  <si>
    <t>QUADRO DE MEDIÇÃO GERAL DE ENERGIA COM 8 MEDIDORES - FORNECIMENTO E INSTALAÇÃO. AF_04/2016</t>
  </si>
  <si>
    <t>97360</t>
  </si>
  <si>
    <t>QUADRO DE MEDIÇÃO GERAL DE ENERGIA COM 12 MEDIDORES - FORNECIMENTO E INSTALAÇÃO. AF_04/2016</t>
  </si>
  <si>
    <t>97361</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</si>
  <si>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</si>
  <si>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</si>
  <si>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</si>
  <si>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</si>
  <si>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</si>
  <si>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</si>
  <si>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</si>
  <si>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</si>
  <si>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</si>
  <si>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</si>
  <si>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</si>
  <si>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</si>
  <si>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</si>
  <si>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</si>
  <si>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</si>
  <si>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</si>
  <si>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</si>
  <si>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</si>
  <si>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</si>
  <si>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</si>
  <si>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</si>
  <si>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</si>
  <si>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</si>
  <si>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</si>
  <si>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</si>
  <si>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</si>
  <si>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</si>
  <si>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</si>
  <si>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</si>
  <si>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</si>
  <si>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</si>
  <si>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</si>
  <si>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</si>
  <si>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</si>
  <si>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</si>
  <si>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</si>
  <si>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</si>
  <si>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</si>
  <si>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</si>
  <si>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</si>
  <si>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</si>
  <si>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</si>
  <si>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</si>
  <si>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</si>
  <si>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</si>
  <si>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</si>
  <si>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</si>
  <si>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</si>
  <si>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</si>
  <si>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</si>
  <si>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</si>
  <si>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</si>
  <si>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</si>
  <si>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</si>
  <si>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</si>
  <si>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</si>
  <si>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</si>
  <si>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</si>
  <si>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</si>
  <si>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</si>
  <si>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</si>
  <si>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</si>
  <si>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</si>
  <si>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</si>
  <si>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</si>
  <si>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</si>
  <si>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</si>
  <si>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</si>
  <si>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</si>
  <si>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</si>
  <si>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</si>
  <si>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</si>
  <si>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</si>
  <si>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</si>
  <si>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</si>
  <si>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</si>
  <si>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</si>
  <si>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</si>
  <si>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</si>
  <si>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</si>
  <si>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</si>
  <si>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</si>
  <si>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</si>
  <si>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</si>
  <si>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</si>
  <si>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</si>
  <si>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</si>
  <si>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</si>
  <si>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</si>
  <si>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</si>
  <si>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</si>
  <si>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</si>
  <si>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</si>
  <si>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</si>
  <si>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</si>
  <si>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</si>
  <si>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</si>
  <si>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</si>
  <si>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</si>
  <si>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</si>
  <si>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</si>
  <si>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</si>
  <si>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</si>
  <si>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</si>
  <si>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</si>
  <si>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</si>
  <si>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</si>
  <si>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</si>
  <si>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</si>
  <si>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</si>
  <si>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</si>
  <si>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</si>
  <si>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</si>
  <si>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</si>
  <si>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</si>
  <si>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</si>
  <si>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</si>
  <si>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</si>
  <si>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</si>
  <si>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</si>
  <si>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</si>
  <si>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</si>
  <si>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</si>
  <si>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</si>
  <si>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</si>
  <si>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</si>
  <si>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</si>
  <si>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</si>
  <si>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</si>
  <si>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</si>
  <si>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</si>
  <si>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</si>
  <si>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</si>
  <si>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</si>
  <si>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</si>
  <si>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</si>
  <si>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</si>
  <si>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</si>
  <si>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</si>
  <si>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</si>
  <si>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</si>
  <si>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</si>
  <si>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</si>
  <si>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</si>
  <si>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</si>
  <si>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</si>
  <si>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</si>
  <si>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</si>
  <si>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</si>
  <si>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</si>
  <si>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</si>
  <si>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</si>
  <si>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</si>
  <si>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</si>
  <si>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</si>
  <si>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</si>
  <si>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</si>
  <si>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</si>
  <si>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</si>
  <si>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</si>
  <si>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</si>
  <si>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</si>
  <si>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</si>
  <si>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</si>
  <si>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</si>
  <si>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</si>
  <si>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</si>
  <si>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</si>
  <si>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</si>
  <si>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</si>
  <si>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</si>
  <si>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</si>
  <si>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</si>
  <si>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</si>
  <si>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</si>
  <si>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</si>
  <si>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</si>
  <si>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</si>
  <si>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</si>
  <si>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</si>
  <si>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</si>
  <si>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</si>
  <si>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</si>
  <si>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</si>
  <si>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</si>
  <si>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</si>
  <si>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</si>
  <si>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</si>
  <si>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</si>
  <si>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</si>
  <si>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</si>
  <si>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</si>
  <si>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</si>
  <si>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</si>
  <si>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</si>
  <si>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</si>
  <si>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</si>
  <si>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</si>
  <si>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</si>
  <si>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</si>
  <si>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</si>
  <si>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</si>
  <si>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</si>
  <si>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</si>
  <si>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</si>
  <si>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</si>
  <si>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</si>
  <si>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</si>
  <si>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</si>
  <si>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</si>
  <si>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</si>
  <si>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</si>
  <si>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</si>
  <si>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</si>
  <si>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</si>
  <si>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</si>
  <si>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</si>
  <si>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</si>
  <si>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</si>
  <si>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</si>
  <si>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</si>
  <si>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</si>
  <si>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</si>
  <si>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</si>
  <si>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</si>
  <si>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</si>
  <si>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89722</t>
  </si>
  <si>
    <t>JOELHO DE TRANSIÇÃO, 90 GRAUS, CPVC, SOLDÁVEL, DN 22MM X 1/2", INSTALADO EM RAMAL DE ALIMENTAÇAÕ DE ÁGUA - FORNECIMENTO E INSTALAÇÃO.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</si>
  <si>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</si>
  <si>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</si>
  <si>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</si>
  <si>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</si>
  <si>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</si>
  <si>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</si>
  <si>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</si>
  <si>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</si>
  <si>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</si>
  <si>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</si>
  <si>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</si>
  <si>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</si>
  <si>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</si>
  <si>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</si>
  <si>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</si>
  <si>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</si>
  <si>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</si>
  <si>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</si>
  <si>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</si>
  <si>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</si>
  <si>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</si>
  <si>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</si>
  <si>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</si>
  <si>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</si>
  <si>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</si>
  <si>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</si>
  <si>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</si>
  <si>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</si>
  <si>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</si>
  <si>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</si>
  <si>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</si>
  <si>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</si>
  <si>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</si>
  <si>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</si>
  <si>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</si>
  <si>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</si>
  <si>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</si>
  <si>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</si>
  <si>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</si>
  <si>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</si>
  <si>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</si>
  <si>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</si>
  <si>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</si>
  <si>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</si>
  <si>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</si>
  <si>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</si>
  <si>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</si>
  <si>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</si>
  <si>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</si>
  <si>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</si>
  <si>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</si>
  <si>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</si>
  <si>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</si>
  <si>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</si>
  <si>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</si>
  <si>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</si>
  <si>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</si>
  <si>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</si>
  <si>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</si>
  <si>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</si>
  <si>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</si>
  <si>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</si>
  <si>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</si>
  <si>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</si>
  <si>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</si>
  <si>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</si>
  <si>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</si>
  <si>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</si>
  <si>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</si>
  <si>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</si>
  <si>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</si>
  <si>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</si>
  <si>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</si>
  <si>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</si>
  <si>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</si>
  <si>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</si>
  <si>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</si>
  <si>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</si>
  <si>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</si>
  <si>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</si>
  <si>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</si>
  <si>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</si>
  <si>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</si>
  <si>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</si>
  <si>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</si>
  <si>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</si>
  <si>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</si>
  <si>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</si>
  <si>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</si>
  <si>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</si>
  <si>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</si>
  <si>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</si>
  <si>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</si>
  <si>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</si>
  <si>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</si>
  <si>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</si>
  <si>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</si>
  <si>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</si>
  <si>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</si>
  <si>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</si>
  <si>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</si>
  <si>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</si>
  <si>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</si>
  <si>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</si>
  <si>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</si>
  <si>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</si>
  <si>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</si>
  <si>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</si>
  <si>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</si>
  <si>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</si>
  <si>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</si>
  <si>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</si>
  <si>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</si>
  <si>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</si>
  <si>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</si>
  <si>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</si>
  <si>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</si>
  <si>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</si>
  <si>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</si>
  <si>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</si>
  <si>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</si>
  <si>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</si>
  <si>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</si>
  <si>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</si>
  <si>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</si>
  <si>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</si>
  <si>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</si>
  <si>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</si>
  <si>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</si>
  <si>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</si>
  <si>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</si>
  <si>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</si>
  <si>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</si>
  <si>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</si>
  <si>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</si>
  <si>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</si>
  <si>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</si>
  <si>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</si>
  <si>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</si>
  <si>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</si>
  <si>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</si>
  <si>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</si>
  <si>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</si>
  <si>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</si>
  <si>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</si>
  <si>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</si>
  <si>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</si>
  <si>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</si>
  <si>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</si>
  <si>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</si>
  <si>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</si>
  <si>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</si>
  <si>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</si>
  <si>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</si>
  <si>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</si>
  <si>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</si>
  <si>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</si>
  <si>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</si>
  <si>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</si>
  <si>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</si>
  <si>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</si>
  <si>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</si>
  <si>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</si>
  <si>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</si>
  <si>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</si>
  <si>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</si>
  <si>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</si>
  <si>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</si>
  <si>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</si>
  <si>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</si>
  <si>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</si>
  <si>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</si>
  <si>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</si>
  <si>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</si>
  <si>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</si>
  <si>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</si>
  <si>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</si>
  <si>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</si>
  <si>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</si>
  <si>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</si>
  <si>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</si>
  <si>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</si>
  <si>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</si>
  <si>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</si>
  <si>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</si>
  <si>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</si>
  <si>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</si>
  <si>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</si>
  <si>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</si>
  <si>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</si>
  <si>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</si>
  <si>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</si>
  <si>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</si>
  <si>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</si>
  <si>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</si>
  <si>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</si>
  <si>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</si>
  <si>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</si>
  <si>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</si>
  <si>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</si>
  <si>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</si>
  <si>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</si>
  <si>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</si>
  <si>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</si>
  <si>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</si>
  <si>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</si>
  <si>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</si>
  <si>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</si>
  <si>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</si>
  <si>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</si>
  <si>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</si>
  <si>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</si>
  <si>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</si>
  <si>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</si>
  <si>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</si>
  <si>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</si>
  <si>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</si>
  <si>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</si>
  <si>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</si>
  <si>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</si>
  <si>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</si>
  <si>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</si>
  <si>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</si>
  <si>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</si>
  <si>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</si>
  <si>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</si>
  <si>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</si>
  <si>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</si>
  <si>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</si>
  <si>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</si>
  <si>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</si>
  <si>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</si>
  <si>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</si>
  <si>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</si>
  <si>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</si>
  <si>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</si>
  <si>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</si>
  <si>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</si>
  <si>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</si>
  <si>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</si>
  <si>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</si>
  <si>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</si>
  <si>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</si>
  <si>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</si>
  <si>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</si>
  <si>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</si>
  <si>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</si>
  <si>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</si>
  <si>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</si>
  <si>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</si>
  <si>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</si>
  <si>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</si>
  <si>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</si>
  <si>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</si>
  <si>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</si>
  <si>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</si>
  <si>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</si>
  <si>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</si>
  <si>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</si>
  <si>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</si>
  <si>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</si>
  <si>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</si>
  <si>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</si>
  <si>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</si>
  <si>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</si>
  <si>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</si>
  <si>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</si>
  <si>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</si>
  <si>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</si>
  <si>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</si>
  <si>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</si>
  <si>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</si>
  <si>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</si>
  <si>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</si>
  <si>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</si>
  <si>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</si>
  <si>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</si>
  <si>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</si>
  <si>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</si>
  <si>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</si>
  <si>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</si>
  <si>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</si>
  <si>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</si>
  <si>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</si>
  <si>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</si>
  <si>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</si>
  <si>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</si>
  <si>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</si>
  <si>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</si>
  <si>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</si>
  <si>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</si>
  <si>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</si>
  <si>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</si>
  <si>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</si>
  <si>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</si>
  <si>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</si>
  <si>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</si>
  <si>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</si>
  <si>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</si>
  <si>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</si>
  <si>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</si>
  <si>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</si>
  <si>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</si>
  <si>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</si>
  <si>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</si>
  <si>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</si>
  <si>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</si>
  <si>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</si>
  <si>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</si>
  <si>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</si>
  <si>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</si>
  <si>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</si>
  <si>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</si>
  <si>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</si>
  <si>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</si>
  <si>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</si>
  <si>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</si>
  <si>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</si>
  <si>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</si>
  <si>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</si>
  <si>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</si>
  <si>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</si>
  <si>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</si>
  <si>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</si>
  <si>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</si>
  <si>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</si>
  <si>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</si>
  <si>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</si>
  <si>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</si>
  <si>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</si>
  <si>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</si>
  <si>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</si>
  <si>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</si>
  <si>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</si>
  <si>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</si>
  <si>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</si>
  <si>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</si>
  <si>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</si>
  <si>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</si>
  <si>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</si>
  <si>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</si>
  <si>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</si>
  <si>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</si>
  <si>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</si>
  <si>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</si>
  <si>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</si>
  <si>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</si>
  <si>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</si>
  <si>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</si>
  <si>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</si>
  <si>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</si>
  <si>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</si>
  <si>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</si>
  <si>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</si>
  <si>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</si>
  <si>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</si>
  <si>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</si>
  <si>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</si>
  <si>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</si>
  <si>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</si>
  <si>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</si>
  <si>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</si>
  <si>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</si>
  <si>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</si>
  <si>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</si>
  <si>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</si>
  <si>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</si>
  <si>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</si>
  <si>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</si>
  <si>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</si>
  <si>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</si>
  <si>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</si>
  <si>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</si>
  <si>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</si>
  <si>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</si>
  <si>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</si>
  <si>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</si>
  <si>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</si>
  <si>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</si>
  <si>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</si>
  <si>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</si>
  <si>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</si>
  <si>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</si>
  <si>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</si>
  <si>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</si>
  <si>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</si>
  <si>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</si>
  <si>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</si>
  <si>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</si>
  <si>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</si>
  <si>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</si>
  <si>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</si>
  <si>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</si>
  <si>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</si>
  <si>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</si>
  <si>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</si>
  <si>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</si>
  <si>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</si>
  <si>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</si>
  <si>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</si>
  <si>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</si>
  <si>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</si>
  <si>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</si>
  <si>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</si>
  <si>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</si>
  <si>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</si>
  <si>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</si>
  <si>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</si>
  <si>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</si>
  <si>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</si>
  <si>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</si>
  <si>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</si>
  <si>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</si>
  <si>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</si>
  <si>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</si>
  <si>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</si>
  <si>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</si>
  <si>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</si>
  <si>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</si>
  <si>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</si>
  <si>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</si>
  <si>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</si>
  <si>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</si>
  <si>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</si>
  <si>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</si>
  <si>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</si>
  <si>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</si>
  <si>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</si>
  <si>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</si>
  <si>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</si>
  <si>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</si>
  <si>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</si>
  <si>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</si>
  <si>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</si>
  <si>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</si>
  <si>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</si>
  <si>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</si>
  <si>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</si>
  <si>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</si>
  <si>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</si>
  <si>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</si>
  <si>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</si>
  <si>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</si>
  <si>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</si>
  <si>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</si>
  <si>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</si>
  <si>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</si>
  <si>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</si>
  <si>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</si>
  <si>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</si>
  <si>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</si>
  <si>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</si>
  <si>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</si>
  <si>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</si>
  <si>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</si>
  <si>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</si>
  <si>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</si>
  <si>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</si>
  <si>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</si>
  <si>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</si>
  <si>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</si>
  <si>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</si>
  <si>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</si>
  <si>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101090</t>
  </si>
  <si>
    <t>PISO EM PEDRA PORTUGUESA ASSENTADO SOBRE ARGAMASSA SECA DE CIMENTO E AREIA, TRAÇO 1:3, REJUNTADO COM CIMENTO COMUM. AF_05/2020</t>
  </si>
  <si>
    <t>101091</t>
  </si>
  <si>
    <t>PISO EM LADRILHO HIDRÁULICO APLICADO EM AMBIENTES EXTERNOS. AF_05/2020</t>
  </si>
  <si>
    <t>101094</t>
  </si>
  <si>
    <t>PISO PODOTÁTIL, DIRECIONAL OU ALERTA, ASSENTADO SOBRE ARGAMASSA. AF_05/2020</t>
  </si>
  <si>
    <t>101092</t>
  </si>
  <si>
    <t>PISO EM GRANITO APLICADO EM CALÇADAS OU PISOS EXTERNOS. AF_05/2020</t>
  </si>
  <si>
    <t>101093</t>
  </si>
  <si>
    <t>PISO EM MÁRMORE APLICADO EM CALÇADAS OU PISOS EXTERNOS. AF_05/2020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</si>
  <si>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</si>
  <si>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</si>
  <si>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</si>
  <si>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</si>
  <si>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</si>
  <si>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</si>
  <si>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</si>
  <si>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</si>
  <si>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</si>
  <si>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</si>
  <si>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</si>
  <si>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</si>
  <si>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</si>
  <si>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</si>
  <si>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</si>
  <si>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</si>
  <si>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</si>
  <si>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</si>
  <si>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</si>
  <si>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</si>
  <si>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</si>
  <si>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</si>
  <si>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</si>
  <si>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</si>
  <si>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</si>
  <si>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</si>
  <si>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</si>
  <si>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</si>
  <si>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</si>
  <si>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</si>
  <si>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</si>
  <si>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</si>
  <si>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</si>
  <si>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</si>
  <si>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</si>
  <si>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</si>
  <si>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</si>
  <si>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</si>
  <si>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</si>
  <si>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</si>
  <si>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</si>
  <si>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</si>
  <si>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</si>
  <si>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</si>
  <si>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</si>
  <si>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</si>
  <si>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</si>
  <si>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</si>
  <si>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</si>
  <si>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</si>
  <si>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</si>
  <si>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</si>
  <si>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</si>
  <si>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</si>
  <si>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</si>
  <si>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</si>
  <si>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</si>
  <si>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</si>
  <si>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</si>
  <si>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</si>
  <si>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</si>
  <si>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</si>
  <si>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</si>
  <si>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</si>
  <si>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</si>
  <si>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</si>
  <si>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</si>
  <si>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</si>
  <si>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</si>
  <si>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</si>
  <si>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</si>
  <si>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</si>
  <si>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</si>
  <si>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</si>
  <si>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</si>
  <si>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</si>
  <si>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</si>
  <si>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</si>
  <si>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</si>
  <si>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</si>
  <si>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</si>
  <si>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</si>
  <si>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</si>
  <si>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</si>
  <si>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</si>
  <si>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</si>
  <si>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</si>
  <si>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</si>
  <si>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</si>
  <si>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</si>
  <si>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</si>
  <si>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</si>
  <si>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</si>
  <si>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</si>
  <si>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</si>
  <si>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</si>
  <si>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</si>
  <si>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</si>
  <si>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</si>
  <si>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</si>
  <si>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</si>
  <si>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</si>
  <si>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</si>
  <si>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</si>
  <si>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</si>
  <si>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</si>
  <si>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</si>
  <si>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</si>
  <si>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</si>
  <si>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</si>
  <si>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</si>
  <si>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</si>
  <si>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</si>
  <si>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</si>
  <si>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</si>
  <si>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</si>
  <si>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</si>
  <si>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</si>
  <si>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</si>
  <si>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</si>
  <si>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</si>
  <si>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</si>
  <si>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</si>
  <si>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</si>
  <si>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</si>
  <si>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</si>
  <si>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</si>
  <si>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</si>
  <si>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</si>
  <si>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</si>
  <si>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</si>
  <si>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</si>
  <si>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</si>
  <si>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</si>
  <si>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</si>
  <si>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</si>
  <si>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</si>
  <si>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</si>
  <si>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</si>
  <si>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</si>
  <si>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</si>
  <si>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</si>
  <si>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</si>
  <si>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</si>
  <si>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</si>
  <si>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</si>
  <si>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</si>
  <si>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</si>
  <si>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</si>
  <si>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</si>
  <si>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</si>
  <si>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</si>
  <si>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</si>
  <si>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</si>
  <si>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</si>
  <si>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</si>
  <si>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</si>
  <si>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</si>
  <si>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</si>
  <si>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</si>
  <si>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</si>
  <si>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</si>
  <si>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</si>
  <si>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</si>
  <si>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</si>
  <si>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</si>
  <si>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</si>
  <si>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</si>
  <si>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</si>
  <si>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</si>
  <si>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</si>
  <si>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</si>
  <si>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</si>
  <si>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</si>
  <si>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</si>
  <si>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</si>
  <si>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</si>
  <si>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</si>
  <si>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</si>
  <si>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</si>
  <si>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</si>
  <si>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</si>
  <si>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</si>
  <si>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</si>
  <si>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</si>
  <si>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</si>
  <si>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</si>
  <si>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</si>
  <si>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</si>
  <si>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</si>
  <si>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</si>
  <si>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</si>
  <si>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</si>
  <si>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</si>
  <si>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</si>
  <si>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</si>
  <si>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</si>
  <si>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</si>
  <si>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</si>
  <si>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</si>
  <si>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</si>
  <si>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</si>
  <si>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</si>
  <si>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</si>
  <si>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</si>
  <si>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</si>
  <si>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</si>
  <si>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</si>
  <si>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</si>
  <si>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</si>
  <si>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</si>
  <si>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</si>
  <si>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</si>
  <si>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</si>
  <si>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</si>
  <si>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</si>
  <si>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</si>
  <si>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</si>
  <si>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</si>
  <si>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</si>
  <si>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</si>
  <si>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</si>
  <si>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</si>
  <si>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</si>
  <si>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</si>
  <si>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</si>
  <si>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</si>
  <si>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</si>
  <si>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</si>
  <si>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</si>
  <si>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</si>
  <si>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</si>
  <si>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</si>
  <si>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</si>
  <si>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</si>
  <si>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</si>
  <si>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</si>
  <si>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</si>
  <si>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</si>
  <si>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</si>
  <si>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</si>
  <si>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</si>
  <si>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</si>
  <si>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</si>
  <si>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</si>
  <si>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</si>
  <si>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</si>
  <si>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</si>
  <si>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</si>
  <si>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</si>
  <si>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</si>
  <si>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</si>
  <si>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</si>
  <si>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</si>
  <si>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</si>
  <si>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</si>
  <si>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</si>
  <si>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</si>
  <si>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</si>
  <si>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</si>
  <si>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</si>
  <si>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</si>
  <si>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</si>
  <si>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</si>
  <si>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</si>
  <si>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</si>
  <si>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</si>
  <si>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</si>
  <si>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</si>
  <si>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</si>
  <si>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</si>
  <si>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</si>
  <si>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</si>
  <si>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</si>
  <si>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</si>
  <si>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</si>
  <si>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</si>
  <si>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</si>
  <si>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</si>
  <si>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</si>
  <si>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</si>
  <si>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</si>
  <si>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</si>
  <si>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</si>
  <si>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</si>
  <si>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</si>
  <si>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</si>
  <si>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</si>
  <si>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</si>
  <si>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</si>
  <si>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</si>
  <si>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</si>
  <si>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</si>
  <si>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</si>
  <si>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</si>
  <si>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</si>
  <si>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</si>
  <si>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</si>
  <si>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</si>
  <si>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</si>
  <si>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</si>
  <si>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</si>
  <si>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</si>
  <si>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</si>
  <si>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</si>
  <si>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</si>
  <si>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</si>
  <si>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</si>
  <si>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</si>
  <si>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</si>
  <si>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</si>
  <si>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</si>
  <si>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</si>
  <si>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</si>
  <si>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</si>
  <si>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</si>
  <si>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</si>
  <si>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</si>
  <si>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</si>
  <si>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</si>
  <si>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</si>
  <si>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</si>
  <si>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</si>
  <si>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</si>
  <si>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</si>
  <si>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</si>
  <si>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</si>
  <si>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</si>
  <si>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</si>
  <si>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</si>
  <si>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</si>
  <si>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</si>
  <si>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</si>
  <si>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</si>
  <si>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</si>
  <si>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</si>
  <si>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</si>
  <si>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</si>
  <si>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</si>
  <si>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</si>
  <si>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</si>
  <si>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</si>
  <si>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</si>
  <si>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</si>
  <si>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</si>
  <si>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</si>
  <si>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</si>
  <si>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</si>
  <si>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</si>
  <si>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</si>
  <si>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</si>
  <si>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</si>
  <si>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</si>
  <si>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</si>
  <si>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</si>
  <si>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</si>
  <si>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</si>
  <si>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</si>
  <si>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</si>
  <si>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</si>
  <si>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</si>
  <si>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</si>
  <si>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</si>
  <si>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</si>
  <si>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</si>
  <si>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</si>
  <si>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</si>
  <si>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</si>
  <si>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</si>
  <si>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</si>
  <si>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</si>
  <si>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</si>
  <si>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</si>
  <si>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</si>
  <si>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</si>
  <si>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</si>
  <si>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</si>
  <si>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</si>
  <si>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</si>
  <si>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LOCAÇÃO COM CAVALETE COM ALTURA DE 1,00 M - 2 UTILIZAÇÕES. AF_10/2018</t>
  </si>
  <si>
    <t>LOCAÇÃO COM CAVALETE COM ALTURA DE 0,50 M - 2 UTILIZAÇÕES. AF_10/2018</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</si>
  <si>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</si>
  <si>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</si>
  <si>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</si>
  <si>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</si>
  <si>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</si>
  <si>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</si>
  <si>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</si>
  <si>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</si>
  <si>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</si>
  <si>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</si>
  <si>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</si>
  <si>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</si>
  <si>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</si>
  <si>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</si>
  <si>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</si>
  <si>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</si>
  <si>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</si>
  <si>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</si>
  <si>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</si>
  <si>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</si>
  <si>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</si>
  <si>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</si>
  <si>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</si>
  <si>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</si>
  <si>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</si>
  <si>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</si>
  <si>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</si>
  <si>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</si>
  <si>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</si>
  <si>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</si>
  <si>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</si>
  <si>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</si>
  <si>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</si>
  <si>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</si>
  <si>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</si>
  <si>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</si>
  <si>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</si>
  <si>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</si>
  <si>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</si>
  <si>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</si>
  <si>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</si>
  <si>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</si>
  <si>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</si>
  <si>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</si>
  <si>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</si>
  <si>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</si>
  <si>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</si>
  <si>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</si>
  <si>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</si>
  <si>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</si>
  <si>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</si>
  <si>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</si>
  <si>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</si>
  <si>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</si>
  <si>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</si>
  <si>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</si>
  <si>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</si>
  <si>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</si>
  <si>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</si>
  <si>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</si>
  <si>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</si>
  <si>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</si>
  <si>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</si>
  <si>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</si>
  <si>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</si>
  <si>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</si>
  <si>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</si>
  <si>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</si>
  <si>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</si>
  <si>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</si>
  <si>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</si>
  <si>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</si>
  <si>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</si>
  <si>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</si>
  <si>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</si>
  <si>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</si>
  <si>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</si>
  <si>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</si>
  <si>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</si>
  <si>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</si>
  <si>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</si>
  <si>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</si>
  <si>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</si>
  <si>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</si>
  <si>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</si>
  <si>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</si>
  <si>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</si>
  <si>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</si>
  <si>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</si>
  <si>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</si>
  <si>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</si>
  <si>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</si>
  <si>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</si>
  <si>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</si>
  <si>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</si>
  <si>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</si>
  <si>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</si>
  <si>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</si>
  <si>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</si>
  <si>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</si>
  <si>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</si>
  <si>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</si>
  <si>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</si>
  <si>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</si>
  <si>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</si>
  <si>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</si>
  <si>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</si>
  <si>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</si>
  <si>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</si>
  <si>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</si>
  <si>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</si>
  <si>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</si>
  <si>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</si>
  <si>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</si>
  <si>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</si>
  <si>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</si>
  <si>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</si>
  <si>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</si>
  <si>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</si>
  <si>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</si>
  <si>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</si>
  <si>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</si>
  <si>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</si>
  <si>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</si>
  <si>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</si>
  <si>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</si>
  <si>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</si>
  <si>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</si>
  <si>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</si>
  <si>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</si>
  <si>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</si>
  <si>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</si>
  <si>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</si>
  <si>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</si>
  <si>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</si>
  <si>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</si>
  <si>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</si>
  <si>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</si>
  <si>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</si>
  <si>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</si>
  <si>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</si>
  <si>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</si>
  <si>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</si>
  <si>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</si>
  <si>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</si>
  <si>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</si>
  <si>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101306</t>
  </si>
  <si>
    <t>CURSO DE CAPACITAÇÃO PARA CALAFETADOR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</si>
  <si>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</si>
  <si>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</si>
  <si>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</si>
  <si>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</si>
  <si>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</si>
  <si>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</si>
  <si>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</si>
  <si>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</si>
  <si>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</si>
  <si>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</si>
  <si>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</si>
  <si>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</si>
  <si>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</si>
  <si>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</si>
  <si>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</si>
  <si>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</si>
  <si>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</si>
  <si>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</si>
  <si>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</si>
  <si>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</si>
  <si>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</si>
  <si>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</si>
  <si>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</si>
  <si>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</si>
  <si>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</si>
  <si>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</si>
  <si>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</si>
  <si>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</si>
  <si>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101321</t>
  </si>
  <si>
    <t>CURSO DE CAPACITAÇÃO PARA ESTUCADOR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</si>
  <si>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</si>
  <si>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</si>
  <si>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</si>
  <si>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</si>
  <si>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</si>
  <si>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</si>
  <si>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</si>
  <si>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</si>
  <si>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</si>
  <si>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</si>
  <si>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</si>
  <si>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</si>
  <si>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</si>
  <si>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</si>
  <si>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</si>
  <si>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</si>
  <si>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</si>
  <si>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</si>
  <si>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</si>
  <si>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</si>
  <si>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</si>
  <si>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</si>
  <si>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</si>
  <si>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</si>
  <si>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</si>
  <si>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</si>
  <si>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</si>
  <si>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</si>
  <si>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</si>
  <si>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</si>
  <si>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</si>
  <si>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</si>
  <si>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</si>
  <si>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</si>
  <si>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</si>
  <si>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</si>
  <si>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</si>
  <si>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</si>
  <si>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</si>
  <si>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</si>
  <si>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</si>
  <si>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</si>
  <si>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</si>
  <si>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</si>
  <si>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</si>
  <si>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</si>
  <si>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</si>
  <si>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</si>
  <si>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</si>
  <si>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</si>
  <si>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</si>
  <si>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</si>
  <si>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</si>
  <si>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</si>
  <si>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</si>
  <si>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</si>
  <si>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</si>
  <si>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</si>
  <si>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</si>
  <si>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</si>
  <si>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</si>
  <si>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</si>
  <si>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</si>
  <si>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</si>
  <si>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</si>
  <si>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</si>
  <si>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</si>
  <si>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</si>
  <si>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</si>
  <si>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</si>
  <si>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</si>
  <si>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</si>
  <si>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</si>
  <si>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</si>
  <si>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</si>
  <si>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</si>
  <si>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</si>
  <si>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</si>
  <si>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</si>
  <si>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</si>
  <si>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</si>
  <si>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</si>
  <si>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</si>
  <si>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</si>
  <si>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</si>
  <si>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</si>
  <si>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</si>
  <si>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</si>
  <si>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</si>
  <si>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</si>
  <si>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</si>
  <si>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</si>
  <si>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</si>
  <si>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</si>
  <si>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</si>
  <si>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</si>
  <si>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</si>
  <si>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</si>
  <si>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</si>
  <si>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</si>
  <si>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</si>
  <si>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</si>
  <si>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</si>
  <si>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</si>
  <si>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</si>
  <si>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</si>
  <si>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</si>
  <si>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</si>
  <si>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</si>
  <si>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</si>
  <si>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</si>
  <si>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</si>
  <si>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</si>
  <si>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</si>
  <si>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</si>
  <si>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</si>
  <si>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</si>
  <si>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</si>
  <si>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</si>
  <si>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</si>
  <si>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</si>
  <si>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</si>
  <si>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</si>
  <si>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</si>
  <si>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</si>
  <si>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</si>
  <si>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</si>
  <si>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</si>
  <si>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</si>
  <si>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</si>
  <si>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</si>
  <si>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</si>
  <si>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101393</t>
  </si>
  <si>
    <t>CALAFETADOR / CALAFATE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</si>
  <si>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</si>
  <si>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</si>
  <si>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</si>
  <si>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</si>
  <si>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</si>
  <si>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</si>
  <si>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</si>
  <si>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</si>
  <si>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</si>
  <si>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</si>
  <si>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</si>
  <si>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</si>
  <si>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</si>
  <si>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</si>
  <si>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</si>
  <si>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</si>
  <si>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101406</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</si>
  <si>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</si>
  <si>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</si>
  <si>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</si>
  <si>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</si>
  <si>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</si>
  <si>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</si>
  <si>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</si>
  <si>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</si>
  <si>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</si>
  <si>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</si>
  <si>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</si>
  <si>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</si>
  <si>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</si>
  <si>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</si>
  <si>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</si>
  <si>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</si>
  <si>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</si>
  <si>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</si>
  <si>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</si>
  <si>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</si>
  <si>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</si>
  <si>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</si>
  <si>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</si>
  <si>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</si>
  <si>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</si>
  <si>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</si>
  <si>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</si>
  <si>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</si>
  <si>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</si>
  <si>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</si>
  <si>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</si>
  <si>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</si>
  <si>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</si>
  <si>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</si>
  <si>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</si>
  <si>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</si>
  <si>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</si>
  <si>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</si>
  <si>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</si>
  <si>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</si>
  <si>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</si>
  <si>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</si>
  <si>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</si>
  <si>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</si>
  <si>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</si>
  <si>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</si>
  <si>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</si>
  <si>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</si>
  <si>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</si>
  <si>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</si>
  <si>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</si>
  <si>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</si>
  <si>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</si>
  <si>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</si>
  <si>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</si>
  <si>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</si>
  <si>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</si>
  <si>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</si>
  <si>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</si>
  <si>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</si>
  <si>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</si>
  <si>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</si>
  <si>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</si>
  <si>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</si>
  <si>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</si>
  <si>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</si>
  <si>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</si>
  <si>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</si>
  <si>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</si>
  <si>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</si>
  <si>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</si>
  <si>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</si>
  <si>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</si>
  <si>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</si>
  <si>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</si>
  <si>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</si>
  <si>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</si>
  <si>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</si>
  <si>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</si>
  <si>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</si>
  <si>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</si>
  <si>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</si>
  <si>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</si>
  <si>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</si>
  <si>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ADMINISTRAÇÃO LOCAL</t>
  </si>
  <si>
    <t>T.DIARIODEOBRAS</t>
  </si>
  <si>
    <t>T.ENGELETRICISTA</t>
  </si>
  <si>
    <t>T.ENGMECANICO</t>
  </si>
  <si>
    <t>ENGENHEIRO MECANICO COM ENCARGOS COMPLEMENTARES</t>
  </si>
  <si>
    <t xml:space="preserve">M2 </t>
  </si>
  <si>
    <t>SERVICOS CIVIS</t>
  </si>
  <si>
    <t>87479U</t>
  </si>
  <si>
    <t>87879U</t>
  </si>
  <si>
    <t>CHAPISCO APLICADO EM ALVENARIAS E ESTRUTURAS DE CONCRETO INTERNAS, COM COLHER DE PEDREIRO. ARGAMASSA TRAÇO 1:3 COM PREPARO EM BETONEIRA 400L. AF_06/2014</t>
  </si>
  <si>
    <t>88485U</t>
  </si>
  <si>
    <t>T.PORTA.CF</t>
  </si>
  <si>
    <t>PORTA CORTA-FOGO DUPLA 1800X210X50 MM C/ FECH/BATENTE/TRINCO – ACABAMENTO EM CHAPA GALVANIZADA</t>
  </si>
  <si>
    <t>T.RETIRADA</t>
  </si>
  <si>
    <t>RETIRADA DE SPRINKLERS</t>
  </si>
  <si>
    <t>INSTALACOES ELETRICAS</t>
  </si>
  <si>
    <t>90462U</t>
  </si>
  <si>
    <t>91935U</t>
  </si>
  <si>
    <t>91952U</t>
  </si>
  <si>
    <t>92009U</t>
  </si>
  <si>
    <t>92979U</t>
  </si>
  <si>
    <t>92988U</t>
  </si>
  <si>
    <t>92992U</t>
  </si>
  <si>
    <t>92998U</t>
  </si>
  <si>
    <t>95749U</t>
  </si>
  <si>
    <t>ELETRODUTO DE AÇO GALVANIZADO, CLASSE LEVE, DN 20 MM (3/4??), APARENTE, INSTALADO EM PAREDE - FORNECIMENTO E INSTALAÇÃO. AF_11/2016_P</t>
  </si>
  <si>
    <t>95778U</t>
  </si>
  <si>
    <t>CONDULETE DE ALUMÍNIO, TIPO C, PARA ELETRODUTO DE AÇO GALVANIZADO DN 20 MM (3/4), APARENTE - FORNECIMENTO E INSTALAÇÃO. AF_11/2016_P</t>
  </si>
  <si>
    <t>95779U</t>
  </si>
  <si>
    <t>CONDULETE DE ALUMÍNIO, TIPO E, PARA ELETRODUTO DE AÇO GALVANIZADO DN 20 MM (3/4), APARENTE - FORNECIMENTO E INSTALAÇÃO. AF_11/2016_P</t>
  </si>
  <si>
    <t>95787U</t>
  </si>
  <si>
    <t>CONDULETE DE ALUMÍNIO, TIPO LR, PARA ELETRODUTO DE AÇO GALVANIZADO DN 20 MM (3/4), APARENTE - FORNECIMENTO E INSTALAÇÃO. AF_11/2016_P</t>
  </si>
  <si>
    <t>95795U</t>
  </si>
  <si>
    <t>CONDULETE DE ALUMÍNIO, TIPO T, PARA ELETRODUTO DE AÇO GALVANIZADO DN 20 MM (3/4), APARENTE - FORNECIMENTO E INSTALAÇÃO. AF_11/2016_P</t>
  </si>
  <si>
    <t>T.BARRA</t>
  </si>
  <si>
    <t>BARRA DE COBRE 1.1/2" X 1/8" (1,5648 KG/M)</t>
  </si>
  <si>
    <t>T.BARRA2</t>
  </si>
  <si>
    <t>BARRA DE COBRE 1.1/2" X 3/16" (1,5648 KG/M)</t>
  </si>
  <si>
    <t>T.CHUMBADOR</t>
  </si>
  <si>
    <t>T.CURVAH</t>
  </si>
  <si>
    <t>CURVA HORIZONTAL 90 º PARA LEITO 500X100 MM</t>
  </si>
  <si>
    <t>T.CURVAV</t>
  </si>
  <si>
    <t>CURVA VERTICAL 90º PARA LEITO 500X100 MM</t>
  </si>
  <si>
    <t>T.DISJ63</t>
  </si>
  <si>
    <t>DISJ TRIPOLAR 63 A</t>
  </si>
  <si>
    <t>T.DPS</t>
  </si>
  <si>
    <t>DISPOSITIVO DPS CLASSE II, 1 POLO, TENSAO MAXIMA DE 275 V, CORRENTE MAXIMA DE *45* kA</t>
  </si>
  <si>
    <t>ELETROCALHA PERF 300X100X3000 MM</t>
  </si>
  <si>
    <t>T.EMENDA</t>
  </si>
  <si>
    <t>EMENDA PARA LEITO – 100 MM ALTURA</t>
  </si>
  <si>
    <t>T.GERADOR</t>
  </si>
  <si>
    <t>T.ISOLADOR</t>
  </si>
  <si>
    <t>ISOLADOR EPOXI 40X30 (BUJAO)</t>
  </si>
  <si>
    <t>T.LAMPADA</t>
  </si>
  <si>
    <t>LÂMPADA LED 20W – BASE E27</t>
  </si>
  <si>
    <t>T.LEITO</t>
  </si>
  <si>
    <t>LEITO PESADO 500X100X3000MM</t>
  </si>
  <si>
    <t>T.LEITO200</t>
  </si>
  <si>
    <t>LEITO PESADO 200X100X3000 MM</t>
  </si>
  <si>
    <t>T.LUMINARIA</t>
  </si>
  <si>
    <t>LUMINARIA BLINDADA TIPO TARTARUGA C/BASE E27</t>
  </si>
  <si>
    <t>T.PARABOLT</t>
  </si>
  <si>
    <t>PARABOLT 3/8"</t>
  </si>
  <si>
    <t>T.PENTE</t>
  </si>
  <si>
    <t>PENTE TRIFÁSICO 12 POLOS – 80 A</t>
  </si>
  <si>
    <t>T.QUADRO</t>
  </si>
  <si>
    <t>CAIXA PARA QUADRO DE COMANDO METÁLICA DE SOBREPOR 80X60X25 CM</t>
  </si>
  <si>
    <t>T.TAMPA</t>
  </si>
  <si>
    <t>TAMPA PARA ELETROCALHA 400X3000 MM</t>
  </si>
  <si>
    <t>T.TAMPAELET</t>
  </si>
  <si>
    <t>TAMPA PARA ELETROCALHA 300X100X3000 MM</t>
  </si>
  <si>
    <t>T.TERM10</t>
  </si>
  <si>
    <t>TERMINAL DE PRESSAO 10 MM2</t>
  </si>
  <si>
    <t>T.TERM185</t>
  </si>
  <si>
    <t>TERMINAL DE PRESSAO 185 MM2</t>
  </si>
  <si>
    <t>T.TERM50</t>
  </si>
  <si>
    <t>TERMINAL DE PRESSAO 50 MM2</t>
  </si>
  <si>
    <t>T.TERM95</t>
  </si>
  <si>
    <t>TERMINAL DE PRESSAO 95 MM2</t>
  </si>
  <si>
    <t>T.VERGALHAO</t>
  </si>
  <si>
    <t>VERGALHAO ZINCADO ROSCA TOTAL, 3/8”X3000MM</t>
  </si>
  <si>
    <t>INSTALACOES MECANICAS</t>
  </si>
  <si>
    <t>ABRAÇADEIRA TIPO GOTA 4”</t>
  </si>
  <si>
    <t>T.ALUMINIO</t>
  </si>
  <si>
    <t>ALUMÍNIO CORRUGADO</t>
  </si>
  <si>
    <t>T.AMORTEC</t>
  </si>
  <si>
    <t>AMORTECEDOR DE VIBRAÇÃO COM MOLA DE AÇO COMPATÍVEL COM O PESO DO GERADOR</t>
  </si>
  <si>
    <t>T.BROCA1</t>
  </si>
  <si>
    <t>BROCA DE VIDEA 1/4”</t>
  </si>
  <si>
    <t>T.BROCA2</t>
  </si>
  <si>
    <t>BROCA AÇO RÁPIDO 1/4”</t>
  </si>
  <si>
    <t>T.BUCHA</t>
  </si>
  <si>
    <t>BUCHA S8 COM PARAFUSO DE 4,80x50 mm EM ACO ZINCADO COM ROSCA SOBERBA, CABECA CHATA E FENDA PHILIPS</t>
  </si>
  <si>
    <t>T.CANTONEIRA</t>
  </si>
  <si>
    <t>BARRA DE FERRO CANTONEIRA 1/8” X 1”</t>
  </si>
  <si>
    <t>T.CHAPA22</t>
  </si>
  <si>
    <t>CHAPA GALVANIZADA # 22</t>
  </si>
  <si>
    <t>T.CHAPA26</t>
  </si>
  <si>
    <t>CHAPA GALVANIZADA # 26</t>
  </si>
  <si>
    <t>T.CINTA</t>
  </si>
  <si>
    <t>CINTA DE ALUMÍNIO</t>
  </si>
  <si>
    <t>T.CURVARAIO</t>
  </si>
  <si>
    <t>CURVA RAIO LONGO 90º SCHEDULE 40 DE AÇO CARBONO DE 4”</t>
  </si>
  <si>
    <t>T.DISCOCORTE</t>
  </si>
  <si>
    <t>DISCO DE CORTE PARA METAL</t>
  </si>
  <si>
    <t>T.DISCODESB</t>
  </si>
  <si>
    <t>DISCO DE DESBASTE P/ METAL FERROSO</t>
  </si>
  <si>
    <t>T.ELETRODO</t>
  </si>
  <si>
    <t>ELETRODO ER 7018</t>
  </si>
  <si>
    <t>T.FITA</t>
  </si>
  <si>
    <t>FITA CERÂMICA PARA ISOLAMENTO TÉRMICO – ROLO DE 75 MM X 30 M</t>
  </si>
  <si>
    <t>T.FLANGE</t>
  </si>
  <si>
    <t>FLANGE EM AÇO CARBONO DE 4”</t>
  </si>
  <si>
    <t>T.JUNTA</t>
  </si>
  <si>
    <t>JUNTA DE EXPANSÃO TIPO FOLE EM AÇO INOX C/ FLANGE 4” COMP. MIN. DE 12”</t>
  </si>
  <si>
    <t>T.LONA</t>
  </si>
  <si>
    <t>LONA ENCERADA</t>
  </si>
  <si>
    <t>T.MANTA</t>
  </si>
  <si>
    <t>MANTA DE BORRACHA NEOPRENE DE 1”</t>
  </si>
  <si>
    <t>T.REBITE</t>
  </si>
  <si>
    <t>REBITE POP 450 S - 3,2 X 12 MM</t>
  </si>
  <si>
    <t>T.SELO</t>
  </si>
  <si>
    <t>SELO DE ALUMÍNIO</t>
  </si>
  <si>
    <t>T.SILENCIOSO</t>
  </si>
  <si>
    <t>SILENCIOSO HOSPITALAR 4”</t>
  </si>
  <si>
    <t>T.TRANSPORTE</t>
  </si>
  <si>
    <t>TRANSPORTE E MOVIMENTACAO DE GRUPOS GERADORES</t>
  </si>
  <si>
    <t>T.TUBO1</t>
  </si>
  <si>
    <t>TUBO DE AÇO CARBONO GALVANIZADO DE 1”</t>
  </si>
  <si>
    <t>T.TUBO2</t>
  </si>
  <si>
    <t>TUBO AÇO CARBONO PRETO SEM COSTURA SCHEDULE 40 DE 4”</t>
  </si>
  <si>
    <t>T.VALVULA</t>
  </si>
  <si>
    <t>VÁLVULA ESFERA 1”</t>
  </si>
  <si>
    <t>T.VERGALHÃO</t>
  </si>
  <si>
    <t>VERGALHÃO ZINCADO ROSCADO 1/4”</t>
  </si>
  <si>
    <t>PESQUISA.32</t>
  </si>
  <si>
    <t>PESQUISA.31</t>
  </si>
  <si>
    <t>PESQUISA.01</t>
  </si>
  <si>
    <t>A.3013</t>
  </si>
  <si>
    <t>A.3014</t>
  </si>
  <si>
    <t xml:space="preserve">CURVA HORIZONTAL 90 º PARA LEITO 500X100 MM </t>
  </si>
  <si>
    <t>PESQUISA.05</t>
  </si>
  <si>
    <t xml:space="preserve">CURVA VERTICAL 90º PARA LEITO 500X100 MM </t>
  </si>
  <si>
    <t>PESQUISA.06</t>
  </si>
  <si>
    <t>PESQUISA.25</t>
  </si>
  <si>
    <t xml:space="preserve">EMENDA PARA LEITO – 100 MM ALTURA </t>
  </si>
  <si>
    <t>A.2492</t>
  </si>
  <si>
    <t>PORCA P/ PARAFUSO 3/8"</t>
  </si>
  <si>
    <t>A.2493</t>
  </si>
  <si>
    <t>ARRUELA P/ PARAFUSO 3/8"</t>
  </si>
  <si>
    <t>PESQUISA.04</t>
  </si>
  <si>
    <t>PESQUISA.30</t>
  </si>
  <si>
    <t xml:space="preserve">PARAFUSO LENTILHA AUTO-TRAVANTE 3/8" </t>
  </si>
  <si>
    <t>A.3343</t>
  </si>
  <si>
    <t>PESQUISA.09</t>
  </si>
  <si>
    <t xml:space="preserve">LEITO PESADO 500X100X3000MM </t>
  </si>
  <si>
    <t>PESQUISA.02</t>
  </si>
  <si>
    <t>PESQUISA.34</t>
  </si>
  <si>
    <t>PESQUISA.08</t>
  </si>
  <si>
    <t>LUMINÁRIA BLINDADA TIPO TARTARUGA C/ BASE E27</t>
  </si>
  <si>
    <t>PESQUISA.28</t>
  </si>
  <si>
    <t>PESQUISA.07</t>
  </si>
  <si>
    <t>A.4017</t>
  </si>
  <si>
    <t>PESQUISA.03</t>
  </si>
  <si>
    <t>PESQUISA.26</t>
  </si>
  <si>
    <t>A.3461</t>
  </si>
  <si>
    <t>PESQUISA.27</t>
  </si>
  <si>
    <t xml:space="preserve">ABRAÇADEIRA TIPO GOTA 4” </t>
  </si>
  <si>
    <t>PESQUISA.20</t>
  </si>
  <si>
    <t>ABRAÇADEIRA TIPO GOTA ? 4”</t>
  </si>
  <si>
    <t xml:space="preserve">ALUMÍNIO CORRUGADO </t>
  </si>
  <si>
    <t>PESQUISA.16</t>
  </si>
  <si>
    <t xml:space="preserve">AMORTECEDOR DE VIBRAÇÃO COM MOLA DE AÇO COMPATÍVEL COM O PESO DO GERADOR </t>
  </si>
  <si>
    <t>PESQUISA.14</t>
  </si>
  <si>
    <t xml:space="preserve">BROCA DE VIDEA 1/4” </t>
  </si>
  <si>
    <t>PESQUISA.21</t>
  </si>
  <si>
    <t xml:space="preserve">BROCA DE VIDEA ? 1/4” </t>
  </si>
  <si>
    <t xml:space="preserve">BROCA AÇO RÁPIDO 1/4” </t>
  </si>
  <si>
    <t>PESQUISA.22</t>
  </si>
  <si>
    <t xml:space="preserve">BROCA AÇO RÁPIDO ? 1/4” </t>
  </si>
  <si>
    <t xml:space="preserve">BUCHA S8 COM PARAFUSO DE 4,80x50 mm EM ACO ZINCADO COM ROSCA SOBERBA, CABECA CHATA E FENDA PHILIPS </t>
  </si>
  <si>
    <t xml:space="preserve">BARRA DE FERRO CANTONEIRA 1/8” X 1” </t>
  </si>
  <si>
    <t xml:space="preserve">CHAPA GALVANIZADA # 22 </t>
  </si>
  <si>
    <t xml:space="preserve">CHAPA GALVANIZADA # 26 </t>
  </si>
  <si>
    <t xml:space="preserve">CINTA DE ALUMÍNIO </t>
  </si>
  <si>
    <t>PESQUISA.17</t>
  </si>
  <si>
    <t xml:space="preserve">CURVA RAIO LONGO 90º SCHEDULE 40 DE AÇO CARBONO DE 4” </t>
  </si>
  <si>
    <t>PESQUISA.12</t>
  </si>
  <si>
    <t xml:space="preserve">CURVA RAIO LONGO 90º SCHEDULE 40 DE AÇO CARBONO DE ? 4” </t>
  </si>
  <si>
    <t xml:space="preserve">DISCO DE CORTE PARA METAL </t>
  </si>
  <si>
    <t xml:space="preserve">DISCO DE DESBASTE P/ METAL FERROSO </t>
  </si>
  <si>
    <t>DISCO DE DESBASTE PARA METAL FERROSO EM GERAL, COM TRES TELAS, 9 X 1/4 X 7/8 " (228,6 X 6,4 X 22,2 MM)</t>
  </si>
  <si>
    <t xml:space="preserve">ELETRODO ER 7018 </t>
  </si>
  <si>
    <t xml:space="preserve">FITA CERÂMICA PARA ISOLAMENTO TÉRMICO – ROLO DE 75 MM X 30 M </t>
  </si>
  <si>
    <t>PESQUISA.15</t>
  </si>
  <si>
    <t>PESQUISA.11</t>
  </si>
  <si>
    <t>FLANGE EM AÇO CARBONO DE ? 4”</t>
  </si>
  <si>
    <t>PESQUISA.10</t>
  </si>
  <si>
    <t>JUNTA DE EXPANSÃO TIPO FOLE EM AÇO INOX C/ FLANGE ? 4” COMP. MIN. DE 12”</t>
  </si>
  <si>
    <t xml:space="preserve">LONA ENCERADA </t>
  </si>
  <si>
    <t>PESQUISA.23</t>
  </si>
  <si>
    <t xml:space="preserve">MANTA DE BORRACHA NEOPRENE DE 1” </t>
  </si>
  <si>
    <t>PESQUISA.19</t>
  </si>
  <si>
    <t xml:space="preserve">REBITE POP 450 S - 3,2 X 12 MM </t>
  </si>
  <si>
    <t>PESQUISA.24</t>
  </si>
  <si>
    <t xml:space="preserve">SELO DE ALUMÍNIO </t>
  </si>
  <si>
    <t>PESQUISA.18</t>
  </si>
  <si>
    <t xml:space="preserve">SILENCIOSO HOSPITALAR 4” </t>
  </si>
  <si>
    <t>PESQUISA.13</t>
  </si>
  <si>
    <t xml:space="preserve">SILENCIOSO HOSPITALAR ? 4” </t>
  </si>
  <si>
    <t>PESQUISA.33</t>
  </si>
  <si>
    <t xml:space="preserve">TUBO DE AÇO CARBONO GALVANIZADO DE 1” </t>
  </si>
  <si>
    <t xml:space="preserve">TUBO AÇO CARBONO PRETO SEM COSTURA SCHEDULE 40 DE 4” </t>
  </si>
  <si>
    <t xml:space="preserve">VÁLVULA ESFERA 1” </t>
  </si>
  <si>
    <t xml:space="preserve">VERGALHÃO ZINCADO ROSCADO 1/4” </t>
  </si>
  <si>
    <t>FITA CREPE EM ROLOS 25MMX50M</t>
  </si>
  <si>
    <t>na</t>
  </si>
  <si>
    <t>PERCENTUAIS DE BDI CONVENCIONAIS</t>
  </si>
  <si>
    <t>PERCENTUAL BDI MERO FORNECIMENTO</t>
  </si>
  <si>
    <t>TOTAL MERO FORNECIMENTO MATERIAIS/EQUIPAMENTO</t>
  </si>
  <si>
    <t>BDI DIFERENCIADO</t>
  </si>
  <si>
    <t>01.05</t>
  </si>
  <si>
    <t>01.06</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</si>
  <si>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</si>
  <si>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</si>
  <si>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</si>
  <si>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</si>
  <si>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</si>
  <si>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</si>
  <si>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</si>
  <si>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</si>
  <si>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</si>
  <si>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</si>
  <si>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</si>
  <si>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</si>
  <si>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</si>
  <si>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</si>
  <si>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</si>
  <si>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</si>
  <si>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</si>
  <si>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</si>
  <si>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</si>
  <si>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</si>
  <si>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</si>
  <si>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</si>
  <si>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</si>
  <si>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</si>
  <si>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</si>
  <si>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</si>
  <si>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</si>
  <si>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</si>
  <si>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</si>
  <si>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</si>
  <si>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</si>
  <si>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</si>
  <si>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</si>
  <si>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</si>
  <si>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</si>
  <si>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</si>
  <si>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</si>
  <si>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</si>
  <si>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</si>
  <si>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05.08</t>
  </si>
  <si>
    <t>05.02</t>
  </si>
  <si>
    <t>05.03</t>
  </si>
  <si>
    <t>05.04</t>
  </si>
  <si>
    <t>05.05</t>
  </si>
  <si>
    <t>05.06</t>
  </si>
  <si>
    <t>05.07</t>
  </si>
  <si>
    <t>05.09</t>
  </si>
  <si>
    <t>05.10</t>
  </si>
  <si>
    <t>05.11</t>
  </si>
  <si>
    <t>05.12</t>
  </si>
  <si>
    <t>05.13</t>
  </si>
  <si>
    <t>05.14</t>
  </si>
  <si>
    <t>05.15</t>
  </si>
  <si>
    <t>05.16</t>
  </si>
  <si>
    <t>05.17</t>
  </si>
  <si>
    <t>05.18</t>
  </si>
  <si>
    <t>05.19</t>
  </si>
  <si>
    <t>05.20</t>
  </si>
  <si>
    <t>05.21</t>
  </si>
  <si>
    <t>05.22</t>
  </si>
  <si>
    <t>05.23</t>
  </si>
  <si>
    <t>05.24</t>
  </si>
  <si>
    <t>05.25</t>
  </si>
  <si>
    <t>05.26</t>
  </si>
  <si>
    <t>05.27</t>
  </si>
  <si>
    <t>05.28</t>
  </si>
  <si>
    <t>BDI (exceto diferenciado)</t>
  </si>
  <si>
    <t>FONTE: CAIXA ECONOMICA FEDERAL (livro calculos e parametros - 1a edicao/ marco 2020)</t>
  </si>
  <si>
    <t xml:space="preserve">https://www.dagad.com.br/shop/produto/porta-corta-fogo-p-90-dupla-180x210x005cm/ </t>
  </si>
  <si>
    <t xml:space="preserve">(21) 2229-5760 </t>
  </si>
  <si>
    <t xml:space="preserve">https://www.aerotexextintores.com.br/portas-corta-fogo-de-chapa-galvanizada/136-porta-corta-fogo-dupla-p90-1800x2100x50mm-c-fech-batente-trinco-acabamento-em-chapa-galvanizada-mh142 </t>
  </si>
  <si>
    <t>(12) 3922-1771</t>
  </si>
  <si>
    <t>BEGE ELETROGERRAGENS</t>
  </si>
  <si>
    <t>(11) 4441-6170</t>
  </si>
  <si>
    <t>INFRAELETROCALHAS</t>
  </si>
  <si>
    <t>(21) 3148-2253</t>
  </si>
  <si>
    <t>AMERICANAS</t>
  </si>
  <si>
    <t>GIMAWA</t>
  </si>
  <si>
    <t>(11) 2898-9333</t>
  </si>
  <si>
    <t>LOJA ELETRICA</t>
  </si>
  <si>
    <t>(31) 3218-8010</t>
  </si>
  <si>
    <t>MAGAZINE LUIZA</t>
  </si>
  <si>
    <t>LPF DISTRIBUIDORA</t>
  </si>
  <si>
    <t>(16) 3979-6327</t>
  </si>
  <si>
    <t>GOIANIA TUBOS E CONEXOES</t>
  </si>
  <si>
    <t>(62) 3092-2724</t>
  </si>
  <si>
    <t>DIAVED VEDACOES</t>
  </si>
  <si>
    <t>DINATECNICA</t>
  </si>
  <si>
    <t>CASA IRACEMA</t>
  </si>
  <si>
    <t>(62) 3295-1966</t>
  </si>
  <si>
    <t>VALK TUBOS ACESSORIOS E MONTAGENS INDUSTRIAIS</t>
  </si>
  <si>
    <t>VEDARE</t>
  </si>
  <si>
    <t>ALIANCA AMBIENTAL</t>
  </si>
  <si>
    <t>AVD ANTI VIBRATION DYNAMICS</t>
  </si>
  <si>
    <t>VIBRANIHIL</t>
  </si>
  <si>
    <t>REFRATIL REFRATARIOS</t>
  </si>
  <si>
    <t>FERCOM</t>
  </si>
  <si>
    <t>CONSTRUISO</t>
  </si>
  <si>
    <t>TERAC FORROS E ISOLAMENTO</t>
  </si>
  <si>
    <t>ALTEC COMERCIO DE ALUMINIO</t>
  </si>
  <si>
    <t>ATO BORRACHAS</t>
  </si>
  <si>
    <t>REINO DA BORRACHA</t>
  </si>
  <si>
    <t>GOIAS PARAFUSOS</t>
  </si>
  <si>
    <t>CCP</t>
  </si>
  <si>
    <t>AGROMETAL</t>
  </si>
  <si>
    <t>(17) 2139-5000</t>
  </si>
  <si>
    <t>ARTESANA</t>
  </si>
  <si>
    <t>CCP PARAFUSOS E FERRAMENTAS</t>
  </si>
  <si>
    <t>(11) 94727-5366</t>
  </si>
  <si>
    <t>ART</t>
  </si>
  <si>
    <t>CREA GO</t>
  </si>
  <si>
    <t>PAPELARIA TRIBUTARIA</t>
  </si>
  <si>
    <t>OSMAR GERADORES</t>
  </si>
  <si>
    <t xml:space="preserve">LEITO PESADO 200X100X3000MM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</si>
</sst>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quot;R$&quot;\ #,##0.00"/>
    <numFmt numFmtId="165" formatCode="&quot; R$ &quot;#,##0.00\ ;&quot;-R$ &quot;#,##0.00\ ;&quot; R$ -&quot;#\ ;@\ "/>
    <numFmt numFmtId="166" formatCode="00&quot; dias&quot;"/>
    <numFmt numFmtId="167" formatCode="&quot;R$ &quot;#,##0.00"/>
    <numFmt numFmtId="168" formatCode="&quot; R$ &quot;#,##0.00&quot; &quot;;&quot; R$ (&quot;#,##0.00&quot;)&quot;;&quot; R$ -&quot;#&quot; &quot;;@&quot; &quot;"/>
    <numFmt numFmtId="169" formatCode="[$R$-416]&quot; &quot;#,##0.00;[Red]&quot;-&quot;[$R$-416]&quot; &quot;#,##0.00"/>
    <numFmt numFmtId="170" formatCode="#,##0.00&quot; &quot;;&quot;-&quot;#,##0.00&quot; &quot;;&quot; -&quot;#&quot; &quot;;@&quot; &quot;"/>
    <numFmt numFmtId="171" formatCode="#,##0.00&quot; &quot;;&quot; (&quot;#,##0.00&quot;)&quot;;&quot; -&quot;#&quot; &quot;;@&quot; &quot;"/>
    <numFmt numFmtId="172" formatCode="#,##0.00\ ;\-#,##0.00\ ;&quot; -&quot;#\ ;@\ "/>
    <numFmt numFmtId="173" formatCode="&quot;MAT&quot;"/>
    <numFmt numFmtId="174" formatCode="_(* #,##0.00_);_(* \(#,##0.00\);_(* \-??_);_(@_)"/>
    <numFmt numFmtId="175" formatCode="#,##0.00\ ;&quot; (&quot;#,##0.00\);&quot; -&quot;#\ ;@\ "/>
    <numFmt numFmtId="176" formatCode="&quot; R$ &quot;#,##0.00\ ;&quot; R$ (&quot;#,##0.00\);&quot; R$ -&quot;#\ ;@\ "/>
    <numFmt numFmtId="177" formatCode="[$-416]General"/>
    <numFmt numFmtId="178" formatCode="0.000%"/>
    <numFmt numFmtId="179" formatCode="&quot;ISS do MUNICIPIO:&quot;\ 0%"/>
    <numFmt numFmtId="180" formatCode="&quot;AC+S+R+G = &quot;0.00%"/>
    <numFmt numFmtId="181" formatCode="&quot;DF = &quot;0.00%"/>
    <numFmt numFmtId="182" formatCode="&quot;L = &quot;0.00%"/>
    <numFmt numFmtId="183" formatCode="&quot; = &quot;0.00"/>
    <numFmt numFmtId="184" formatCode="&quot;BDI = &quot;0.00%"/>
  </numFmts>
  <fonts count="86">
    <font>
      <sz val="11"/>
      <color theme="1"/>
      <name val="Calibri"/>
      <family val="2"/>
      <scheme val="minor"/>
    </font>
    <font>
      <sz val="11"/>
      <color theme="1"/>
      <name val="Arial"/>
      <family val="2"/>
    </font>
    <font>
      <sz val="11"/>
      <color theme="1"/>
      <name val="Arial"/>
      <family val="2"/>
    </font>
    <font>
      <sz val="10"/>
      <color theme="1"/>
      <name val="Arial"/>
      <family val="2"/>
    </font>
    <font>
      <sz val="14"/>
      <color theme="1"/>
      <name val="Arial"/>
      <family val="2"/>
    </font>
    <font>
      <sz val="10"/>
      <name val="Arial"/>
      <family val="2"/>
    </font>
    <font>
      <sz val="10"/>
      <color indexed="8"/>
      <name val="Arial"/>
      <family val="2"/>
    </font>
    <font>
      <sz val="11"/>
      <color indexed="8"/>
      <name val="Arial"/>
      <family val="2"/>
    </font>
    <font>
      <sz val="10"/>
      <name val="SimSun"/>
      <family val="2"/>
    </font>
    <font>
      <b/>
      <sz val="11"/>
      <color indexed="8"/>
      <name val="Arial"/>
      <family val="2"/>
    </font>
    <font>
      <b/>
      <sz val="11"/>
      <name val="Arial"/>
      <family val="2"/>
    </font>
    <font>
      <b/>
      <sz val="10"/>
      <color indexed="8"/>
      <name val="Arial"/>
      <family val="2"/>
    </font>
    <font>
      <sz val="11"/>
      <color theme="1"/>
      <name val="Calibri"/>
      <family val="2"/>
      <scheme val="minor"/>
    </font>
    <font>
      <sz val="11"/>
      <name val="Arial"/>
      <family val="2"/>
    </font>
    <font>
      <sz val="11"/>
      <color rgb="FF000000"/>
      <name val="Calibri"/>
      <family val="2"/>
    </font>
    <font>
      <sz val="10"/>
      <color rgb="FF000000"/>
      <name val="Arial1"/>
    </font>
    <font>
      <sz val="11"/>
      <color rgb="FF000000"/>
      <name val="Calibri1"/>
    </font>
    <font>
      <u/>
      <sz val="11"/>
      <color rgb="FF0000FF"/>
      <name val="Calibri1"/>
    </font>
    <font>
      <b/>
      <i/>
      <sz val="16"/>
      <color rgb="FF000000"/>
      <name val="Calibri"/>
      <family val="2"/>
    </font>
    <font>
      <b/>
      <i/>
      <u/>
      <sz val="11"/>
      <color rgb="FF000000"/>
      <name val="Calibri"/>
      <family val="2"/>
    </font>
    <font>
      <b/>
      <sz val="18"/>
      <color rgb="FF333399"/>
      <name val="Cambria"/>
      <family val="1"/>
    </font>
    <font>
      <b/>
      <sz val="15"/>
      <color rgb="FF333399"/>
      <name val="Calibri"/>
      <family val="2"/>
    </font>
    <font>
      <b/>
      <sz val="11"/>
      <color rgb="FF000000"/>
      <name val="Courier New"/>
      <family val="3"/>
    </font>
    <font>
      <b/>
      <sz val="10"/>
      <color rgb="FF000000"/>
      <name val="Arial"/>
      <family val="2"/>
    </font>
    <font>
      <sz val="10"/>
      <color rgb="FF000000"/>
      <name val="Arial"/>
      <family val="2"/>
    </font>
    <font>
      <b/>
      <sz val="10"/>
      <name val="Arial"/>
      <family val="2"/>
    </font>
    <font>
      <sz val="11"/>
      <color indexed="8"/>
      <name val="Calibri"/>
      <family val="2"/>
    </font>
    <font>
      <b/>
      <sz val="11"/>
      <name val="Courier New"/>
      <family val="3"/>
      <charset val="1"/>
    </font>
    <font>
      <b/>
      <sz val="18"/>
      <color indexed="62"/>
      <name val="Cambria"/>
      <family val="2"/>
    </font>
    <font>
      <b/>
      <sz val="15"/>
      <color indexed="62"/>
      <name val="Calibri"/>
      <family val="2"/>
    </font>
    <font>
      <sz val="11"/>
      <color theme="1"/>
      <name val="Arial"/>
      <family val="2"/>
    </font>
    <font>
      <b/>
      <sz val="8"/>
      <name val="Arial"/>
      <family val="2"/>
    </font>
    <font>
      <b/>
      <sz val="10"/>
      <color theme="1"/>
      <name val="Arial"/>
      <family val="2"/>
    </font>
    <font>
      <b/>
      <sz val="11"/>
      <color theme="1"/>
      <name val="Arial"/>
      <family val="2"/>
    </font>
    <font>
      <sz val="12"/>
      <color rgb="FF000000"/>
      <name val="Arial"/>
      <family val="2"/>
    </font>
    <font>
      <b/>
      <sz val="12"/>
      <color theme="1"/>
      <name val="Arial"/>
      <family val="2"/>
    </font>
    <font>
      <sz val="12"/>
      <color theme="1"/>
      <name val="Arial"/>
      <family val="2"/>
    </font>
    <font>
      <b/>
      <sz val="11"/>
      <color rgb="FF000000"/>
      <name val="Calibri"/>
      <family val="2"/>
    </font>
    <font>
      <sz val="11"/>
      <color rgb="FF000000"/>
      <name val="Arial2"/>
    </font>
    <font>
      <b/>
      <sz val="11"/>
      <color rgb="FF000000"/>
      <name val="Arial3"/>
    </font>
    <font>
      <sz val="8"/>
      <color theme="1"/>
      <name val="Verdana"/>
      <family val="2"/>
    </font>
    <font>
      <b/>
      <sz val="8"/>
      <color theme="1"/>
      <name val="Verdana"/>
      <family val="2"/>
    </font>
    <font>
      <b/>
      <sz val="12"/>
      <color rgb="FF000000"/>
      <name val="Arial"/>
      <family val="2"/>
    </font>
    <font>
      <b/>
      <sz val="12"/>
      <name val="Arial"/>
      <family val="2"/>
    </font>
    <font>
      <b/>
      <sz val="14"/>
      <color rgb="FF000000"/>
      <name val="Arial"/>
      <family val="2"/>
    </font>
    <font>
      <b/>
      <sz val="14"/>
      <name val="Arial"/>
      <family val="2"/>
    </font>
    <font>
      <b/>
      <sz val="11"/>
      <color theme="1"/>
      <name val="Calibri"/>
      <family val="2"/>
      <scheme val="minor"/>
    </font>
    <font>
      <b/>
      <sz val="12"/>
      <color theme="1"/>
      <name val="Calibri"/>
      <family val="2"/>
      <scheme val="minor"/>
    </font>
    <font>
      <b/>
      <i/>
      <u/>
      <sz val="10"/>
      <color theme="1"/>
      <name val="Calibri"/>
      <family val="2"/>
      <scheme val="minor"/>
    </font>
    <font>
      <sz val="9"/>
      <color indexed="81"/>
      <name val="Tahoma"/>
      <family val="2"/>
    </font>
    <font>
      <b/>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charset val="1"/>
    </font>
    <font>
      <sz val="10"/>
      <name val="Arial"/>
      <family val="2"/>
      <charset val="1"/>
    </font>
    <font>
      <u/>
      <sz val="11"/>
      <color theme="10"/>
      <name val="Calibri"/>
      <family val="2"/>
      <charset val="1"/>
    </font>
    <font>
      <sz val="11"/>
      <color rgb="FF000000"/>
      <name val="Arial"/>
      <family val="2"/>
    </font>
    <font>
      <b/>
      <sz val="11"/>
      <color rgb="FF000000"/>
      <name val="Arial"/>
      <family val="2"/>
    </font>
    <font>
      <i/>
      <sz val="10"/>
      <color rgb="FF000000"/>
      <name val="Arial"/>
      <family val="2"/>
    </font>
    <font>
      <b/>
      <i/>
      <sz val="11"/>
      <color rgb="FF000000"/>
      <name val="Arial"/>
      <family val="2"/>
    </font>
    <font>
      <sz val="8"/>
      <color rgb="FF000000"/>
      <name val="Arial"/>
      <family val="2"/>
    </font>
    <font>
      <sz val="10"/>
      <name val="Arial"/>
      <family val="2"/>
    </font>
    <font>
      <b/>
      <sz val="8"/>
      <name val="Verdana"/>
      <family val="2"/>
    </font>
    <font>
      <sz val="8"/>
      <name val="Verdana"/>
      <family val="2"/>
    </font>
    <font>
      <sz val="11"/>
      <name val="Calibri"/>
      <family val="2"/>
      <scheme val="minor"/>
    </font>
    <font>
      <b/>
      <sz val="14"/>
      <color theme="1"/>
      <name val="Arial"/>
      <family val="2"/>
    </font>
    <font>
      <u/>
      <sz val="11"/>
      <color indexed="12"/>
      <name val="Arial"/>
      <family val="2"/>
    </font>
    <font>
      <b/>
      <sz val="15"/>
      <color indexed="56"/>
      <name val="Calibri"/>
      <family val="2"/>
    </font>
    <font>
      <sz val="10"/>
      <name val="SimSun"/>
      <family val="2"/>
      <charset val="1"/>
    </font>
    <font>
      <sz val="11"/>
      <color rgb="FF000000"/>
      <name val="Calibri"/>
      <family val="2"/>
      <scheme val="minor"/>
    </font>
    <font>
      <sz val="10"/>
      <name val="Arial"/>
    </font>
    <font>
      <sz val="10"/>
      <name val="Courier New"/>
    </font>
    <font>
      <sz val="8"/>
      <name val="Calibri"/>
      <family val="2"/>
      <scheme val="minor"/>
    </font>
  </fonts>
  <fills count="54">
    <fill>
      <patternFill patternType="none"/>
    </fill>
    <fill>
      <patternFill patternType="gray125"/>
    </fill>
    <fill>
      <patternFill patternType="solid">
        <fgColor theme="0" tint="-0.14999847407452621"/>
        <bgColor indexed="64"/>
      </patternFill>
    </fill>
    <fill>
      <patternFill patternType="solid">
        <fgColor rgb="FFCCCCCC"/>
        <bgColor rgb="FFCCCCCC"/>
      </patternFill>
    </fill>
    <fill>
      <patternFill patternType="solid">
        <fgColor rgb="FFCCCCFF"/>
        <bgColor rgb="FFCCCCFF"/>
      </patternFill>
    </fill>
    <fill>
      <patternFill patternType="solid">
        <fgColor rgb="FFFF0000"/>
        <bgColor rgb="FFFF0000"/>
      </patternFill>
    </fill>
    <fill>
      <patternFill patternType="solid">
        <fgColor rgb="FFE6E6E6"/>
        <bgColor rgb="FFE6E6E6"/>
      </patternFill>
    </fill>
    <fill>
      <patternFill patternType="solid">
        <fgColor rgb="FFFFFFFF"/>
        <bgColor indexed="64"/>
      </patternFill>
    </fill>
    <fill>
      <patternFill patternType="solid">
        <fgColor indexed="9"/>
        <bgColor indexed="26"/>
      </patternFill>
    </fill>
    <fill>
      <patternFill patternType="solid">
        <fgColor indexed="31"/>
        <bgColor indexed="22"/>
      </patternFill>
    </fill>
    <fill>
      <patternFill patternType="solid">
        <fgColor rgb="FFC0C0C0"/>
        <bgColor rgb="FFC0C0C0"/>
      </patternFill>
    </fill>
    <fill>
      <patternFill patternType="solid">
        <fgColor rgb="FFB3B3B3"/>
        <bgColor rgb="FFB3B3B3"/>
      </patternFill>
    </fill>
    <fill>
      <patternFill patternType="solid">
        <fgColor rgb="FFE6E6E6"/>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rgb="FFC0C0C0"/>
      </patternFill>
    </fill>
    <fill>
      <patternFill patternType="solid">
        <fgColor rgb="FFE6E6FF"/>
        <bgColor rgb="FFCCFFFF"/>
      </patternFill>
    </fill>
    <fill>
      <patternFill patternType="solid">
        <fgColor rgb="FF33CCFF"/>
        <bgColor indexed="64"/>
      </patternFill>
    </fill>
    <fill>
      <patternFill patternType="solid">
        <fgColor theme="9" tint="-0.249977111117893"/>
        <bgColor indexed="64"/>
      </patternFill>
    </fill>
    <fill>
      <patternFill patternType="solid">
        <fgColor indexed="10"/>
        <bgColor indexed="60"/>
      </patternFill>
    </fill>
    <fill>
      <patternFill patternType="solid">
        <fgColor indexed="17"/>
        <bgColor indexed="57"/>
      </patternFill>
    </fill>
    <fill>
      <patternFill patternType="solid">
        <fgColor indexed="13"/>
        <bgColor indexed="34"/>
      </patternFill>
    </fill>
    <fill>
      <patternFill patternType="solid">
        <fgColor indexed="15"/>
        <bgColor indexed="35"/>
      </patternFill>
    </fill>
    <fill>
      <patternFill patternType="solid">
        <fgColor rgb="FFFFFF00"/>
        <bgColor indexed="64"/>
      </patternFill>
    </fill>
  </fills>
  <borders count="5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hair">
        <color indexed="8"/>
      </top>
      <bottom style="thin">
        <color indexed="64"/>
      </bottom>
      <diagonal/>
    </border>
    <border>
      <left style="thin">
        <color indexed="64"/>
      </left>
      <right/>
      <top/>
      <bottom/>
      <diagonal/>
    </border>
    <border>
      <left/>
      <right style="thin">
        <color indexed="64"/>
      </right>
      <top/>
      <bottom/>
      <diagonal/>
    </border>
    <border>
      <left/>
      <right/>
      <top style="thin">
        <color indexed="64"/>
      </top>
      <bottom style="hair">
        <color indexed="8"/>
      </bottom>
      <diagonal/>
    </border>
    <border>
      <left/>
      <right style="thin">
        <color indexed="64"/>
      </right>
      <top style="thin">
        <color indexed="64"/>
      </top>
      <bottom/>
      <diagonal/>
    </border>
    <border>
      <left/>
      <right/>
      <top/>
      <bottom style="thin">
        <color rgb="FF33CCCC"/>
      </bottom>
      <diagonal/>
    </border>
    <border>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hair">
        <color indexed="8"/>
      </left>
      <right style="hair">
        <color indexed="8"/>
      </right>
      <top style="hair">
        <color indexed="8"/>
      </top>
      <bottom style="hair">
        <color indexed="8"/>
      </bottom>
      <diagonal/>
    </border>
    <border>
      <left/>
      <right/>
      <top/>
      <bottom style="thick">
        <color indexed="49"/>
      </bottom>
      <diagonal/>
    </border>
    <border>
      <left style="thin">
        <color indexed="64"/>
      </left>
      <right/>
      <top/>
      <bottom style="thin">
        <color indexed="64"/>
      </bottom>
      <diagonal/>
    </border>
    <border>
      <left/>
      <right style="thin">
        <color indexed="64"/>
      </right>
      <top/>
      <bottom style="thin">
        <color auto="1"/>
      </bottom>
      <diagonal/>
    </border>
    <border>
      <left style="thin">
        <color indexed="64"/>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auto="1"/>
      </right>
      <top style="thin">
        <color indexed="64"/>
      </top>
      <bottom style="hair">
        <color indexed="8"/>
      </bottom>
      <diagonal/>
    </border>
    <border>
      <left/>
      <right style="thin">
        <color auto="1"/>
      </right>
      <top style="hair">
        <color indexed="8"/>
      </top>
      <bottom style="thin">
        <color indexed="64"/>
      </bottom>
      <diagonal/>
    </border>
    <border>
      <left/>
      <right/>
      <top/>
      <bottom style="hair">
        <color indexed="62"/>
      </bottom>
      <diagonal/>
    </border>
  </borders>
  <cellStyleXfs count="170">
    <xf numFmtId="0" fontId="0" fillId="0" borderId="0"/>
    <xf numFmtId="0" fontId="5" fillId="0" borderId="0"/>
    <xf numFmtId="165" fontId="8" fillId="0" borderId="0" applyBorder="0" applyAlignment="0" applyProtection="0"/>
    <xf numFmtId="9" fontId="8" fillId="0" borderId="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4" fillId="0" borderId="0"/>
    <xf numFmtId="4" fontId="15" fillId="0" borderId="7">
      <alignment horizontal="right" vertical="center" wrapText="1"/>
    </xf>
    <xf numFmtId="170" fontId="14" fillId="0" borderId="0"/>
    <xf numFmtId="168" fontId="16" fillId="0" borderId="0"/>
    <xf numFmtId="0" fontId="17" fillId="0" borderId="0"/>
    <xf numFmtId="0" fontId="14" fillId="0" borderId="0"/>
    <xf numFmtId="0" fontId="14" fillId="4" borderId="0"/>
    <xf numFmtId="0" fontId="18" fillId="0" borderId="0">
      <alignment horizontal="center"/>
    </xf>
    <xf numFmtId="0" fontId="18" fillId="0" borderId="0">
      <alignment horizontal="center" textRotation="90"/>
    </xf>
    <xf numFmtId="9" fontId="15" fillId="0" borderId="0"/>
    <xf numFmtId="0" fontId="19" fillId="0" borderId="0"/>
    <xf numFmtId="169" fontId="19" fillId="0" borderId="0"/>
    <xf numFmtId="0" fontId="14" fillId="5" borderId="0"/>
    <xf numFmtId="0" fontId="14" fillId="5" borderId="0"/>
    <xf numFmtId="0" fontId="15" fillId="6" borderId="0"/>
    <xf numFmtId="0" fontId="20" fillId="0" borderId="0"/>
    <xf numFmtId="0" fontId="20" fillId="0" borderId="0"/>
    <xf numFmtId="0" fontId="21" fillId="0" borderId="14"/>
    <xf numFmtId="0" fontId="22" fillId="3" borderId="0">
      <alignment horizontal="left"/>
    </xf>
    <xf numFmtId="171" fontId="15" fillId="0" borderId="0"/>
    <xf numFmtId="171" fontId="15" fillId="0" borderId="0"/>
    <xf numFmtId="44" fontId="12" fillId="0" borderId="0" applyFont="0" applyFill="0" applyBorder="0" applyAlignment="0" applyProtection="0"/>
    <xf numFmtId="0" fontId="14" fillId="0" borderId="0"/>
    <xf numFmtId="172" fontId="14" fillId="0" borderId="0"/>
    <xf numFmtId="0" fontId="12" fillId="0" borderId="0"/>
    <xf numFmtId="44" fontId="12" fillId="0" borderId="0" applyFont="0" applyFill="0" applyBorder="0" applyAlignment="0" applyProtection="0"/>
    <xf numFmtId="165" fontId="14" fillId="0" borderId="0"/>
    <xf numFmtId="0" fontId="26" fillId="0" borderId="0"/>
    <xf numFmtId="176" fontId="5" fillId="0" borderId="0" applyFill="0" applyBorder="0" applyAlignment="0" applyProtection="0"/>
    <xf numFmtId="4" fontId="5" fillId="0" borderId="18" applyProtection="0">
      <alignment horizontal="right" vertical="center" wrapText="1"/>
    </xf>
    <xf numFmtId="9" fontId="5" fillId="0" borderId="0" applyFill="0" applyBorder="0" applyAlignment="0" applyProtection="0"/>
    <xf numFmtId="0" fontId="5" fillId="8" borderId="0" applyNumberFormat="0" applyBorder="0" applyAlignment="0" applyProtection="0"/>
    <xf numFmtId="0" fontId="27" fillId="9" borderId="0" applyNumberFormat="0" applyBorder="0" applyProtection="0">
      <alignment horizontal="left"/>
    </xf>
    <xf numFmtId="0" fontId="28" fillId="0" borderId="0" applyNumberFormat="0" applyFill="0" applyBorder="0" applyAlignment="0" applyProtection="0"/>
    <xf numFmtId="0" fontId="28" fillId="0" borderId="0" applyNumberFormat="0" applyFill="0" applyBorder="0" applyAlignment="0" applyProtection="0"/>
    <xf numFmtId="0" fontId="29" fillId="0" borderId="19" applyNumberFormat="0" applyFill="0" applyAlignment="0" applyProtection="0"/>
    <xf numFmtId="174" fontId="5" fillId="0" borderId="0" applyFill="0" applyBorder="0" applyAlignment="0" applyProtection="0"/>
    <xf numFmtId="175" fontId="5" fillId="0" borderId="0" applyFill="0" applyBorder="0" applyAlignment="0" applyProtection="0"/>
    <xf numFmtId="43" fontId="5" fillId="0" borderId="0" applyFont="0" applyFill="0" applyBorder="0" applyAlignment="0" applyProtection="0"/>
    <xf numFmtId="0" fontId="14" fillId="0" borderId="0"/>
    <xf numFmtId="177" fontId="17" fillId="0" borderId="0"/>
    <xf numFmtId="177" fontId="16" fillId="0" borderId="0"/>
    <xf numFmtId="0" fontId="14" fillId="11" borderId="0"/>
    <xf numFmtId="0" fontId="38" fillId="11" borderId="0"/>
    <xf numFmtId="0" fontId="38" fillId="0" borderId="7"/>
    <xf numFmtId="0" fontId="14" fillId="11" borderId="0"/>
    <xf numFmtId="4" fontId="38" fillId="10" borderId="0"/>
    <xf numFmtId="0" fontId="37" fillId="10" borderId="0"/>
    <xf numFmtId="0" fontId="39" fillId="3" borderId="0"/>
    <xf numFmtId="0" fontId="51" fillId="0" borderId="0" applyNumberFormat="0" applyFill="0" applyBorder="0" applyAlignment="0" applyProtection="0"/>
    <xf numFmtId="0" fontId="52" fillId="0" borderId="31" applyNumberFormat="0" applyFill="0" applyAlignment="0" applyProtection="0"/>
    <xf numFmtId="0" fontId="53" fillId="0" borderId="32" applyNumberFormat="0" applyFill="0" applyAlignment="0" applyProtection="0"/>
    <xf numFmtId="0" fontId="54" fillId="0" borderId="33" applyNumberFormat="0" applyFill="0" applyAlignment="0" applyProtection="0"/>
    <xf numFmtId="0" fontId="54" fillId="0" borderId="0" applyNumberFormat="0" applyFill="0" applyBorder="0" applyAlignment="0" applyProtection="0"/>
    <xf numFmtId="0" fontId="55" fillId="14" borderId="0" applyNumberFormat="0" applyBorder="0" applyAlignment="0" applyProtection="0"/>
    <xf numFmtId="0" fontId="56" fillId="15" borderId="0" applyNumberFormat="0" applyBorder="0" applyAlignment="0" applyProtection="0"/>
    <xf numFmtId="0" fontId="57" fillId="16" borderId="0" applyNumberFormat="0" applyBorder="0" applyAlignment="0" applyProtection="0"/>
    <xf numFmtId="0" fontId="58" fillId="17" borderId="34" applyNumberFormat="0" applyAlignment="0" applyProtection="0"/>
    <xf numFmtId="0" fontId="59" fillId="18" borderId="35" applyNumberFormat="0" applyAlignment="0" applyProtection="0"/>
    <xf numFmtId="0" fontId="60" fillId="18" borderId="34" applyNumberFormat="0" applyAlignment="0" applyProtection="0"/>
    <xf numFmtId="0" fontId="61" fillId="0" borderId="36" applyNumberFormat="0" applyFill="0" applyAlignment="0" applyProtection="0"/>
    <xf numFmtId="0" fontId="62" fillId="19" borderId="37" applyNumberFormat="0" applyAlignment="0" applyProtection="0"/>
    <xf numFmtId="0" fontId="63" fillId="0" borderId="0" applyNumberFormat="0" applyFill="0" applyBorder="0" applyAlignment="0" applyProtection="0"/>
    <xf numFmtId="0" fontId="12" fillId="20" borderId="38" applyNumberFormat="0" applyFont="0" applyAlignment="0" applyProtection="0"/>
    <xf numFmtId="0" fontId="64" fillId="0" borderId="0" applyNumberFormat="0" applyFill="0" applyBorder="0" applyAlignment="0" applyProtection="0"/>
    <xf numFmtId="0" fontId="46" fillId="0" borderId="39" applyNumberFormat="0" applyFill="0" applyAlignment="0" applyProtection="0"/>
    <xf numFmtId="0" fontId="65"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65" fillId="36" borderId="0" applyNumberFormat="0" applyBorder="0" applyAlignment="0" applyProtection="0"/>
    <xf numFmtId="0" fontId="65"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65" fillId="44" borderId="0" applyNumberFormat="0" applyBorder="0" applyAlignment="0" applyProtection="0"/>
    <xf numFmtId="0" fontId="66" fillId="0" borderId="0"/>
    <xf numFmtId="175" fontId="67" fillId="0" borderId="0" applyBorder="0" applyProtection="0"/>
    <xf numFmtId="0" fontId="68" fillId="0" borderId="0" applyNumberFormat="0" applyFill="0" applyBorder="0" applyAlignment="0" applyProtection="0"/>
    <xf numFmtId="0" fontId="74" fillId="0" borderId="0"/>
    <xf numFmtId="0" fontId="5" fillId="0" borderId="0"/>
    <xf numFmtId="0" fontId="26" fillId="0" borderId="0" applyBorder="0" applyProtection="0"/>
    <xf numFmtId="0" fontId="14" fillId="0" borderId="0"/>
    <xf numFmtId="0" fontId="7" fillId="0" borderId="0" applyBorder="0" applyProtection="0"/>
    <xf numFmtId="0" fontId="79" fillId="0" borderId="0" applyBorder="0" applyProtection="0"/>
    <xf numFmtId="165" fontId="8" fillId="0" borderId="0" applyBorder="0" applyProtection="0"/>
    <xf numFmtId="165" fontId="8" fillId="0" borderId="0" applyBorder="0" applyAlignment="0" applyProtection="0"/>
    <xf numFmtId="44" fontId="12"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26" fillId="0" borderId="0" applyBorder="0" applyProtection="0"/>
    <xf numFmtId="0" fontId="82" fillId="0" borderId="0"/>
    <xf numFmtId="0" fontId="14" fillId="0" borderId="0"/>
    <xf numFmtId="0" fontId="26" fillId="0" borderId="0" applyBorder="0" applyProtection="0"/>
    <xf numFmtId="0" fontId="12" fillId="0" borderId="0"/>
    <xf numFmtId="0" fontId="66" fillId="0" borderId="0"/>
    <xf numFmtId="0" fontId="7" fillId="0" borderId="0"/>
    <xf numFmtId="0" fontId="7" fillId="0" borderId="0"/>
    <xf numFmtId="0" fontId="7" fillId="0" borderId="0"/>
    <xf numFmtId="0" fontId="12" fillId="20" borderId="38" applyNumberFormat="0" applyFont="0" applyAlignment="0" applyProtection="0"/>
    <xf numFmtId="9" fontId="8" fillId="0" borderId="0" applyBorder="0" applyProtection="0"/>
    <xf numFmtId="9" fontId="8" fillId="0" borderId="0" applyBorder="0" applyAlignment="0" applyProtection="0"/>
    <xf numFmtId="9" fontId="6" fillId="0" borderId="0" applyBorder="0" applyProtection="0"/>
    <xf numFmtId="9" fontId="12" fillId="0" borderId="0" applyFont="0" applyFill="0" applyBorder="0" applyAlignment="0" applyProtection="0"/>
    <xf numFmtId="9" fontId="6" fillId="0" borderId="0" applyBorder="0" applyProtection="0"/>
    <xf numFmtId="9" fontId="15" fillId="0" borderId="0"/>
    <xf numFmtId="9" fontId="5" fillId="0" borderId="0" applyFill="0" applyBorder="0" applyAlignment="0" applyProtection="0"/>
    <xf numFmtId="0" fontId="26" fillId="49" borderId="0" applyBorder="0" applyProtection="0"/>
    <xf numFmtId="0" fontId="14" fillId="5" borderId="0"/>
    <xf numFmtId="0" fontId="26" fillId="50" borderId="0" applyBorder="0" applyProtection="0"/>
    <xf numFmtId="0" fontId="14" fillId="5" borderId="0"/>
    <xf numFmtId="0" fontId="26" fillId="51" borderId="0" applyBorder="0" applyProtection="0"/>
    <xf numFmtId="0" fontId="38" fillId="0" borderId="7"/>
    <xf numFmtId="0" fontId="26" fillId="49" borderId="0" applyBorder="0" applyProtection="0"/>
    <xf numFmtId="0" fontId="14" fillId="11" borderId="0"/>
    <xf numFmtId="4" fontId="7" fillId="52" borderId="0" applyBorder="0" applyAlignment="0" applyProtection="0"/>
    <xf numFmtId="4" fontId="38" fillId="10" borderId="0"/>
    <xf numFmtId="175" fontId="6" fillId="0" borderId="0" applyBorder="0" applyProtection="0"/>
    <xf numFmtId="0" fontId="64" fillId="0" borderId="0" applyNumberFormat="0" applyFill="0" applyBorder="0" applyAlignment="0" applyProtection="0"/>
    <xf numFmtId="9" fontId="81" fillId="0" borderId="0" applyBorder="0" applyProtection="0"/>
    <xf numFmtId="0" fontId="80" fillId="0" borderId="54" applyProtection="0"/>
    <xf numFmtId="0" fontId="20" fillId="0" borderId="0"/>
    <xf numFmtId="175" fontId="6" fillId="0" borderId="0" applyBorder="0" applyProtection="0"/>
    <xf numFmtId="171" fontId="15" fillId="0" borderId="0"/>
    <xf numFmtId="43" fontId="12" fillId="0" borderId="0" applyFont="0" applyFill="0" applyBorder="0" applyAlignment="0" applyProtection="0"/>
    <xf numFmtId="44" fontId="66"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20" borderId="38" applyNumberFormat="0" applyFont="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66" fillId="0" borderId="0"/>
    <xf numFmtId="175" fontId="67" fillId="0" borderId="0" applyBorder="0" applyProtection="0"/>
    <xf numFmtId="0" fontId="5" fillId="0" borderId="0"/>
    <xf numFmtId="0" fontId="83" fillId="0" borderId="0"/>
  </cellStyleXfs>
  <cellXfs count="387">
    <xf numFmtId="0" fontId="0" fillId="0" borderId="0" xfId="0"/>
    <xf numFmtId="0" fontId="3" fillId="0" borderId="2" xfId="0" quotePrefix="1" applyFont="1" applyFill="1" applyBorder="1" applyAlignment="1">
      <alignment horizontal="center" vertical="center"/>
    </xf>
    <xf numFmtId="2" fontId="3" fillId="0" borderId="2" xfId="0" quotePrefix="1" applyNumberFormat="1" applyFont="1" applyFill="1" applyBorder="1" applyAlignment="1">
      <alignment horizontal="center" vertical="center"/>
    </xf>
    <xf numFmtId="164" fontId="3" fillId="0" borderId="2" xfId="0" quotePrefix="1" applyNumberFormat="1" applyFont="1" applyFill="1" applyBorder="1" applyAlignment="1">
      <alignment horizontal="center" vertical="center"/>
    </xf>
    <xf numFmtId="0" fontId="7" fillId="0" borderId="0" xfId="1" applyFont="1"/>
    <xf numFmtId="0" fontId="7" fillId="0" borderId="0" xfId="1" applyFont="1" applyBorder="1"/>
    <xf numFmtId="0" fontId="9" fillId="0" borderId="0" xfId="1" applyFont="1" applyBorder="1"/>
    <xf numFmtId="165" fontId="7" fillId="0" borderId="0" xfId="1" applyNumberFormat="1" applyFont="1" applyBorder="1" applyAlignment="1">
      <alignment horizontal="center"/>
    </xf>
    <xf numFmtId="10" fontId="7" fillId="0" borderId="0" xfId="3" applyNumberFormat="1" applyFont="1" applyBorder="1" applyAlignment="1" applyProtection="1">
      <alignment horizontal="center"/>
    </xf>
    <xf numFmtId="165" fontId="7" fillId="0" borderId="0" xfId="1" applyNumberFormat="1" applyFont="1" applyBorder="1" applyAlignment="1">
      <alignment horizontal="center" vertical="center"/>
    </xf>
    <xf numFmtId="165" fontId="7" fillId="0" borderId="0" xfId="1" applyNumberFormat="1" applyFont="1" applyFill="1" applyBorder="1" applyAlignment="1">
      <alignment horizontal="center"/>
    </xf>
    <xf numFmtId="165" fontId="7" fillId="0" borderId="0" xfId="1" applyNumberFormat="1" applyFont="1" applyFill="1" applyBorder="1"/>
    <xf numFmtId="165" fontId="7" fillId="0" borderId="0" xfId="2" applyFont="1" applyFill="1" applyBorder="1" applyAlignment="1" applyProtection="1">
      <alignment horizontal="center" vertical="center"/>
    </xf>
    <xf numFmtId="165" fontId="7" fillId="0" borderId="9" xfId="1" applyNumberFormat="1" applyFont="1" applyBorder="1" applyAlignment="1">
      <alignment horizontal="center"/>
    </xf>
    <xf numFmtId="165" fontId="7" fillId="0" borderId="12" xfId="1" applyNumberFormat="1" applyFont="1" applyBorder="1" applyAlignment="1">
      <alignment horizontal="center"/>
    </xf>
    <xf numFmtId="10" fontId="7" fillId="0" borderId="12" xfId="3" applyNumberFormat="1" applyFont="1" applyBorder="1" applyAlignment="1" applyProtection="1">
      <alignment horizontal="center"/>
    </xf>
    <xf numFmtId="0" fontId="7" fillId="0" borderId="0" xfId="1" applyFont="1" applyFill="1" applyBorder="1"/>
    <xf numFmtId="0" fontId="24" fillId="0" borderId="0" xfId="6" applyFont="1"/>
    <xf numFmtId="10" fontId="7" fillId="0" borderId="0" xfId="3" applyNumberFormat="1" applyFont="1" applyFill="1" applyBorder="1" applyAlignment="1" applyProtection="1">
      <alignment horizontal="center"/>
    </xf>
    <xf numFmtId="9" fontId="7" fillId="0" borderId="0" xfId="3" applyFont="1" applyFill="1" applyBorder="1" applyAlignment="1" applyProtection="1"/>
    <xf numFmtId="167" fontId="7" fillId="0" borderId="0" xfId="1" applyNumberFormat="1" applyFont="1" applyFill="1" applyBorder="1" applyAlignment="1">
      <alignment horizontal="center" vertical="center"/>
    </xf>
    <xf numFmtId="0" fontId="5" fillId="0" borderId="0" xfId="1" applyFont="1"/>
    <xf numFmtId="164" fontId="4" fillId="0" borderId="2" xfId="0" applyNumberFormat="1" applyFont="1" applyBorder="1" applyAlignment="1">
      <alignment horizontal="center" vertical="center"/>
    </xf>
    <xf numFmtId="0" fontId="6" fillId="0" borderId="0" xfId="0" applyFont="1" applyFill="1" applyAlignment="1">
      <alignment horizontal="left" vertical="center" wrapText="1"/>
    </xf>
    <xf numFmtId="0" fontId="7" fillId="0" borderId="0" xfId="1" applyFont="1" applyFill="1" applyBorder="1" applyAlignment="1">
      <alignment horizontal="center"/>
    </xf>
    <xf numFmtId="0" fontId="4" fillId="0" borderId="0" xfId="0" applyFont="1" applyAlignment="1">
      <alignment vertical="center"/>
    </xf>
    <xf numFmtId="0" fontId="30" fillId="0" borderId="0" xfId="0" applyFont="1" applyAlignment="1">
      <alignment vertical="center"/>
    </xf>
    <xf numFmtId="0" fontId="5" fillId="0" borderId="0" xfId="1" applyFont="1" applyFill="1" applyBorder="1"/>
    <xf numFmtId="0" fontId="33" fillId="0" borderId="0" xfId="0" applyFont="1" applyAlignment="1">
      <alignment horizontal="center" vertical="center"/>
    </xf>
    <xf numFmtId="0" fontId="33" fillId="0" borderId="0" xfId="0" applyFont="1" applyAlignment="1">
      <alignment vertical="center"/>
    </xf>
    <xf numFmtId="0" fontId="9" fillId="0" borderId="0" xfId="1" applyFont="1" applyBorder="1" applyAlignment="1">
      <alignment horizontal="center" vertical="center"/>
    </xf>
    <xf numFmtId="0" fontId="3" fillId="0" borderId="2" xfId="0" quotePrefix="1" applyFont="1" applyFill="1" applyBorder="1" applyAlignment="1">
      <alignment horizontal="center" vertical="center" wrapText="1"/>
    </xf>
    <xf numFmtId="0" fontId="0" fillId="0" borderId="0" xfId="0" applyAlignment="1"/>
    <xf numFmtId="0" fontId="11" fillId="0" borderId="0" xfId="0" applyNumberFormat="1" applyFont="1" applyFill="1" applyAlignment="1">
      <alignment horizontal="center" vertical="center"/>
    </xf>
    <xf numFmtId="0" fontId="6" fillId="0" borderId="0" xfId="0" applyFont="1" applyFill="1" applyAlignment="1">
      <alignment horizontal="left" vertical="center"/>
    </xf>
    <xf numFmtId="0" fontId="30" fillId="0" borderId="0" xfId="0" applyFont="1" applyAlignment="1">
      <alignment horizontal="left" vertical="center"/>
    </xf>
    <xf numFmtId="14" fontId="34" fillId="0" borderId="2" xfId="28" applyNumberFormat="1" applyFont="1" applyBorder="1" applyAlignment="1">
      <alignment horizontal="center" vertical="center"/>
    </xf>
    <xf numFmtId="14" fontId="5" fillId="0" borderId="2" xfId="5" applyNumberFormat="1" applyFont="1" applyFill="1" applyBorder="1" applyAlignment="1">
      <alignment horizontal="center" vertical="center" wrapText="1"/>
    </xf>
    <xf numFmtId="14" fontId="24" fillId="0" borderId="0" xfId="6" applyNumberFormat="1" applyFont="1"/>
    <xf numFmtId="0" fontId="0" fillId="0" borderId="23" xfId="0" applyBorder="1"/>
    <xf numFmtId="0" fontId="0" fillId="0" borderId="24" xfId="0" applyBorder="1"/>
    <xf numFmtId="0" fontId="0" fillId="0" borderId="25" xfId="0" applyBorder="1"/>
    <xf numFmtId="0" fontId="0" fillId="0" borderId="26" xfId="0" applyBorder="1"/>
    <xf numFmtId="0" fontId="0" fillId="0" borderId="0" xfId="0" applyBorder="1"/>
    <xf numFmtId="0" fontId="0" fillId="0" borderId="27" xfId="0" applyBorder="1"/>
    <xf numFmtId="0" fontId="0" fillId="0" borderId="28" xfId="0" applyBorder="1"/>
    <xf numFmtId="0" fontId="0" fillId="0" borderId="29" xfId="0" applyBorder="1"/>
    <xf numFmtId="0" fontId="0" fillId="0" borderId="30" xfId="0" applyBorder="1"/>
    <xf numFmtId="0" fontId="48" fillId="0" borderId="26" xfId="0" applyFont="1" applyBorder="1"/>
    <xf numFmtId="0" fontId="0" fillId="0" borderId="0" xfId="0" applyBorder="1" applyAlignment="1">
      <alignment horizontal="left" vertical="top"/>
    </xf>
    <xf numFmtId="17" fontId="0" fillId="0" borderId="0" xfId="0" applyNumberFormat="1" applyBorder="1" applyAlignment="1">
      <alignment horizontal="left"/>
    </xf>
    <xf numFmtId="165" fontId="0" fillId="0" borderId="0" xfId="0" applyNumberFormat="1"/>
    <xf numFmtId="0" fontId="46" fillId="0" borderId="0" xfId="0" applyFont="1" applyFill="1" applyBorder="1"/>
    <xf numFmtId="0" fontId="46" fillId="0" borderId="0" xfId="0" applyFont="1"/>
    <xf numFmtId="14" fontId="46" fillId="0" borderId="0" xfId="0" applyNumberFormat="1" applyFont="1" applyBorder="1" applyAlignment="1">
      <alignment horizontal="left"/>
    </xf>
    <xf numFmtId="0" fontId="41" fillId="0" borderId="7" xfId="0" applyFont="1" applyBorder="1" applyAlignment="1">
      <alignment horizontal="left" vertical="center"/>
    </xf>
    <xf numFmtId="0" fontId="41" fillId="0" borderId="17" xfId="0" applyFont="1" applyBorder="1" applyAlignment="1">
      <alignment vertical="center"/>
    </xf>
    <xf numFmtId="0" fontId="0" fillId="0" borderId="0" xfId="0" applyAlignment="1">
      <alignment wrapText="1"/>
    </xf>
    <xf numFmtId="0" fontId="7" fillId="0" borderId="0" xfId="1" applyFont="1" applyAlignment="1">
      <alignment wrapText="1"/>
    </xf>
    <xf numFmtId="0" fontId="7" fillId="0" borderId="0" xfId="1" applyFont="1" applyFill="1" applyBorder="1" applyAlignment="1">
      <alignment horizontal="center" wrapText="1"/>
    </xf>
    <xf numFmtId="0" fontId="7" fillId="0" borderId="0" xfId="1" applyFont="1" applyFill="1" applyBorder="1" applyAlignment="1">
      <alignment wrapText="1"/>
    </xf>
    <xf numFmtId="166" fontId="9" fillId="0" borderId="8" xfId="1" applyNumberFormat="1" applyFont="1" applyBorder="1" applyAlignment="1">
      <alignment horizontal="center" vertical="center" wrapText="1"/>
    </xf>
    <xf numFmtId="0" fontId="7" fillId="0" borderId="0" xfId="1" applyFont="1" applyBorder="1" applyAlignment="1">
      <alignment wrapText="1"/>
    </xf>
    <xf numFmtId="0" fontId="9" fillId="0" borderId="3" xfId="1" applyFont="1" applyBorder="1" applyAlignment="1">
      <alignment wrapText="1"/>
    </xf>
    <xf numFmtId="165" fontId="7" fillId="0" borderId="3" xfId="1" applyNumberFormat="1" applyFont="1" applyBorder="1" applyAlignment="1">
      <alignment horizontal="center" wrapText="1"/>
    </xf>
    <xf numFmtId="10" fontId="7" fillId="0" borderId="3" xfId="3" applyNumberFormat="1" applyFont="1" applyBorder="1" applyAlignment="1" applyProtection="1">
      <alignment horizontal="center" wrapText="1"/>
    </xf>
    <xf numFmtId="165" fontId="7" fillId="0" borderId="0" xfId="1" applyNumberFormat="1" applyFont="1" applyFill="1" applyBorder="1" applyAlignment="1">
      <alignment horizontal="center" wrapText="1"/>
    </xf>
    <xf numFmtId="165" fontId="7" fillId="0" borderId="0" xfId="1" applyNumberFormat="1" applyFont="1" applyFill="1" applyBorder="1" applyAlignment="1">
      <alignment wrapText="1"/>
    </xf>
    <xf numFmtId="0" fontId="5" fillId="0" borderId="0" xfId="1" applyFont="1" applyAlignment="1">
      <alignment wrapText="1"/>
    </xf>
    <xf numFmtId="0" fontId="5" fillId="0" borderId="0" xfId="1" applyFont="1" applyFill="1" applyBorder="1" applyAlignment="1">
      <alignment wrapText="1"/>
    </xf>
    <xf numFmtId="0" fontId="7" fillId="0" borderId="0" xfId="1" applyFont="1" applyAlignment="1"/>
    <xf numFmtId="0" fontId="7" fillId="0" borderId="0" xfId="1" applyFont="1" applyFill="1" applyBorder="1" applyAlignment="1"/>
    <xf numFmtId="165" fontId="7" fillId="0" borderId="0" xfId="1" applyNumberFormat="1" applyFont="1" applyFill="1" applyBorder="1" applyAlignment="1"/>
    <xf numFmtId="0" fontId="7" fillId="0" borderId="9" xfId="1" applyFont="1" applyBorder="1" applyAlignment="1"/>
    <xf numFmtId="0" fontId="9" fillId="0" borderId="12" xfId="1" applyFont="1" applyBorder="1" applyAlignment="1"/>
    <xf numFmtId="0" fontId="7" fillId="0" borderId="12" xfId="1" applyFont="1" applyBorder="1" applyAlignment="1"/>
    <xf numFmtId="0" fontId="5" fillId="0" borderId="0" xfId="1" applyFont="1" applyAlignment="1"/>
    <xf numFmtId="0" fontId="5" fillId="0" borderId="0" xfId="1" applyFont="1" applyFill="1" applyBorder="1" applyAlignment="1"/>
    <xf numFmtId="0" fontId="40" fillId="7" borderId="16" xfId="0" applyFont="1" applyFill="1" applyBorder="1" applyAlignment="1">
      <alignment vertical="center"/>
    </xf>
    <xf numFmtId="0" fontId="40" fillId="7" borderId="17" xfId="0" applyFont="1" applyFill="1" applyBorder="1" applyAlignment="1">
      <alignment vertical="center"/>
    </xf>
    <xf numFmtId="164" fontId="36" fillId="0" borderId="2" xfId="0" applyNumberFormat="1" applyFont="1" applyBorder="1" applyAlignment="1">
      <alignment horizontal="center" vertical="center"/>
    </xf>
    <xf numFmtId="0" fontId="34" fillId="0" borderId="2" xfId="28" applyNumberFormat="1" applyFont="1" applyBorder="1" applyAlignment="1">
      <alignment horizontal="center" vertical="center"/>
    </xf>
    <xf numFmtId="0" fontId="9" fillId="0" borderId="2" xfId="1" applyFont="1" applyBorder="1" applyAlignment="1">
      <alignment horizontal="center" vertical="center" wrapText="1"/>
    </xf>
    <xf numFmtId="0" fontId="7" fillId="2" borderId="22" xfId="1" applyFont="1" applyFill="1" applyBorder="1" applyAlignment="1"/>
    <xf numFmtId="0" fontId="7" fillId="2" borderId="15" xfId="1" applyFont="1" applyFill="1" applyBorder="1" applyAlignment="1"/>
    <xf numFmtId="165" fontId="7" fillId="2" borderId="15" xfId="1" applyNumberFormat="1" applyFont="1" applyFill="1" applyBorder="1" applyAlignment="1">
      <alignment horizontal="center"/>
    </xf>
    <xf numFmtId="0" fontId="5" fillId="0" borderId="0" xfId="1" applyFont="1" applyFill="1" applyAlignment="1"/>
    <xf numFmtId="165" fontId="9" fillId="0" borderId="0" xfId="1" applyNumberFormat="1" applyFont="1" applyFill="1" applyBorder="1" applyAlignment="1">
      <alignment horizontal="center"/>
    </xf>
    <xf numFmtId="165" fontId="7" fillId="2" borderId="44" xfId="1" applyNumberFormat="1" applyFont="1" applyFill="1" applyBorder="1" applyAlignment="1">
      <alignment horizontal="center"/>
    </xf>
    <xf numFmtId="10" fontId="7" fillId="2" borderId="46" xfId="3" applyNumberFormat="1" applyFont="1" applyFill="1" applyBorder="1" applyAlignment="1" applyProtection="1">
      <alignment horizontal="center"/>
    </xf>
    <xf numFmtId="165" fontId="7" fillId="2" borderId="21" xfId="1" applyNumberFormat="1" applyFont="1" applyFill="1" applyBorder="1" applyAlignment="1">
      <alignment horizontal="center"/>
    </xf>
    <xf numFmtId="165" fontId="7" fillId="0" borderId="44" xfId="1" applyNumberFormat="1" applyFont="1" applyBorder="1" applyAlignment="1">
      <alignment horizontal="center" vertical="center" wrapText="1"/>
    </xf>
    <xf numFmtId="0" fontId="13" fillId="0" borderId="0" xfId="0" applyFont="1" applyFill="1"/>
    <xf numFmtId="4" fontId="6" fillId="0" borderId="0" xfId="0" applyNumberFormat="1" applyFont="1" applyFill="1" applyAlignment="1">
      <alignment horizontal="left" vertical="center"/>
    </xf>
    <xf numFmtId="0" fontId="0" fillId="0" borderId="0" xfId="0" applyAlignment="1">
      <alignment vertical="center"/>
    </xf>
    <xf numFmtId="0" fontId="69" fillId="0" borderId="0" xfId="45" applyFont="1"/>
    <xf numFmtId="0" fontId="14" fillId="0" borderId="0" xfId="45"/>
    <xf numFmtId="0" fontId="44" fillId="0" borderId="0" xfId="45" applyFont="1" applyAlignment="1">
      <alignment horizontal="center"/>
    </xf>
    <xf numFmtId="0" fontId="69" fillId="0" borderId="0" xfId="45" applyFont="1" applyAlignment="1">
      <alignment horizontal="center"/>
    </xf>
    <xf numFmtId="0" fontId="69" fillId="0" borderId="47" xfId="45" applyFont="1" applyBorder="1" applyAlignment="1">
      <alignment horizontal="center"/>
    </xf>
    <xf numFmtId="0" fontId="69" fillId="0" borderId="47" xfId="45" applyFont="1" applyBorder="1"/>
    <xf numFmtId="179" fontId="69" fillId="0" borderId="0" xfId="45" applyNumberFormat="1" applyFont="1" applyAlignment="1">
      <alignment horizontal="left" indent="1"/>
    </xf>
    <xf numFmtId="0" fontId="70" fillId="45" borderId="47" xfId="45" applyFont="1" applyFill="1" applyBorder="1" applyAlignment="1">
      <alignment horizontal="center" vertical="center"/>
    </xf>
    <xf numFmtId="0" fontId="70" fillId="45" borderId="47" xfId="45" applyFont="1" applyFill="1" applyBorder="1" applyAlignment="1">
      <alignment horizontal="center" vertical="center" wrapText="1"/>
    </xf>
    <xf numFmtId="0" fontId="69" fillId="0" borderId="47" xfId="45" applyFont="1" applyBorder="1" applyAlignment="1">
      <alignment horizontal="right"/>
    </xf>
    <xf numFmtId="10" fontId="69" fillId="0" borderId="47" xfId="45" applyNumberFormat="1" applyFont="1" applyBorder="1" applyAlignment="1">
      <alignment horizontal="center"/>
    </xf>
    <xf numFmtId="10" fontId="69" fillId="0" borderId="0" xfId="45" applyNumberFormat="1" applyFont="1" applyAlignment="1">
      <alignment horizontal="left"/>
    </xf>
    <xf numFmtId="0" fontId="71" fillId="46" borderId="47" xfId="45" applyFont="1" applyFill="1" applyBorder="1" applyAlignment="1">
      <alignment horizontal="right"/>
    </xf>
    <xf numFmtId="180" fontId="69" fillId="46" borderId="47" xfId="45" applyNumberFormat="1" applyFont="1" applyFill="1" applyBorder="1" applyAlignment="1">
      <alignment horizontal="center"/>
    </xf>
    <xf numFmtId="181" fontId="69" fillId="46" borderId="47" xfId="45" applyNumberFormat="1" applyFont="1" applyFill="1" applyBorder="1" applyAlignment="1">
      <alignment horizontal="center"/>
    </xf>
    <xf numFmtId="182" fontId="69" fillId="46" borderId="47" xfId="45" applyNumberFormat="1" applyFont="1" applyFill="1" applyBorder="1" applyAlignment="1">
      <alignment horizontal="center"/>
    </xf>
    <xf numFmtId="10" fontId="69" fillId="0" borderId="0" xfId="45" applyNumberFormat="1" applyFont="1"/>
    <xf numFmtId="0" fontId="70" fillId="45" borderId="47" xfId="45" applyFont="1" applyFill="1" applyBorder="1" applyAlignment="1">
      <alignment horizontal="right"/>
    </xf>
    <xf numFmtId="183" fontId="69" fillId="45" borderId="47" xfId="45" applyNumberFormat="1" applyFont="1" applyFill="1" applyBorder="1" applyAlignment="1">
      <alignment horizontal="center"/>
    </xf>
    <xf numFmtId="183" fontId="72" fillId="45" borderId="47" xfId="45" applyNumberFormat="1" applyFont="1" applyFill="1" applyBorder="1" applyAlignment="1">
      <alignment horizontal="center"/>
    </xf>
    <xf numFmtId="184" fontId="44" fillId="0" borderId="0" xfId="45" applyNumberFormat="1" applyFont="1" applyAlignment="1">
      <alignment horizontal="center"/>
    </xf>
    <xf numFmtId="10" fontId="69" fillId="0" borderId="47" xfId="45" applyNumberFormat="1" applyFont="1" applyBorder="1"/>
    <xf numFmtId="0" fontId="69" fillId="0" borderId="0" xfId="45" applyFont="1" applyBorder="1" applyAlignment="1">
      <alignment horizontal="center"/>
    </xf>
    <xf numFmtId="10" fontId="69" fillId="0" borderId="0" xfId="45" applyNumberFormat="1" applyFont="1" applyBorder="1"/>
    <xf numFmtId="9" fontId="69" fillId="0" borderId="0" xfId="45" applyNumberFormat="1" applyFont="1"/>
    <xf numFmtId="0" fontId="0" fillId="0" borderId="45" xfId="0" applyBorder="1"/>
    <xf numFmtId="0" fontId="0" fillId="0" borderId="44" xfId="0" applyBorder="1"/>
    <xf numFmtId="0" fontId="0" fillId="0" borderId="46" xfId="0" applyBorder="1"/>
    <xf numFmtId="0" fontId="0" fillId="0" borderId="10" xfId="0" applyBorder="1"/>
    <xf numFmtId="0" fontId="0" fillId="0" borderId="11" xfId="0" applyBorder="1"/>
    <xf numFmtId="0" fontId="0" fillId="0" borderId="22" xfId="0" applyBorder="1"/>
    <xf numFmtId="0" fontId="0" fillId="0" borderId="15" xfId="0" applyBorder="1"/>
    <xf numFmtId="0" fontId="0" fillId="0" borderId="21" xfId="0" applyBorder="1"/>
    <xf numFmtId="10" fontId="9" fillId="2" borderId="42" xfId="3" applyNumberFormat="1" applyFont="1" applyFill="1" applyBorder="1" applyAlignment="1" applyProtection="1">
      <alignment horizontal="center"/>
    </xf>
    <xf numFmtId="165" fontId="9" fillId="2" borderId="42" xfId="1" applyNumberFormat="1" applyFont="1" applyFill="1" applyBorder="1" applyAlignment="1">
      <alignment horizontal="center"/>
    </xf>
    <xf numFmtId="0" fontId="5" fillId="0" borderId="0" xfId="1" applyFont="1" applyBorder="1" applyAlignment="1"/>
    <xf numFmtId="0" fontId="0" fillId="0" borderId="0" xfId="0"/>
    <xf numFmtId="9" fontId="7" fillId="0" borderId="0" xfId="4" applyFont="1" applyFill="1" applyBorder="1" applyAlignment="1">
      <alignment horizontal="center"/>
    </xf>
    <xf numFmtId="44" fontId="7" fillId="0" borderId="0" xfId="27" applyFont="1" applyFill="1" applyBorder="1" applyAlignment="1">
      <alignment horizontal="center"/>
    </xf>
    <xf numFmtId="10" fontId="7" fillId="2" borderId="2" xfId="3" applyNumberFormat="1" applyFont="1" applyFill="1" applyBorder="1" applyAlignment="1" applyProtection="1">
      <alignment horizontal="center" vertical="center"/>
    </xf>
    <xf numFmtId="167" fontId="7" fillId="2" borderId="2" xfId="1" applyNumberFormat="1" applyFont="1" applyFill="1" applyBorder="1" applyAlignment="1">
      <alignment horizontal="center" vertical="center"/>
    </xf>
    <xf numFmtId="0" fontId="3" fillId="0" borderId="0" xfId="0" applyFont="1" applyAlignment="1">
      <alignment vertical="center"/>
    </xf>
    <xf numFmtId="4" fontId="40" fillId="12" borderId="7" xfId="0" applyNumberFormat="1" applyFont="1" applyFill="1" applyBorder="1" applyAlignment="1">
      <alignment horizontal="right" vertical="center"/>
    </xf>
    <xf numFmtId="0" fontId="0" fillId="0" borderId="0" xfId="0" applyAlignment="1">
      <alignment horizontal="right"/>
    </xf>
    <xf numFmtId="0" fontId="13" fillId="0" borderId="0" xfId="1" applyFont="1" applyAlignment="1">
      <alignment wrapText="1"/>
    </xf>
    <xf numFmtId="0" fontId="13" fillId="0" borderId="0" xfId="1" applyFont="1"/>
    <xf numFmtId="0" fontId="9" fillId="0" borderId="45" xfId="1" applyFont="1" applyBorder="1" applyAlignment="1">
      <alignment wrapText="1"/>
    </xf>
    <xf numFmtId="0" fontId="12" fillId="0" borderId="0" xfId="0" applyFont="1"/>
    <xf numFmtId="0" fontId="6" fillId="0" borderId="0" xfId="0" applyFont="1" applyFill="1" applyAlignment="1">
      <alignment horizontal="center" vertical="center" wrapText="1"/>
    </xf>
    <xf numFmtId="0" fontId="3" fillId="0" borderId="0" xfId="0" applyFont="1" applyAlignment="1">
      <alignment vertical="center" wrapText="1"/>
    </xf>
    <xf numFmtId="10" fontId="13" fillId="47" borderId="48" xfId="3" applyNumberFormat="1" applyFont="1" applyFill="1" applyBorder="1" applyAlignment="1" applyProtection="1">
      <alignment horizontal="center" vertical="center"/>
    </xf>
    <xf numFmtId="10" fontId="13" fillId="0" borderId="48" xfId="3" applyNumberFormat="1" applyFont="1" applyFill="1" applyBorder="1" applyAlignment="1" applyProtection="1">
      <alignment horizontal="center" vertical="center"/>
    </xf>
    <xf numFmtId="167" fontId="13" fillId="0" borderId="48" xfId="1" applyNumberFormat="1" applyFont="1" applyFill="1" applyBorder="1" applyAlignment="1">
      <alignment horizontal="center" vertical="center"/>
    </xf>
    <xf numFmtId="10" fontId="13" fillId="13" borderId="48" xfId="3" applyNumberFormat="1" applyFont="1" applyFill="1" applyBorder="1" applyAlignment="1" applyProtection="1">
      <alignment horizontal="center" vertical="center"/>
    </xf>
    <xf numFmtId="0" fontId="24" fillId="0" borderId="0" xfId="6" applyFont="1" applyAlignment="1">
      <alignment wrapText="1"/>
    </xf>
    <xf numFmtId="0" fontId="25" fillId="48" borderId="48" xfId="30" applyFont="1" applyFill="1" applyBorder="1" applyAlignment="1">
      <alignment horizontal="center" vertical="center"/>
    </xf>
    <xf numFmtId="0" fontId="5" fillId="0" borderId="0" xfId="28" applyNumberFormat="1" applyFont="1" applyBorder="1" applyAlignment="1">
      <alignment horizontal="center" vertical="center" wrapText="1"/>
    </xf>
    <xf numFmtId="0" fontId="5" fillId="0" borderId="0" xfId="28" applyNumberFormat="1" applyFont="1" applyBorder="1" applyAlignment="1">
      <alignment horizontal="center" vertical="top" wrapText="1"/>
    </xf>
    <xf numFmtId="0" fontId="5" fillId="0" borderId="0" xfId="6" applyFont="1"/>
    <xf numFmtId="0" fontId="13" fillId="0" borderId="48" xfId="0" applyFont="1" applyBorder="1" applyAlignment="1">
      <alignment horizontal="center" vertical="center"/>
    </xf>
    <xf numFmtId="0" fontId="5" fillId="0" borderId="48" xfId="33" applyNumberFormat="1" applyFont="1" applyBorder="1" applyAlignment="1">
      <alignment horizontal="center" vertical="center"/>
    </xf>
    <xf numFmtId="0" fontId="5" fillId="0" borderId="48" xfId="30" applyFont="1" applyBorder="1" applyAlignment="1">
      <alignment horizontal="center" vertical="center"/>
    </xf>
    <xf numFmtId="164" fontId="5" fillId="0" borderId="48" xfId="6" applyNumberFormat="1" applyFont="1" applyBorder="1" applyAlignment="1">
      <alignment horizontal="center" vertical="center"/>
    </xf>
    <xf numFmtId="173" fontId="25" fillId="2" borderId="48" xfId="6" quotePrefix="1" applyNumberFormat="1" applyFont="1" applyFill="1" applyBorder="1" applyAlignment="1">
      <alignment horizontal="center" vertical="center"/>
    </xf>
    <xf numFmtId="0" fontId="25" fillId="2" borderId="48" xfId="6" quotePrefix="1" applyFont="1" applyFill="1" applyBorder="1" applyAlignment="1">
      <alignment horizontal="center" vertical="center"/>
    </xf>
    <xf numFmtId="0" fontId="5" fillId="0" borderId="48" xfId="30" applyFont="1" applyBorder="1" applyAlignment="1"/>
    <xf numFmtId="0" fontId="5" fillId="0" borderId="48" xfId="30" quotePrefix="1" applyFont="1" applyBorder="1" applyAlignment="1">
      <alignment horizontal="center" vertical="center"/>
    </xf>
    <xf numFmtId="44" fontId="5" fillId="0" borderId="48" xfId="31" applyFont="1" applyBorder="1" applyAlignment="1">
      <alignment horizontal="center" vertical="center"/>
    </xf>
    <xf numFmtId="0" fontId="5" fillId="0" borderId="0" xfId="6" applyFont="1" applyAlignment="1">
      <alignment wrapText="1"/>
    </xf>
    <xf numFmtId="2" fontId="40" fillId="0" borderId="7" xfId="0" applyNumberFormat="1" applyFont="1" applyBorder="1" applyAlignment="1">
      <alignment horizontal="right" vertical="center"/>
    </xf>
    <xf numFmtId="0" fontId="0" fillId="0" borderId="0" xfId="0"/>
    <xf numFmtId="0" fontId="0" fillId="0" borderId="0" xfId="0" applyAlignment="1">
      <alignment horizontal="center"/>
    </xf>
    <xf numFmtId="44" fontId="0" fillId="0" borderId="0" xfId="27" applyFont="1"/>
    <xf numFmtId="44" fontId="32" fillId="0" borderId="48" xfId="27" applyFont="1" applyBorder="1" applyAlignment="1">
      <alignment horizontal="center" vertical="center"/>
    </xf>
    <xf numFmtId="0" fontId="32" fillId="0" borderId="48" xfId="0" applyFont="1" applyBorder="1" applyAlignment="1">
      <alignment horizontal="center" vertical="center"/>
    </xf>
    <xf numFmtId="0" fontId="32" fillId="0" borderId="48" xfId="0" applyFont="1" applyBorder="1" applyAlignment="1">
      <alignment horizontal="center"/>
    </xf>
    <xf numFmtId="14" fontId="36" fillId="0" borderId="2" xfId="0" applyNumberFormat="1" applyFont="1" applyBorder="1" applyAlignment="1">
      <alignment horizontal="center" vertical="center"/>
    </xf>
    <xf numFmtId="0" fontId="40" fillId="12" borderId="7" xfId="0" applyFont="1" applyFill="1" applyBorder="1" applyAlignment="1">
      <alignment horizontal="left" vertical="center"/>
    </xf>
    <xf numFmtId="0" fontId="40" fillId="12" borderId="7" xfId="0" applyFont="1" applyFill="1" applyBorder="1" applyAlignment="1">
      <alignment horizontal="center" vertical="center"/>
    </xf>
    <xf numFmtId="0" fontId="40" fillId="12" borderId="7" xfId="0" applyFont="1" applyFill="1" applyBorder="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center" vertical="center"/>
    </xf>
    <xf numFmtId="4" fontId="0" fillId="0" borderId="0" xfId="0" applyNumberFormat="1" applyAlignment="1">
      <alignment horizontal="right"/>
    </xf>
    <xf numFmtId="0" fontId="45" fillId="0" borderId="0" xfId="0" applyFont="1" applyFill="1" applyAlignment="1">
      <alignment horizontal="left" vertical="center"/>
    </xf>
    <xf numFmtId="0" fontId="13" fillId="0" borderId="0" xfId="0" applyFont="1" applyFill="1" applyAlignment="1">
      <alignment horizontal="left" vertical="center" wrapText="1"/>
    </xf>
    <xf numFmtId="0" fontId="13" fillId="0" borderId="0" xfId="0" applyFont="1" applyFill="1" applyAlignment="1">
      <alignment horizontal="center" vertical="center"/>
    </xf>
    <xf numFmtId="44" fontId="13" fillId="0" borderId="0" xfId="0" applyNumberFormat="1" applyFont="1" applyFill="1" applyAlignment="1">
      <alignment horizontal="center" vertical="center"/>
    </xf>
    <xf numFmtId="0" fontId="76" fillId="0" borderId="0" xfId="0" applyFont="1" applyFill="1" applyAlignment="1">
      <alignment horizontal="center" vertical="center"/>
    </xf>
    <xf numFmtId="0" fontId="13" fillId="0" borderId="0" xfId="0" applyFont="1" applyFill="1" applyAlignment="1">
      <alignment horizontal="left" vertical="center"/>
    </xf>
    <xf numFmtId="44" fontId="4" fillId="0" borderId="0" xfId="27" applyFont="1" applyAlignment="1">
      <alignment vertical="center"/>
    </xf>
    <xf numFmtId="0" fontId="40" fillId="0" borderId="7" xfId="0" applyFont="1" applyBorder="1" applyAlignment="1">
      <alignment horizontal="right" vertical="center"/>
    </xf>
    <xf numFmtId="10" fontId="9" fillId="0" borderId="52" xfId="3" applyNumberFormat="1" applyFont="1" applyBorder="1" applyAlignment="1" applyProtection="1">
      <alignment horizontal="center"/>
    </xf>
    <xf numFmtId="0" fontId="30" fillId="0" borderId="22" xfId="0" quotePrefix="1" applyFont="1" applyFill="1" applyBorder="1" applyAlignment="1">
      <alignment vertical="center"/>
    </xf>
    <xf numFmtId="165" fontId="9" fillId="0" borderId="53" xfId="1" applyNumberFormat="1" applyFont="1" applyBorder="1" applyAlignment="1">
      <alignment horizontal="center"/>
    </xf>
    <xf numFmtId="0" fontId="0" fillId="0" borderId="0" xfId="0"/>
    <xf numFmtId="0" fontId="3" fillId="0" borderId="48" xfId="0" quotePrefix="1" applyFont="1" applyFill="1" applyBorder="1" applyAlignment="1"/>
    <xf numFmtId="0" fontId="3" fillId="0" borderId="48" xfId="0" applyFont="1" applyFill="1" applyBorder="1" applyAlignment="1"/>
    <xf numFmtId="164" fontId="3" fillId="0" borderId="48" xfId="0" applyNumberFormat="1" applyFont="1" applyFill="1" applyBorder="1" applyAlignment="1">
      <alignment horizontal="center"/>
    </xf>
    <xf numFmtId="0" fontId="3" fillId="0" borderId="48" xfId="0" applyFont="1" applyFill="1" applyBorder="1" applyAlignment="1">
      <alignment horizontal="center"/>
    </xf>
    <xf numFmtId="2" fontId="3" fillId="0" borderId="48" xfId="0" applyNumberFormat="1" applyFont="1" applyFill="1" applyBorder="1" applyAlignment="1">
      <alignment horizontal="center"/>
    </xf>
    <xf numFmtId="0" fontId="3" fillId="0" borderId="42" xfId="0" applyFont="1" applyFill="1" applyBorder="1" applyAlignment="1"/>
    <xf numFmtId="0" fontId="3" fillId="0" borderId="42" xfId="0" applyFont="1" applyFill="1" applyBorder="1" applyAlignment="1">
      <alignment horizontal="center"/>
    </xf>
    <xf numFmtId="2" fontId="3" fillId="0" borderId="42" xfId="0" applyNumberFormat="1" applyFont="1" applyFill="1" applyBorder="1" applyAlignment="1">
      <alignment horizontal="center"/>
    </xf>
    <xf numFmtId="164" fontId="3" fillId="0" borderId="42" xfId="0" applyNumberFormat="1" applyFont="1" applyFill="1" applyBorder="1" applyAlignment="1">
      <alignment horizontal="center"/>
    </xf>
    <xf numFmtId="164" fontId="3" fillId="0" borderId="43" xfId="0" applyNumberFormat="1" applyFont="1" applyFill="1" applyBorder="1" applyAlignment="1">
      <alignment horizontal="center"/>
    </xf>
    <xf numFmtId="0" fontId="3" fillId="0" borderId="48" xfId="0" applyFont="1" applyFill="1" applyBorder="1" applyAlignment="1">
      <alignment wrapText="1"/>
    </xf>
    <xf numFmtId="0" fontId="41" fillId="0" borderId="16" xfId="0" applyFont="1" applyBorder="1" applyAlignment="1">
      <alignment vertical="center"/>
    </xf>
    <xf numFmtId="0" fontId="43" fillId="0" borderId="0" xfId="1" applyFont="1" applyFill="1" applyBorder="1" applyAlignment="1">
      <alignment horizontal="center" vertical="center" wrapText="1"/>
    </xf>
    <xf numFmtId="0" fontId="5" fillId="0" borderId="0" xfId="1" applyFont="1" applyFill="1" applyBorder="1" applyAlignment="1">
      <alignment horizontal="left" vertical="center" wrapText="1"/>
    </xf>
    <xf numFmtId="14" fontId="5" fillId="0" borderId="0" xfId="5" applyNumberFormat="1" applyFont="1" applyFill="1" applyBorder="1" applyAlignment="1">
      <alignment horizontal="center" vertical="center" wrapText="1"/>
    </xf>
    <xf numFmtId="0" fontId="32" fillId="0" borderId="0" xfId="0" quotePrefix="1" applyFont="1" applyFill="1" applyBorder="1" applyAlignment="1">
      <alignment horizontal="center" vertical="center" wrapText="1"/>
    </xf>
    <xf numFmtId="44" fontId="4" fillId="0" borderId="0" xfId="0" applyNumberFormat="1" applyFont="1" applyAlignment="1">
      <alignment vertical="center"/>
    </xf>
    <xf numFmtId="164" fontId="32" fillId="0" borderId="2" xfId="0" applyNumberFormat="1" applyFont="1" applyFill="1" applyBorder="1" applyAlignment="1">
      <alignment horizontal="center" vertical="center"/>
    </xf>
    <xf numFmtId="164" fontId="33" fillId="0" borderId="0" xfId="0" applyNumberFormat="1" applyFont="1" applyAlignment="1">
      <alignment vertical="center"/>
    </xf>
    <xf numFmtId="10" fontId="33" fillId="0" borderId="0" xfId="4" applyNumberFormat="1" applyFont="1" applyAlignment="1">
      <alignment vertical="center"/>
    </xf>
    <xf numFmtId="0" fontId="33" fillId="0" borderId="48" xfId="0" applyFont="1" applyBorder="1" applyAlignment="1">
      <alignment horizontal="center" vertical="center"/>
    </xf>
    <xf numFmtId="0" fontId="4" fillId="0" borderId="0" xfId="0" applyFont="1" applyBorder="1" applyAlignment="1">
      <alignment vertical="center"/>
    </xf>
    <xf numFmtId="0" fontId="33" fillId="0" borderId="0" xfId="0" applyFont="1" applyBorder="1" applyAlignment="1">
      <alignment horizontal="center" vertical="center"/>
    </xf>
    <xf numFmtId="10" fontId="3" fillId="0" borderId="0" xfId="4" applyNumberFormat="1" applyFont="1" applyFill="1" applyBorder="1" applyAlignment="1">
      <alignment horizontal="center"/>
    </xf>
    <xf numFmtId="0" fontId="33" fillId="0" borderId="0" xfId="0" applyFont="1" applyBorder="1" applyAlignment="1">
      <alignment vertical="center"/>
    </xf>
    <xf numFmtId="0" fontId="2" fillId="0" borderId="48" xfId="0" applyFont="1" applyBorder="1" applyAlignment="1">
      <alignment vertical="center"/>
    </xf>
    <xf numFmtId="164" fontId="2" fillId="0" borderId="0" xfId="0" applyNumberFormat="1" applyFont="1" applyAlignment="1">
      <alignment horizontal="left" vertical="center"/>
    </xf>
    <xf numFmtId="164" fontId="33" fillId="0" borderId="0" xfId="0" applyNumberFormat="1" applyFont="1" applyAlignment="1">
      <alignment horizontal="left" vertical="center"/>
    </xf>
    <xf numFmtId="164" fontId="4" fillId="0" borderId="48" xfId="0" applyNumberFormat="1" applyFont="1" applyBorder="1" applyAlignment="1">
      <alignment horizontal="center" vertical="center"/>
    </xf>
    <xf numFmtId="164" fontId="3" fillId="0" borderId="48" xfId="0" quotePrefix="1" applyNumberFormat="1" applyFont="1" applyFill="1" applyBorder="1" applyAlignment="1">
      <alignment horizontal="center" vertical="center"/>
    </xf>
    <xf numFmtId="164" fontId="32" fillId="0" borderId="48"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Alignment="1">
      <alignment vertical="center"/>
    </xf>
    <xf numFmtId="0" fontId="2" fillId="0" borderId="0" xfId="0" applyFont="1" applyAlignment="1"/>
    <xf numFmtId="164" fontId="2" fillId="0" borderId="0" xfId="0" applyNumberFormat="1" applyFont="1" applyAlignment="1"/>
    <xf numFmtId="44" fontId="2" fillId="0" borderId="0" xfId="27" applyFont="1" applyAlignment="1"/>
    <xf numFmtId="0" fontId="2" fillId="0" borderId="0" xfId="0" applyFont="1" applyBorder="1" applyAlignment="1">
      <alignment horizontal="left" vertical="center"/>
    </xf>
    <xf numFmtId="0" fontId="2" fillId="0" borderId="0" xfId="0" applyFont="1" applyAlignment="1">
      <alignment horizontal="left" vertical="center"/>
    </xf>
    <xf numFmtId="178" fontId="2" fillId="0" borderId="0" xfId="4" applyNumberFormat="1" applyFont="1" applyAlignment="1">
      <alignment horizontal="left" vertical="center"/>
    </xf>
    <xf numFmtId="0" fontId="2" fillId="0" borderId="0" xfId="0" applyFont="1" applyBorder="1"/>
    <xf numFmtId="0" fontId="2" fillId="0" borderId="0" xfId="0" applyFont="1"/>
    <xf numFmtId="10" fontId="77" fillId="0" borderId="48" xfId="4" applyNumberFormat="1" applyFont="1" applyFill="1" applyBorder="1" applyAlignment="1">
      <alignment horizontal="center"/>
    </xf>
    <xf numFmtId="0" fontId="9" fillId="0" borderId="2" xfId="1" applyFont="1" applyBorder="1" applyAlignment="1">
      <alignment horizontal="center" vertical="center" wrapText="1"/>
    </xf>
    <xf numFmtId="0" fontId="1" fillId="0" borderId="45" xfId="0" quotePrefix="1" applyFont="1" applyFill="1" applyBorder="1" applyAlignment="1">
      <alignment vertical="center"/>
    </xf>
    <xf numFmtId="0" fontId="3" fillId="0" borderId="48" xfId="0" applyFont="1" applyFill="1" applyBorder="1" applyAlignment="1">
      <alignment vertical="center"/>
    </xf>
    <xf numFmtId="10" fontId="77" fillId="0" borderId="48" xfId="0" applyNumberFormat="1" applyFont="1" applyFill="1" applyBorder="1" applyAlignment="1">
      <alignment horizontal="center"/>
    </xf>
    <xf numFmtId="0" fontId="32" fillId="0" borderId="49" xfId="0" quotePrefix="1" applyNumberFormat="1" applyFont="1" applyFill="1" applyBorder="1" applyAlignment="1">
      <alignment horizontal="center" vertical="center"/>
    </xf>
    <xf numFmtId="0" fontId="5" fillId="0" borderId="48" xfId="0" applyFont="1" applyFill="1" applyBorder="1" applyAlignment="1">
      <alignment horizontal="left" vertical="center" wrapText="1"/>
    </xf>
    <xf numFmtId="0" fontId="5" fillId="0" borderId="48" xfId="0" applyFont="1" applyFill="1" applyBorder="1" applyAlignment="1">
      <alignment horizontal="center" vertical="center" wrapText="1"/>
    </xf>
    <xf numFmtId="44" fontId="5" fillId="0" borderId="48" xfId="27" applyFont="1" applyFill="1" applyBorder="1" applyAlignment="1">
      <alignment horizontal="left" vertical="center" wrapText="1"/>
    </xf>
    <xf numFmtId="164" fontId="32" fillId="0" borderId="1" xfId="0" quotePrefix="1" applyNumberFormat="1" applyFont="1" applyFill="1" applyBorder="1" applyAlignment="1">
      <alignment horizontal="right" vertical="center"/>
    </xf>
    <xf numFmtId="164" fontId="32" fillId="0" borderId="48" xfId="0" applyNumberFormat="1" applyFont="1" applyFill="1" applyBorder="1" applyAlignment="1">
      <alignment horizontal="center" vertical="center"/>
    </xf>
    <xf numFmtId="0" fontId="25" fillId="48" borderId="48" xfId="30" applyFont="1" applyFill="1" applyBorder="1" applyAlignment="1">
      <alignment horizontal="center" vertical="center"/>
    </xf>
    <xf numFmtId="0" fontId="83" fillId="0" borderId="0" xfId="169"/>
    <xf numFmtId="0" fontId="84" fillId="0" borderId="0" xfId="169" applyFont="1" applyAlignment="1">
      <alignment horizontal="left"/>
    </xf>
    <xf numFmtId="0" fontId="84" fillId="0" borderId="0" xfId="169" applyFont="1" applyAlignment="1">
      <alignment horizontal="right"/>
    </xf>
    <xf numFmtId="0" fontId="31" fillId="0" borderId="48" xfId="0" applyFont="1" applyFill="1" applyBorder="1" applyAlignment="1">
      <alignment horizontal="left" vertical="center"/>
    </xf>
    <xf numFmtId="0" fontId="31" fillId="0" borderId="48" xfId="0" applyFont="1" applyFill="1" applyBorder="1" applyAlignment="1">
      <alignment horizontal="left" vertical="center" wrapText="1"/>
    </xf>
    <xf numFmtId="0" fontId="31" fillId="0" borderId="48" xfId="0" applyFont="1" applyFill="1" applyBorder="1" applyAlignment="1">
      <alignment horizontal="center" vertical="center"/>
    </xf>
    <xf numFmtId="44" fontId="31" fillId="0" borderId="48" xfId="0" applyNumberFormat="1" applyFont="1" applyFill="1" applyBorder="1" applyAlignment="1">
      <alignment horizontal="center" vertical="center"/>
    </xf>
    <xf numFmtId="0" fontId="75" fillId="0" borderId="48" xfId="0" applyFont="1" applyFill="1" applyBorder="1" applyAlignment="1">
      <alignment horizontal="center" vertical="center"/>
    </xf>
    <xf numFmtId="0" fontId="0" fillId="0" borderId="48" xfId="0" applyBorder="1"/>
    <xf numFmtId="4" fontId="0" fillId="0" borderId="48" xfId="0" applyNumberFormat="1" applyBorder="1"/>
    <xf numFmtId="0" fontId="76" fillId="0" borderId="48" xfId="0" applyFont="1" applyBorder="1" applyAlignment="1">
      <alignment horizontal="center" vertical="center"/>
    </xf>
    <xf numFmtId="2" fontId="76" fillId="0" borderId="48" xfId="0" applyNumberFormat="1" applyFont="1" applyBorder="1" applyAlignment="1">
      <alignment horizontal="center" vertical="center"/>
    </xf>
    <xf numFmtId="0" fontId="25" fillId="0" borderId="0" xfId="1" applyFont="1" applyFill="1" applyBorder="1" applyAlignment="1">
      <alignment horizontal="center" vertical="center" wrapText="1"/>
    </xf>
    <xf numFmtId="0" fontId="41" fillId="0" borderId="0" xfId="0" applyFont="1" applyBorder="1" applyAlignment="1">
      <alignment vertical="center"/>
    </xf>
    <xf numFmtId="0" fontId="40" fillId="7" borderId="0" xfId="0" applyFont="1" applyFill="1" applyBorder="1" applyAlignment="1">
      <alignment vertical="center"/>
    </xf>
    <xf numFmtId="4" fontId="40" fillId="12" borderId="0" xfId="0" applyNumberFormat="1" applyFont="1" applyFill="1" applyBorder="1" applyAlignment="1">
      <alignment horizontal="right" vertical="center"/>
    </xf>
    <xf numFmtId="0" fontId="40" fillId="0" borderId="0" xfId="0" applyFont="1" applyBorder="1" applyAlignment="1">
      <alignment horizontal="right" vertical="center"/>
    </xf>
    <xf numFmtId="0" fontId="40" fillId="12" borderId="0" xfId="0" applyFont="1" applyFill="1" applyBorder="1" applyAlignment="1">
      <alignment horizontal="right" vertical="center"/>
    </xf>
    <xf numFmtId="0" fontId="3" fillId="0" borderId="41" xfId="0" applyFont="1" applyFill="1" applyBorder="1" applyAlignment="1"/>
    <xf numFmtId="166" fontId="9" fillId="0" borderId="8" xfId="1" quotePrefix="1" applyNumberFormat="1" applyFont="1" applyBorder="1" applyAlignment="1">
      <alignment horizontal="center" vertical="center" wrapText="1"/>
    </xf>
    <xf numFmtId="0" fontId="9" fillId="0" borderId="2" xfId="1" quotePrefix="1" applyFont="1" applyBorder="1" applyAlignment="1">
      <alignment horizontal="center" vertical="center" wrapText="1"/>
    </xf>
    <xf numFmtId="14" fontId="5" fillId="53" borderId="8" xfId="29" applyNumberFormat="1" applyFont="1" applyFill="1" applyBorder="1" applyAlignment="1" applyProtection="1">
      <alignment horizontal="center" vertical="top" wrapText="1"/>
    </xf>
    <xf numFmtId="14" fontId="5" fillId="53" borderId="40" xfId="29" applyNumberFormat="1" applyFont="1" applyFill="1" applyBorder="1" applyAlignment="1" applyProtection="1">
      <alignment horizontal="center" vertical="center" wrapText="1"/>
    </xf>
    <xf numFmtId="164" fontId="32" fillId="0" borderId="41" xfId="0" quotePrefix="1" applyNumberFormat="1" applyFont="1" applyFill="1" applyBorder="1" applyAlignment="1">
      <alignment horizontal="right" vertical="center"/>
    </xf>
    <xf numFmtId="164" fontId="32" fillId="0" borderId="42" xfId="0" quotePrefix="1" applyNumberFormat="1" applyFont="1" applyFill="1" applyBorder="1" applyAlignment="1">
      <alignment horizontal="right" vertical="center"/>
    </xf>
    <xf numFmtId="164" fontId="32" fillId="0" borderId="43" xfId="0" quotePrefix="1" applyNumberFormat="1" applyFont="1" applyFill="1" applyBorder="1" applyAlignment="1">
      <alignment horizontal="right" vertical="center"/>
    </xf>
    <xf numFmtId="10" fontId="32" fillId="0" borderId="48" xfId="0" applyNumberFormat="1" applyFont="1" applyFill="1" applyBorder="1" applyAlignment="1">
      <alignment horizontal="center" vertical="center"/>
    </xf>
    <xf numFmtId="164" fontId="32" fillId="0" borderId="43" xfId="0" applyNumberFormat="1" applyFont="1" applyFill="1" applyBorder="1" applyAlignment="1">
      <alignment horizontal="center" vertical="center"/>
    </xf>
    <xf numFmtId="164" fontId="2" fillId="0" borderId="0" xfId="0" applyNumberFormat="1" applyFont="1" applyAlignment="1">
      <alignment vertical="center"/>
    </xf>
    <xf numFmtId="10" fontId="3" fillId="0" borderId="48" xfId="0" applyNumberFormat="1" applyFont="1" applyFill="1" applyBorder="1" applyAlignment="1">
      <alignment horizontal="center" vertical="center"/>
    </xf>
    <xf numFmtId="164" fontId="3" fillId="0" borderId="48" xfId="0" applyNumberFormat="1" applyFont="1" applyFill="1" applyBorder="1" applyAlignment="1">
      <alignment vertical="center"/>
    </xf>
    <xf numFmtId="10" fontId="32" fillId="0" borderId="48" xfId="0" applyNumberFormat="1" applyFont="1" applyFill="1" applyBorder="1" applyAlignment="1">
      <alignment vertical="center"/>
    </xf>
    <xf numFmtId="14" fontId="24" fillId="0" borderId="8" xfId="29" applyNumberFormat="1" applyFont="1" applyFill="1" applyBorder="1" applyAlignment="1" applyProtection="1">
      <alignment horizontal="center" vertical="top" wrapText="1"/>
    </xf>
    <xf numFmtId="14" fontId="24" fillId="0" borderId="40" xfId="29" applyNumberFormat="1" applyFont="1" applyFill="1" applyBorder="1" applyAlignment="1" applyProtection="1">
      <alignment horizontal="center" vertical="center" wrapText="1"/>
    </xf>
    <xf numFmtId="0" fontId="3" fillId="0" borderId="48" xfId="0" applyFont="1" applyFill="1" applyBorder="1" applyAlignment="1">
      <alignment vertical="center" wrapText="1"/>
    </xf>
    <xf numFmtId="44" fontId="0" fillId="0" borderId="0" xfId="0" applyNumberFormat="1"/>
    <xf numFmtId="0" fontId="83" fillId="0" borderId="0" xfId="169" applyAlignment="1"/>
    <xf numFmtId="4" fontId="84" fillId="0" borderId="0" xfId="169" applyNumberFormat="1" applyFont="1" applyAlignment="1">
      <alignment horizontal="right"/>
    </xf>
    <xf numFmtId="0" fontId="47" fillId="0" borderId="26" xfId="0" applyFont="1" applyBorder="1" applyAlignment="1">
      <alignment horizontal="center"/>
    </xf>
    <xf numFmtId="0" fontId="47" fillId="0" borderId="0" xfId="0" applyFont="1" applyBorder="1" applyAlignment="1">
      <alignment horizontal="center"/>
    </xf>
    <xf numFmtId="0" fontId="47" fillId="0" borderId="27" xfId="0" applyFont="1" applyBorder="1" applyAlignment="1">
      <alignment horizontal="center"/>
    </xf>
    <xf numFmtId="0" fontId="0" fillId="53" borderId="0" xfId="0" applyFill="1" applyBorder="1" applyAlignment="1">
      <alignment horizontal="left" vertical="top" wrapText="1"/>
    </xf>
    <xf numFmtId="164" fontId="32" fillId="0" borderId="1" xfId="0" quotePrefix="1" applyNumberFormat="1" applyFont="1" applyFill="1" applyBorder="1" applyAlignment="1">
      <alignment horizontal="right" vertical="center"/>
    </xf>
    <xf numFmtId="164" fontId="32" fillId="0" borderId="3" xfId="0" quotePrefix="1" applyNumberFormat="1" applyFont="1" applyFill="1" applyBorder="1" applyAlignment="1">
      <alignment horizontal="right" vertical="center"/>
    </xf>
    <xf numFmtId="164" fontId="32" fillId="0" borderId="4" xfId="0" quotePrefix="1" applyNumberFormat="1" applyFont="1" applyFill="1" applyBorder="1" applyAlignment="1">
      <alignment horizontal="right" vertical="center"/>
    </xf>
    <xf numFmtId="164" fontId="32" fillId="0" borderId="41" xfId="0" applyNumberFormat="1" applyFont="1" applyFill="1" applyBorder="1" applyAlignment="1">
      <alignment horizontal="center" vertical="center"/>
    </xf>
    <xf numFmtId="10" fontId="32" fillId="0" borderId="43" xfId="0" applyNumberFormat="1" applyFont="1" applyFill="1" applyBorder="1" applyAlignment="1">
      <alignment horizontal="center" vertical="center"/>
    </xf>
    <xf numFmtId="164" fontId="32" fillId="0" borderId="2" xfId="0" applyNumberFormat="1" applyFont="1" applyFill="1" applyBorder="1" applyAlignment="1">
      <alignment horizontal="center" vertical="center"/>
    </xf>
    <xf numFmtId="0" fontId="78" fillId="0" borderId="5" xfId="0" applyFont="1" applyFill="1" applyBorder="1" applyAlignment="1">
      <alignment horizontal="center" vertical="center" wrapText="1"/>
    </xf>
    <xf numFmtId="0" fontId="78" fillId="0" borderId="6" xfId="0" applyFont="1" applyFill="1" applyBorder="1" applyAlignment="1">
      <alignment horizontal="center" vertical="center" wrapText="1"/>
    </xf>
    <xf numFmtId="0" fontId="78" fillId="0" borderId="13" xfId="0" applyFont="1" applyFill="1" applyBorder="1" applyAlignment="1">
      <alignment horizontal="center" vertical="center" wrapText="1"/>
    </xf>
    <xf numFmtId="0" fontId="78" fillId="0" borderId="10"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8" fillId="0" borderId="11" xfId="0" applyFont="1" applyFill="1" applyBorder="1" applyAlignment="1">
      <alignment horizontal="center" vertical="center" wrapText="1"/>
    </xf>
    <xf numFmtId="0" fontId="78" fillId="0" borderId="20"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78" fillId="0" borderId="21" xfId="0" applyFont="1" applyFill="1" applyBorder="1" applyAlignment="1">
      <alignment horizontal="center" vertical="center" wrapText="1"/>
    </xf>
    <xf numFmtId="0" fontId="35" fillId="0" borderId="2" xfId="0" applyFont="1" applyBorder="1" applyAlignment="1">
      <alignment horizontal="center" vertical="center"/>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13" xfId="0" applyFont="1" applyBorder="1" applyAlignment="1">
      <alignment horizontal="left" vertical="center" wrapText="1"/>
    </xf>
    <xf numFmtId="0" fontId="36" fillId="0" borderId="22" xfId="0" applyFont="1" applyBorder="1" applyAlignment="1">
      <alignment horizontal="left" vertical="center" wrapText="1"/>
    </xf>
    <xf numFmtId="0" fontId="36" fillId="0" borderId="15" xfId="0" applyFont="1" applyBorder="1" applyAlignment="1">
      <alignment horizontal="left" vertical="center" wrapText="1"/>
    </xf>
    <xf numFmtId="0" fontId="36" fillId="0" borderId="21" xfId="0" applyFont="1" applyBorder="1" applyAlignment="1">
      <alignment horizontal="left" vertical="center" wrapText="1"/>
    </xf>
    <xf numFmtId="0" fontId="33" fillId="0" borderId="48" xfId="0" applyFont="1" applyBorder="1" applyAlignment="1">
      <alignment horizontal="center" vertical="center"/>
    </xf>
    <xf numFmtId="164" fontId="32" fillId="0" borderId="48" xfId="0" applyNumberFormat="1" applyFont="1" applyFill="1" applyBorder="1" applyAlignment="1">
      <alignment horizontal="center" vertical="center"/>
    </xf>
    <xf numFmtId="164" fontId="32" fillId="0" borderId="1" xfId="0" applyNumberFormat="1" applyFont="1" applyFill="1" applyBorder="1" applyAlignment="1">
      <alignment horizontal="center" vertical="center"/>
    </xf>
    <xf numFmtId="164" fontId="32" fillId="0" borderId="4" xfId="0" applyNumberFormat="1" applyFont="1" applyFill="1" applyBorder="1" applyAlignment="1">
      <alignment horizontal="center" vertical="center"/>
    </xf>
    <xf numFmtId="0" fontId="32" fillId="0" borderId="2" xfId="0" applyNumberFormat="1" applyFont="1" applyFill="1" applyBorder="1" applyAlignment="1">
      <alignment horizontal="center" vertical="center"/>
    </xf>
    <xf numFmtId="0" fontId="32" fillId="0" borderId="2" xfId="0" applyFont="1" applyFill="1" applyBorder="1" applyAlignment="1">
      <alignment horizontal="center" vertical="center" wrapText="1"/>
    </xf>
    <xf numFmtId="0" fontId="32" fillId="0" borderId="2" xfId="0" applyFont="1" applyFill="1" applyBorder="1" applyAlignment="1">
      <alignment horizontal="center" vertical="center"/>
    </xf>
    <xf numFmtId="2" fontId="32" fillId="0" borderId="2" xfId="0" applyNumberFormat="1" applyFont="1" applyFill="1" applyBorder="1" applyAlignment="1">
      <alignment horizontal="center" vertical="center"/>
    </xf>
    <xf numFmtId="0" fontId="7" fillId="0" borderId="0" xfId="1" applyFont="1" applyFill="1" applyBorder="1" applyAlignment="1">
      <alignment horizont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xf>
    <xf numFmtId="0" fontId="9" fillId="0" borderId="13" xfId="1" applyFont="1" applyBorder="1" applyAlignment="1">
      <alignment horizontal="center" vertical="center"/>
    </xf>
    <xf numFmtId="0" fontId="9" fillId="0" borderId="10" xfId="1" applyFont="1" applyBorder="1" applyAlignment="1">
      <alignment horizontal="center" vertical="center" wrapText="1"/>
    </xf>
    <xf numFmtId="0" fontId="9" fillId="0" borderId="0" xfId="1" applyFont="1" applyBorder="1" applyAlignment="1">
      <alignment horizontal="center" vertical="center" wrapText="1"/>
    </xf>
    <xf numFmtId="0" fontId="44" fillId="0" borderId="2" xfId="28" applyNumberFormat="1" applyFont="1" applyFill="1" applyBorder="1" applyAlignment="1">
      <alignment horizontal="center" vertical="center" wrapText="1"/>
    </xf>
    <xf numFmtId="0" fontId="10" fillId="2" borderId="45" xfId="1" applyFont="1" applyFill="1" applyBorder="1" applyAlignment="1">
      <alignment horizontal="left"/>
    </xf>
    <xf numFmtId="0" fontId="10" fillId="2" borderId="44" xfId="1" applyFont="1" applyFill="1" applyBorder="1" applyAlignment="1">
      <alignment horizontal="left"/>
    </xf>
    <xf numFmtId="0" fontId="9" fillId="0" borderId="2" xfId="1" applyFont="1" applyBorder="1" applyAlignment="1">
      <alignment horizontal="center" vertical="center"/>
    </xf>
    <xf numFmtId="0" fontId="9" fillId="0" borderId="2" xfId="1" applyFont="1" applyBorder="1" applyAlignment="1">
      <alignment horizontal="center" vertical="center" wrapText="1"/>
    </xf>
    <xf numFmtId="0" fontId="9" fillId="0" borderId="8" xfId="1" applyFont="1" applyBorder="1" applyAlignment="1">
      <alignment horizontal="center" vertical="center" wrapText="1"/>
    </xf>
    <xf numFmtId="0" fontId="9" fillId="0" borderId="48" xfId="1" applyFont="1" applyBorder="1" applyAlignment="1">
      <alignment horizontal="center" vertical="center"/>
    </xf>
    <xf numFmtId="0" fontId="9" fillId="0" borderId="40" xfId="1" applyFont="1" applyBorder="1" applyAlignment="1">
      <alignment horizontal="center" vertical="center"/>
    </xf>
    <xf numFmtId="0" fontId="34" fillId="0" borderId="45" xfId="28" applyNumberFormat="1" applyFont="1" applyBorder="1" applyAlignment="1">
      <alignment horizontal="center" vertical="center" wrapText="1"/>
    </xf>
    <xf numFmtId="0" fontId="34" fillId="0" borderId="44" xfId="28" applyNumberFormat="1" applyFont="1" applyBorder="1" applyAlignment="1">
      <alignment horizontal="center" vertical="center" wrapText="1"/>
    </xf>
    <xf numFmtId="0" fontId="34" fillId="0" borderId="46" xfId="28" applyNumberFormat="1" applyFont="1" applyBorder="1" applyAlignment="1">
      <alignment horizontal="center" vertical="center" wrapText="1"/>
    </xf>
    <xf numFmtId="0" fontId="34" fillId="0" borderId="22" xfId="28" applyNumberFormat="1" applyFont="1" applyBorder="1" applyAlignment="1">
      <alignment horizontal="center" vertical="center" wrapText="1"/>
    </xf>
    <xf numFmtId="0" fontId="34" fillId="0" borderId="15" xfId="28" applyNumberFormat="1" applyFont="1" applyBorder="1" applyAlignment="1">
      <alignment horizontal="center" vertical="center" wrapText="1"/>
    </xf>
    <xf numFmtId="0" fontId="34" fillId="0" borderId="21" xfId="28" applyNumberFormat="1" applyFont="1" applyBorder="1" applyAlignment="1">
      <alignment horizontal="center" vertical="center" wrapText="1"/>
    </xf>
    <xf numFmtId="0" fontId="42" fillId="0" borderId="41" xfId="28" applyNumberFormat="1" applyFont="1" applyBorder="1" applyAlignment="1">
      <alignment horizontal="center" vertical="center"/>
    </xf>
    <xf numFmtId="0" fontId="42" fillId="0" borderId="42" xfId="28" applyNumberFormat="1" applyFont="1" applyBorder="1" applyAlignment="1">
      <alignment horizontal="center" vertical="center"/>
    </xf>
    <xf numFmtId="0" fontId="42" fillId="0" borderId="43" xfId="28" applyNumberFormat="1" applyFont="1" applyBorder="1" applyAlignment="1">
      <alignment horizontal="center" vertical="center"/>
    </xf>
    <xf numFmtId="0" fontId="43" fillId="0" borderId="5" xfId="1" applyFont="1" applyFill="1" applyBorder="1" applyAlignment="1">
      <alignment horizontal="center" vertical="center" wrapText="1"/>
    </xf>
    <xf numFmtId="0" fontId="43" fillId="0" borderId="13" xfId="1" applyFont="1" applyFill="1" applyBorder="1" applyAlignment="1">
      <alignment horizontal="center" vertical="center" wrapText="1"/>
    </xf>
    <xf numFmtId="0" fontId="43" fillId="0" borderId="10" xfId="1" applyFont="1" applyFill="1" applyBorder="1" applyAlignment="1">
      <alignment horizontal="center" vertical="center" wrapText="1"/>
    </xf>
    <xf numFmtId="0" fontId="43" fillId="0" borderId="11" xfId="1" applyFont="1" applyFill="1" applyBorder="1" applyAlignment="1">
      <alignment horizontal="center" vertical="center" wrapText="1"/>
    </xf>
    <xf numFmtId="0" fontId="43" fillId="0" borderId="22" xfId="1" applyFont="1" applyFill="1" applyBorder="1" applyAlignment="1">
      <alignment horizontal="center" vertical="center" wrapText="1"/>
    </xf>
    <xf numFmtId="0" fontId="43" fillId="0" borderId="21" xfId="1" applyFont="1" applyFill="1" applyBorder="1" applyAlignment="1">
      <alignment horizontal="center" vertical="center" wrapText="1"/>
    </xf>
    <xf numFmtId="0" fontId="25" fillId="0" borderId="2" xfId="1" applyFont="1" applyFill="1" applyBorder="1" applyAlignment="1">
      <alignment horizontal="center" vertical="center" wrapText="1"/>
    </xf>
    <xf numFmtId="0" fontId="5" fillId="0" borderId="2" xfId="1" applyFont="1" applyFill="1" applyBorder="1" applyAlignment="1">
      <alignment horizontal="left" vertical="center" wrapText="1"/>
    </xf>
    <xf numFmtId="0" fontId="25" fillId="2" borderId="48" xfId="30" applyFont="1" applyFill="1" applyBorder="1" applyAlignment="1">
      <alignment horizontal="center" vertical="center"/>
    </xf>
    <xf numFmtId="164" fontId="5" fillId="0" borderId="49" xfId="32" applyNumberFormat="1" applyFont="1" applyBorder="1" applyAlignment="1">
      <alignment horizontal="center" vertical="center"/>
    </xf>
    <xf numFmtId="164" fontId="5" fillId="0" borderId="51" xfId="32" applyNumberFormat="1" applyFont="1" applyBorder="1" applyAlignment="1">
      <alignment horizontal="center" vertical="center"/>
    </xf>
    <xf numFmtId="164" fontId="5" fillId="0" borderId="50" xfId="32" applyNumberFormat="1" applyFont="1" applyBorder="1" applyAlignment="1">
      <alignment horizontal="center" vertical="center"/>
    </xf>
    <xf numFmtId="164" fontId="5" fillId="0" borderId="48" xfId="32" applyNumberFormat="1" applyFont="1" applyBorder="1" applyAlignment="1">
      <alignment horizontal="center" vertical="center"/>
    </xf>
    <xf numFmtId="0" fontId="5" fillId="0" borderId="48" xfId="6" applyFont="1" applyBorder="1" applyAlignment="1">
      <alignment horizontal="center" vertical="center"/>
    </xf>
    <xf numFmtId="0" fontId="25" fillId="53" borderId="2" xfId="28" applyNumberFormat="1" applyFont="1" applyFill="1" applyBorder="1" applyAlignment="1">
      <alignment horizontal="center" vertical="center" wrapText="1"/>
    </xf>
    <xf numFmtId="14" fontId="5" fillId="53" borderId="5" xfId="29" applyNumberFormat="1" applyFont="1" applyFill="1" applyBorder="1" applyAlignment="1" applyProtection="1">
      <alignment horizontal="left" vertical="top" wrapText="1"/>
    </xf>
    <xf numFmtId="14" fontId="5" fillId="53" borderId="6" xfId="29" applyNumberFormat="1" applyFont="1" applyFill="1" applyBorder="1" applyAlignment="1" applyProtection="1">
      <alignment horizontal="left" vertical="top" wrapText="1"/>
    </xf>
    <xf numFmtId="14" fontId="5" fillId="53" borderId="13" xfId="29" applyNumberFormat="1" applyFont="1" applyFill="1" applyBorder="1" applyAlignment="1" applyProtection="1">
      <alignment horizontal="left" vertical="top" wrapText="1"/>
    </xf>
    <xf numFmtId="14" fontId="5" fillId="53" borderId="20" xfId="29" applyNumberFormat="1" applyFont="1" applyFill="1" applyBorder="1" applyAlignment="1" applyProtection="1">
      <alignment horizontal="left" vertical="top" wrapText="1"/>
    </xf>
    <xf numFmtId="14" fontId="5" fillId="53" borderId="15" xfId="29" applyNumberFormat="1" applyFont="1" applyFill="1" applyBorder="1" applyAlignment="1" applyProtection="1">
      <alignment horizontal="left" vertical="top" wrapText="1"/>
    </xf>
    <xf numFmtId="14" fontId="5" fillId="53" borderId="21" xfId="29" applyNumberFormat="1" applyFont="1" applyFill="1" applyBorder="1" applyAlignment="1" applyProtection="1">
      <alignment horizontal="left" vertical="top" wrapText="1"/>
    </xf>
    <xf numFmtId="0" fontId="5" fillId="0" borderId="0" xfId="6" quotePrefix="1" applyFont="1" applyBorder="1" applyAlignment="1">
      <alignment horizontal="left" vertical="top" wrapText="1"/>
    </xf>
    <xf numFmtId="0" fontId="25" fillId="48" borderId="48" xfId="30" applyFont="1" applyFill="1" applyBorder="1" applyAlignment="1">
      <alignment horizontal="center" vertical="center"/>
    </xf>
    <xf numFmtId="0" fontId="25" fillId="2" borderId="49" xfId="30" applyFont="1" applyFill="1" applyBorder="1" applyAlignment="1">
      <alignment horizontal="center" vertical="center" wrapText="1"/>
    </xf>
    <xf numFmtId="0" fontId="25" fillId="2" borderId="50" xfId="30" applyFont="1" applyFill="1" applyBorder="1" applyAlignment="1">
      <alignment horizontal="center" vertical="center" wrapText="1"/>
    </xf>
    <xf numFmtId="0" fontId="69" fillId="0" borderId="47" xfId="45" applyFont="1" applyBorder="1" applyAlignment="1">
      <alignment horizontal="center"/>
    </xf>
    <xf numFmtId="0" fontId="73" fillId="0" borderId="0" xfId="45" applyFont="1" applyAlignment="1">
      <alignment horizontal="left" wrapText="1" indent="1"/>
    </xf>
    <xf numFmtId="0" fontId="44" fillId="0" borderId="0" xfId="45" applyFont="1" applyAlignment="1">
      <alignment horizontal="center"/>
    </xf>
    <xf numFmtId="0" fontId="34" fillId="0" borderId="0" xfId="45" applyFont="1" applyAlignment="1">
      <alignment horizontal="left" wrapText="1"/>
    </xf>
    <xf numFmtId="0" fontId="23" fillId="0" borderId="2" xfId="28" applyNumberFormat="1" applyFont="1" applyFill="1" applyBorder="1" applyAlignment="1">
      <alignment horizontal="center" vertical="center" wrapText="1"/>
    </xf>
    <xf numFmtId="14" fontId="24" fillId="0" borderId="5" xfId="29" applyNumberFormat="1" applyFont="1" applyFill="1" applyBorder="1" applyAlignment="1" applyProtection="1">
      <alignment horizontal="left" vertical="top" wrapText="1"/>
    </xf>
    <xf numFmtId="14" fontId="24" fillId="0" borderId="6" xfId="29" applyNumberFormat="1" applyFont="1" applyFill="1" applyBorder="1" applyAlignment="1" applyProtection="1">
      <alignment horizontal="left" vertical="top" wrapText="1"/>
    </xf>
    <xf numFmtId="14" fontId="24" fillId="0" borderId="13" xfId="29" applyNumberFormat="1" applyFont="1" applyFill="1" applyBorder="1" applyAlignment="1" applyProtection="1">
      <alignment horizontal="left" vertical="top" wrapText="1"/>
    </xf>
    <xf numFmtId="14" fontId="24" fillId="0" borderId="20" xfId="29" applyNumberFormat="1" applyFont="1" applyFill="1" applyBorder="1" applyAlignment="1" applyProtection="1">
      <alignment horizontal="left" vertical="top" wrapText="1"/>
    </xf>
    <xf numFmtId="14" fontId="24" fillId="0" borderId="15" xfId="29" applyNumberFormat="1" applyFont="1" applyFill="1" applyBorder="1" applyAlignment="1" applyProtection="1">
      <alignment horizontal="left" vertical="top" wrapText="1"/>
    </xf>
    <xf numFmtId="14" fontId="24" fillId="0" borderId="21" xfId="29" applyNumberFormat="1" applyFont="1" applyFill="1" applyBorder="1" applyAlignment="1" applyProtection="1">
      <alignment horizontal="left" vertical="top" wrapText="1"/>
    </xf>
    <xf numFmtId="0" fontId="35" fillId="0" borderId="48" xfId="0" applyFont="1" applyBorder="1" applyAlignment="1">
      <alignment horizontal="center" vertical="center"/>
    </xf>
    <xf numFmtId="0" fontId="36" fillId="0" borderId="48" xfId="0" applyFont="1" applyBorder="1" applyAlignment="1">
      <alignment horizontal="center" vertical="center" wrapText="1"/>
    </xf>
    <xf numFmtId="14" fontId="36" fillId="0" borderId="48" xfId="0" applyNumberFormat="1" applyFont="1" applyBorder="1" applyAlignment="1">
      <alignment horizontal="center" vertical="center"/>
    </xf>
    <xf numFmtId="0" fontId="36" fillId="0" borderId="48" xfId="0" applyFont="1" applyBorder="1" applyAlignment="1">
      <alignment horizontal="center" vertical="center"/>
    </xf>
    <xf numFmtId="164" fontId="32" fillId="0" borderId="48" xfId="0" applyNumberFormat="1" applyFont="1" applyFill="1" applyBorder="1" applyAlignment="1">
      <alignment horizontal="center" vertical="center" wrapText="1"/>
    </xf>
    <xf numFmtId="164" fontId="32" fillId="0" borderId="48" xfId="0" applyNumberFormat="1" applyFont="1" applyFill="1" applyBorder="1" applyAlignment="1">
      <alignment horizontal="center" wrapText="1"/>
    </xf>
    <xf numFmtId="0" fontId="35" fillId="0" borderId="48" xfId="0" applyFont="1" applyFill="1" applyBorder="1" applyAlignment="1">
      <alignment horizontal="center" vertical="center" wrapText="1"/>
    </xf>
    <xf numFmtId="0" fontId="5" fillId="0" borderId="41" xfId="30" applyFont="1" applyBorder="1" applyAlignment="1">
      <alignment horizontal="left" vertical="center"/>
    </xf>
    <xf numFmtId="0" fontId="5" fillId="0" borderId="42" xfId="30" applyFont="1" applyBorder="1" applyAlignment="1">
      <alignment horizontal="left" vertical="center"/>
    </xf>
    <xf numFmtId="0" fontId="5" fillId="0" borderId="43" xfId="30" applyFont="1" applyBorder="1" applyAlignment="1">
      <alignment horizontal="left" vertical="center"/>
    </xf>
    <xf numFmtId="0" fontId="40" fillId="0" borderId="41" xfId="0" applyFont="1" applyBorder="1" applyAlignment="1">
      <alignment horizontal="left" vertical="center"/>
    </xf>
    <xf numFmtId="0" fontId="40" fillId="0" borderId="42" xfId="0" applyFont="1" applyBorder="1" applyAlignment="1">
      <alignment horizontal="left" vertical="center"/>
    </xf>
    <xf numFmtId="0" fontId="40" fillId="0" borderId="43" xfId="0" applyFont="1" applyBorder="1" applyAlignment="1">
      <alignment horizontal="left" vertical="center"/>
    </xf>
  </cellXfs>
  <cellStyles count="170">
    <cellStyle name="20% - Ênfase1" xfId="73" builtinId="30" customBuiltin="1"/>
    <cellStyle name="20% - Ênfase1 2" xfId="154" xr:uid="{00000000-0005-0000-0000-000001000000}"/>
    <cellStyle name="20% - Ênfase2" xfId="77" builtinId="34" customBuiltin="1"/>
    <cellStyle name="20% - Ênfase2 2" xfId="156" xr:uid="{00000000-0005-0000-0000-000003000000}"/>
    <cellStyle name="20% - Ênfase3" xfId="81" builtinId="38" customBuiltin="1"/>
    <cellStyle name="20% - Ênfase3 2" xfId="158" xr:uid="{00000000-0005-0000-0000-000005000000}"/>
    <cellStyle name="20% - Ênfase4" xfId="85" builtinId="42" customBuiltin="1"/>
    <cellStyle name="20% - Ênfase4 2" xfId="160" xr:uid="{00000000-0005-0000-0000-000007000000}"/>
    <cellStyle name="20% - Ênfase5" xfId="89" builtinId="46" customBuiltin="1"/>
    <cellStyle name="20% - Ênfase5 2" xfId="162" xr:uid="{00000000-0005-0000-0000-000009000000}"/>
    <cellStyle name="20% - Ênfase6" xfId="93" builtinId="50" customBuiltin="1"/>
    <cellStyle name="20% - Ênfase6 2" xfId="164" xr:uid="{00000000-0005-0000-0000-00000B000000}"/>
    <cellStyle name="40% - Ênfase1" xfId="74" builtinId="31" customBuiltin="1"/>
    <cellStyle name="40% - Ênfase1 2" xfId="155" xr:uid="{00000000-0005-0000-0000-00000D000000}"/>
    <cellStyle name="40% - Ênfase2" xfId="78" builtinId="35" customBuiltin="1"/>
    <cellStyle name="40% - Ênfase2 2" xfId="157" xr:uid="{00000000-0005-0000-0000-00000F000000}"/>
    <cellStyle name="40% - Ênfase3" xfId="82" builtinId="39" customBuiltin="1"/>
    <cellStyle name="40% - Ênfase3 2" xfId="159" xr:uid="{00000000-0005-0000-0000-000011000000}"/>
    <cellStyle name="40% - Ênfase4" xfId="86" builtinId="43" customBuiltin="1"/>
    <cellStyle name="40% - Ênfase4 2" xfId="161" xr:uid="{00000000-0005-0000-0000-000013000000}"/>
    <cellStyle name="40% - Ênfase5" xfId="90" builtinId="47" customBuiltin="1"/>
    <cellStyle name="40% - Ênfase5 2" xfId="163" xr:uid="{00000000-0005-0000-0000-000015000000}"/>
    <cellStyle name="40% - Ênfase6" xfId="94" builtinId="51" customBuiltin="1"/>
    <cellStyle name="40% - Ênfase6 2" xfId="165" xr:uid="{00000000-0005-0000-0000-000017000000}"/>
    <cellStyle name="60% - Ênfase1" xfId="75" builtinId="32" customBuiltin="1"/>
    <cellStyle name="60% - Ênfase2" xfId="79" builtinId="36" customBuiltin="1"/>
    <cellStyle name="60% - Ênfase3" xfId="83" builtinId="40" customBuiltin="1"/>
    <cellStyle name="60% - Ênfase4" xfId="87" builtinId="44" customBuiltin="1"/>
    <cellStyle name="60% - Ênfase5" xfId="91" builtinId="48" customBuiltin="1"/>
    <cellStyle name="60% - Ênfase6" xfId="95" builtinId="52" customBuiltin="1"/>
    <cellStyle name="Bom" xfId="60" builtinId="26" customBuiltin="1"/>
    <cellStyle name="Cálculo" xfId="65" builtinId="22" customBuiltin="1"/>
    <cellStyle name="Célula de Verificação" xfId="67" builtinId="23" customBuiltin="1"/>
    <cellStyle name="Célula Vinculada" xfId="66" builtinId="24" customBuiltin="1"/>
    <cellStyle name="COMUM" xfId="7" xr:uid="{00000000-0005-0000-0000-000022000000}"/>
    <cellStyle name="COMUM 2" xfId="35" xr:uid="{00000000-0005-0000-0000-000023000000}"/>
    <cellStyle name="Ênfase1" xfId="72" builtinId="29" customBuiltin="1"/>
    <cellStyle name="Ênfase2" xfId="76" builtinId="33" customBuiltin="1"/>
    <cellStyle name="Ênfase3" xfId="80" builtinId="37" customBuiltin="1"/>
    <cellStyle name="Ênfase4" xfId="84" builtinId="41" customBuiltin="1"/>
    <cellStyle name="Ênfase5" xfId="88" builtinId="45" customBuiltin="1"/>
    <cellStyle name="Ênfase6" xfId="92" builtinId="49" customBuiltin="1"/>
    <cellStyle name="Entrada" xfId="63" builtinId="20" customBuiltin="1"/>
    <cellStyle name="Excel Built-in Comma" xfId="8" xr:uid="{00000000-0005-0000-0000-00002B000000}"/>
    <cellStyle name="Excel Built-in Currency" xfId="9" xr:uid="{00000000-0005-0000-0000-00002C000000}"/>
    <cellStyle name="Excel Built-in Hyperlink" xfId="10" xr:uid="{00000000-0005-0000-0000-00002D000000}"/>
    <cellStyle name="Excel Built-in Hyperlink 2" xfId="46" xr:uid="{00000000-0005-0000-0000-00002E000000}"/>
    <cellStyle name="Excel Built-in Normal" xfId="11" xr:uid="{00000000-0005-0000-0000-00002F000000}"/>
    <cellStyle name="Excel Built-in Normal 2" xfId="47" xr:uid="{00000000-0005-0000-0000-000030000000}"/>
    <cellStyle name="Excel Built-in Normal 3" xfId="102" xr:uid="{00000000-0005-0000-0000-000031000000}"/>
    <cellStyle name="Excel Built-in Normal 4" xfId="101" xr:uid="{00000000-0005-0000-0000-000032000000}"/>
    <cellStyle name="Excel_BuiltIn_20% - Ênfase1" xfId="12" xr:uid="{00000000-0005-0000-0000-000033000000}"/>
    <cellStyle name="Graphics" xfId="103" xr:uid="{00000000-0005-0000-0000-000034000000}"/>
    <cellStyle name="Heading" xfId="13" xr:uid="{00000000-0005-0000-0000-000035000000}"/>
    <cellStyle name="Heading1" xfId="14" xr:uid="{00000000-0005-0000-0000-000036000000}"/>
    <cellStyle name="Hiperlink 2" xfId="98" xr:uid="{00000000-0005-0000-0000-000038000000}"/>
    <cellStyle name="Hyperlink" xfId="104" xr:uid="{00000000-0005-0000-0000-000039000000}"/>
    <cellStyle name="Moeda" xfId="27" builtinId="4"/>
    <cellStyle name="Moeda 2" xfId="2" xr:uid="{00000000-0005-0000-0000-00003C000000}"/>
    <cellStyle name="Moeda 2 2" xfId="31" xr:uid="{00000000-0005-0000-0000-00003D000000}"/>
    <cellStyle name="Moeda 2 2 2" xfId="152" xr:uid="{00000000-0005-0000-0000-00003E000000}"/>
    <cellStyle name="Moeda 2 3" xfId="106" xr:uid="{00000000-0005-0000-0000-00003F000000}"/>
    <cellStyle name="Moeda 2 4" xfId="105" xr:uid="{00000000-0005-0000-0000-000040000000}"/>
    <cellStyle name="Moeda 3" xfId="32" xr:uid="{00000000-0005-0000-0000-000041000000}"/>
    <cellStyle name="Moeda 4" xfId="34" xr:uid="{00000000-0005-0000-0000-000042000000}"/>
    <cellStyle name="Moeda 5" xfId="107" xr:uid="{00000000-0005-0000-0000-000043000000}"/>
    <cellStyle name="Moeda 6" xfId="108" xr:uid="{00000000-0005-0000-0000-000044000000}"/>
    <cellStyle name="Moeda 7" xfId="150" xr:uid="{00000000-0005-0000-0000-000045000000}"/>
    <cellStyle name="Moeda 8" xfId="146" xr:uid="{00000000-0005-0000-0000-000046000000}"/>
    <cellStyle name="Neutro" xfId="62" builtinId="28" customBuiltin="1"/>
    <cellStyle name="Normal" xfId="0" builtinId="0"/>
    <cellStyle name="Normal 10" xfId="109" xr:uid="{00000000-0005-0000-0000-000049000000}"/>
    <cellStyle name="Normal 11" xfId="147" xr:uid="{00000000-0005-0000-0000-00004A000000}"/>
    <cellStyle name="Normal 12" xfId="169" xr:uid="{9ED5C755-6DFB-4339-A0AD-4B2B8D8F392C}"/>
    <cellStyle name="Normal 2" xfId="1" xr:uid="{00000000-0005-0000-0000-00004B000000}"/>
    <cellStyle name="Normal 2 2" xfId="30" xr:uid="{00000000-0005-0000-0000-00004C000000}"/>
    <cellStyle name="Normal 2 2 2" xfId="151" xr:uid="{00000000-0005-0000-0000-00004D000000}"/>
    <cellStyle name="Normal 2 3" xfId="45" xr:uid="{00000000-0005-0000-0000-00004E000000}"/>
    <cellStyle name="Normal 2 4" xfId="110" xr:uid="{00000000-0005-0000-0000-00004F000000}"/>
    <cellStyle name="Normal 2 5" xfId="111" xr:uid="{00000000-0005-0000-0000-000050000000}"/>
    <cellStyle name="Normal 3" xfId="6" xr:uid="{00000000-0005-0000-0000-000051000000}"/>
    <cellStyle name="Normal 3 2" xfId="113" xr:uid="{00000000-0005-0000-0000-000052000000}"/>
    <cellStyle name="Normal 3 3" xfId="114" xr:uid="{00000000-0005-0000-0000-000053000000}"/>
    <cellStyle name="Normal 3 4" xfId="112" xr:uid="{00000000-0005-0000-0000-000054000000}"/>
    <cellStyle name="Normal 4" xfId="33" xr:uid="{00000000-0005-0000-0000-000055000000}"/>
    <cellStyle name="Normal 5" xfId="96" xr:uid="{00000000-0005-0000-0000-000056000000}"/>
    <cellStyle name="Normal 5 2" xfId="166" xr:uid="{00000000-0005-0000-0000-000057000000}"/>
    <cellStyle name="Normal 5 3" xfId="115" xr:uid="{00000000-0005-0000-0000-000058000000}"/>
    <cellStyle name="Normal 6" xfId="99" xr:uid="{00000000-0005-0000-0000-000059000000}"/>
    <cellStyle name="Normal 6 2" xfId="100" xr:uid="{00000000-0005-0000-0000-00005A000000}"/>
    <cellStyle name="Normal 6 3" xfId="168" xr:uid="{00000000-0005-0000-0000-00005B000000}"/>
    <cellStyle name="Normal 6 4" xfId="116" xr:uid="{00000000-0005-0000-0000-00005C000000}"/>
    <cellStyle name="Normal 7" xfId="117" xr:uid="{00000000-0005-0000-0000-00005D000000}"/>
    <cellStyle name="Normal 8" xfId="118" xr:uid="{00000000-0005-0000-0000-00005E000000}"/>
    <cellStyle name="Normal 9" xfId="119" xr:uid="{00000000-0005-0000-0000-00005F000000}"/>
    <cellStyle name="Nota" xfId="69" builtinId="10" customBuiltin="1"/>
    <cellStyle name="Nota 2" xfId="120" xr:uid="{00000000-0005-0000-0000-000061000000}"/>
    <cellStyle name="Nota 3" xfId="153" xr:uid="{00000000-0005-0000-0000-000062000000}"/>
    <cellStyle name="Porcentagem" xfId="4" builtinId="5"/>
    <cellStyle name="Porcentagem 2" xfId="3" xr:uid="{00000000-0005-0000-0000-000064000000}"/>
    <cellStyle name="Porcentagem 2 2" xfId="122" xr:uid="{00000000-0005-0000-0000-000065000000}"/>
    <cellStyle name="Porcentagem 2 3" xfId="123" xr:uid="{00000000-0005-0000-0000-000066000000}"/>
    <cellStyle name="Porcentagem 2 4" xfId="121" xr:uid="{00000000-0005-0000-0000-000067000000}"/>
    <cellStyle name="Porcentagem 3" xfId="124" xr:uid="{00000000-0005-0000-0000-000068000000}"/>
    <cellStyle name="Porcentagem 3 2" xfId="15" xr:uid="{00000000-0005-0000-0000-000069000000}"/>
    <cellStyle name="Porcentagem 3 2 2" xfId="36" xr:uid="{00000000-0005-0000-0000-00006A000000}"/>
    <cellStyle name="Porcentagem 3 2 3" xfId="126" xr:uid="{00000000-0005-0000-0000-00006B000000}"/>
    <cellStyle name="Porcentagem 3 2 4" xfId="125" xr:uid="{00000000-0005-0000-0000-00006C000000}"/>
    <cellStyle name="Porcentagem 4" xfId="127" xr:uid="{00000000-0005-0000-0000-00006D000000}"/>
    <cellStyle name="Porcentagem 5" xfId="148" xr:uid="{00000000-0005-0000-0000-00006E000000}"/>
    <cellStyle name="Result" xfId="16" xr:uid="{00000000-0005-0000-0000-00006F000000}"/>
    <cellStyle name="Result2" xfId="17" xr:uid="{00000000-0005-0000-0000-000070000000}"/>
    <cellStyle name="Ruim" xfId="61" builtinId="27" customBuiltin="1"/>
    <cellStyle name="Saída" xfId="64" builtinId="21" customBuiltin="1"/>
    <cellStyle name="Sem título1" xfId="18" xr:uid="{00000000-0005-0000-0000-000072000000}"/>
    <cellStyle name="Sem título1 2" xfId="48" xr:uid="{00000000-0005-0000-0000-000073000000}"/>
    <cellStyle name="Sem título1 3" xfId="129" xr:uid="{00000000-0005-0000-0000-000074000000}"/>
    <cellStyle name="Sem título1 4" xfId="128" xr:uid="{00000000-0005-0000-0000-000075000000}"/>
    <cellStyle name="Sem título2" xfId="19" xr:uid="{00000000-0005-0000-0000-000076000000}"/>
    <cellStyle name="Sem título2 2" xfId="49" xr:uid="{00000000-0005-0000-0000-000077000000}"/>
    <cellStyle name="Sem título2 3" xfId="131" xr:uid="{00000000-0005-0000-0000-000078000000}"/>
    <cellStyle name="Sem título2 4" xfId="130" xr:uid="{00000000-0005-0000-0000-000079000000}"/>
    <cellStyle name="Sem título3" xfId="50" xr:uid="{00000000-0005-0000-0000-00007A000000}"/>
    <cellStyle name="Sem título3 2" xfId="133" xr:uid="{00000000-0005-0000-0000-00007B000000}"/>
    <cellStyle name="Sem título3 3" xfId="132" xr:uid="{00000000-0005-0000-0000-00007C000000}"/>
    <cellStyle name="Sem título4" xfId="51" xr:uid="{00000000-0005-0000-0000-00007D000000}"/>
    <cellStyle name="Sem título4 2" xfId="135" xr:uid="{00000000-0005-0000-0000-00007E000000}"/>
    <cellStyle name="Sem título4 3" xfId="134" xr:uid="{00000000-0005-0000-0000-00007F000000}"/>
    <cellStyle name="Sem título5" xfId="52" xr:uid="{00000000-0005-0000-0000-000080000000}"/>
    <cellStyle name="Sem título5 2" xfId="137" xr:uid="{00000000-0005-0000-0000-000081000000}"/>
    <cellStyle name="Sem título5 3" xfId="136" xr:uid="{00000000-0005-0000-0000-000082000000}"/>
    <cellStyle name="Sem título6" xfId="53" xr:uid="{00000000-0005-0000-0000-000083000000}"/>
    <cellStyle name="Sem título7" xfId="54" xr:uid="{00000000-0005-0000-0000-000084000000}"/>
    <cellStyle name="Separador de milhares 2" xfId="138" xr:uid="{00000000-0005-0000-0000-000085000000}"/>
    <cellStyle name="Texto de Aviso" xfId="68" builtinId="11" customBuiltin="1"/>
    <cellStyle name="Texto Explicativo" xfId="70" builtinId="53" customBuiltin="1"/>
    <cellStyle name="Texto Explicativo 2" xfId="28" xr:uid="{00000000-0005-0000-0000-000088000000}"/>
    <cellStyle name="Texto Explicativo 3" xfId="97" xr:uid="{00000000-0005-0000-0000-000089000000}"/>
    <cellStyle name="Texto Explicativo 3 2" xfId="167" xr:uid="{00000000-0005-0000-0000-00008A000000}"/>
    <cellStyle name="Texto Explicativo 3 3" xfId="140" xr:uid="{00000000-0005-0000-0000-00008B000000}"/>
    <cellStyle name="Texto Explicativo 4" xfId="139" xr:uid="{00000000-0005-0000-0000-00008C000000}"/>
    <cellStyle name="Titulo" xfId="20" xr:uid="{00000000-0005-0000-0000-00008D000000}"/>
    <cellStyle name="Título" xfId="55" builtinId="15" customBuiltin="1"/>
    <cellStyle name="Título 1" xfId="56" builtinId="16" customBuiltin="1"/>
    <cellStyle name="Título 1 1" xfId="21" xr:uid="{00000000-0005-0000-0000-000090000000}"/>
    <cellStyle name="Título 1 1 1" xfId="22" xr:uid="{00000000-0005-0000-0000-000091000000}"/>
    <cellStyle name="Título 1 1 1 1" xfId="23" xr:uid="{00000000-0005-0000-0000-000092000000}"/>
    <cellStyle name="Título 1 1 1 1 2" xfId="41" xr:uid="{00000000-0005-0000-0000-000093000000}"/>
    <cellStyle name="Título 1 1 1 2" xfId="40" xr:uid="{00000000-0005-0000-0000-000094000000}"/>
    <cellStyle name="Título 1 1 2" xfId="39" xr:uid="{00000000-0005-0000-0000-000095000000}"/>
    <cellStyle name="Título 1 1 3" xfId="142" xr:uid="{00000000-0005-0000-0000-000096000000}"/>
    <cellStyle name="Título 1 1 4" xfId="141" xr:uid="{00000000-0005-0000-0000-000097000000}"/>
    <cellStyle name="Titulo 2" xfId="37" xr:uid="{00000000-0005-0000-0000-000098000000}"/>
    <cellStyle name="Título 2" xfId="57" builtinId="17" customBuiltin="1"/>
    <cellStyle name="Título 3" xfId="58" builtinId="18" customBuiltin="1"/>
    <cellStyle name="Título 4" xfId="59" builtinId="19" customBuiltin="1"/>
    <cellStyle name="Titulo-Volare" xfId="24" xr:uid="{00000000-0005-0000-0000-00009C000000}"/>
    <cellStyle name="Titulo-Volare 2" xfId="38" xr:uid="{00000000-0005-0000-0000-00009D000000}"/>
    <cellStyle name="Total" xfId="71" builtinId="25" customBuiltin="1"/>
    <cellStyle name="Vírgula" xfId="5" builtinId="3"/>
    <cellStyle name="Vírgula 2" xfId="29" xr:uid="{00000000-0005-0000-0000-0000A0000000}"/>
    <cellStyle name="Vírgula 2 2" xfId="44" xr:uid="{00000000-0005-0000-0000-0000A1000000}"/>
    <cellStyle name="Vírgula 3" xfId="25" xr:uid="{00000000-0005-0000-0000-0000A2000000}"/>
    <cellStyle name="Vírgula 3 2" xfId="42" xr:uid="{00000000-0005-0000-0000-0000A3000000}"/>
    <cellStyle name="Vírgula 3 3" xfId="144" xr:uid="{00000000-0005-0000-0000-0000A4000000}"/>
    <cellStyle name="Vírgula 3 4" xfId="143" xr:uid="{00000000-0005-0000-0000-0000A5000000}"/>
    <cellStyle name="Vírgula 4" xfId="145" xr:uid="{00000000-0005-0000-0000-0000A6000000}"/>
    <cellStyle name="Vírgula 5" xfId="26" xr:uid="{00000000-0005-0000-0000-0000A7000000}"/>
    <cellStyle name="Vírgula 5 2" xfId="43" xr:uid="{00000000-0005-0000-0000-0000A8000000}"/>
    <cellStyle name="Vírgula 6" xfId="149" xr:uid="{00000000-0005-0000-0000-0000A9000000}"/>
  </cellStyles>
  <dxfs count="27">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b/>
        <i val="0"/>
      </font>
      <fill>
        <patternFill>
          <bgColor theme="0" tint="-0.14996795556505021"/>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57150</xdr:rowOff>
    </xdr:from>
    <xdr:to>
      <xdr:col>5</xdr:col>
      <xdr:colOff>542925</xdr:colOff>
      <xdr:row>1</xdr:row>
      <xdr:rowOff>631072</xdr:rowOff>
    </xdr:to>
    <xdr:pic>
      <xdr:nvPicPr>
        <xdr:cNvPr id="2" name="Imagem 1" descr="http://www.unipampa.edu.br/portal/images/Assinatura_Unipampa_JPG_SVG/brasao/braso_republica_baixa_res.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1900" y="257175"/>
          <a:ext cx="571500" cy="573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81643</xdr:colOff>
      <xdr:row>117</xdr:row>
      <xdr:rowOff>27213</xdr:rowOff>
    </xdr:from>
    <xdr:to>
      <xdr:col>9</xdr:col>
      <xdr:colOff>920484</xdr:colOff>
      <xdr:row>129</xdr:row>
      <xdr:rowOff>176892</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81643" y="73737106"/>
          <a:ext cx="12745091" cy="228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pt-BR" sz="1000" b="1" i="0" u="none" strike="noStrike">
              <a:solidFill>
                <a:schemeClr val="dk1"/>
              </a:solidFill>
              <a:effectLst/>
              <a:latin typeface="Arial" panose="020B0604020202020204" pitchFamily="34" charset="0"/>
              <a:ea typeface="+mn-ea"/>
              <a:cs typeface="Arial" panose="020B0604020202020204" pitchFamily="34" charset="0"/>
            </a:rPr>
            <a:t>NOTAS</a:t>
          </a:r>
          <a:endParaRPr lang="pt-BR" sz="1000">
            <a:latin typeface="Arial" panose="020B0604020202020204" pitchFamily="34" charset="0"/>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1</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deverá  ser vistoriado previamente, para a constatação de</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peculiaridades dos serviços e programação da execução dos mesmos, devendo esta, ser apresentada também previamente.</a:t>
          </a:r>
          <a:r>
            <a:rPr lang="pt-BR" sz="1000">
              <a:latin typeface="Arial" panose="020B0604020202020204" pitchFamily="34" charset="0"/>
              <a:cs typeface="Arial" panose="020B0604020202020204" pitchFamily="34" charset="0"/>
            </a:rPr>
            <a:t> </a:t>
          </a: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2</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 execução dos serviços deverá ser suficientemente protegido (equipamentos, utensílios, mobiliários, etc.). Todas as partes afetadas deverão ser inteiramente recompostas.</a:t>
          </a:r>
          <a:r>
            <a:rPr lang="pt-BR" sz="1000">
              <a:latin typeface="Arial" panose="020B0604020202020204" pitchFamily="34" charset="0"/>
              <a:cs typeface="Arial" panose="020B0604020202020204" pitchFamily="34" charset="0"/>
            </a:rPr>
            <a:t> </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a:solidFill>
                <a:schemeClr val="dk1"/>
              </a:solidFill>
              <a:effectLst/>
              <a:latin typeface="Arial" panose="020B0604020202020204" pitchFamily="34" charset="0"/>
              <a:ea typeface="+mn-ea"/>
              <a:cs typeface="Arial" panose="020B0604020202020204" pitchFamily="34" charset="0"/>
            </a:rPr>
            <a:t>3 - Os quantitativos e os custos desta planilha orçamentária estão compatíveis com os quantitativos do Projeto</a:t>
          </a:r>
          <a:r>
            <a:rPr lang="pt-BR" sz="1000" b="0" i="0" baseline="0">
              <a:solidFill>
                <a:schemeClr val="dk1"/>
              </a:solidFill>
              <a:effectLst/>
              <a:latin typeface="Arial" panose="020B0604020202020204" pitchFamily="34" charset="0"/>
              <a:ea typeface="+mn-ea"/>
              <a:cs typeface="Arial" panose="020B0604020202020204" pitchFamily="34" charset="0"/>
            </a:rPr>
            <a:t> Básico / Executivo</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u="none" strike="noStrike">
              <a:solidFill>
                <a:schemeClr val="dk1"/>
              </a:solidFill>
              <a:effectLst/>
              <a:latin typeface="Arial" panose="020B0604020202020204" pitchFamily="34" charset="0"/>
              <a:ea typeface="+mn-ea"/>
              <a:cs typeface="Arial" panose="020B0604020202020204" pitchFamily="34" charset="0"/>
            </a:rPr>
            <a:t>4 - Prazo provável de execução de até </a:t>
          </a:r>
          <a:r>
            <a:rPr lang="pt-BR" sz="1000" b="1" i="0" u="none" strike="noStrike">
              <a:solidFill>
                <a:schemeClr val="dk1"/>
              </a:solidFill>
              <a:effectLst/>
              <a:latin typeface="Arial" panose="020B0604020202020204" pitchFamily="34" charset="0"/>
              <a:ea typeface="+mn-ea"/>
              <a:cs typeface="Arial" panose="020B0604020202020204" pitchFamily="34" charset="0"/>
            </a:rPr>
            <a:t>60</a:t>
          </a:r>
          <a:r>
            <a:rPr lang="pt-BR" sz="1000" b="1"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1" i="0" u="none" strike="noStrike">
              <a:solidFill>
                <a:schemeClr val="dk1"/>
              </a:solidFill>
              <a:effectLst/>
              <a:latin typeface="Arial" panose="020B0604020202020204" pitchFamily="34" charset="0"/>
              <a:ea typeface="+mn-ea"/>
              <a:cs typeface="Arial" panose="020B0604020202020204" pitchFamily="34" charset="0"/>
            </a:rPr>
            <a:t>(SESSENTA DIAS CORRIDOS)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5 - O</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Sistema de Custos empregado atende ao Decreto 7983/13 e às recomendações TCU, CNJ e CSJT mais recentes e encontra-se descrito no Caderno Técnico, tópico "Sistema de Custos".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6 -</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ENCARGOS SOCIAIS / DESONERAÇÃO</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                 85,57% (Horista - UTILIZADA PARA MÃO DE OBRA DIRETAMENTE LIGADA A EXECUÇÃO DE SERVIÇOS)</a:t>
          </a:r>
        </a:p>
        <a:p>
          <a:pPr indent="0" algn="just"/>
          <a:r>
            <a:rPr lang="pt-BR" sz="1000" b="0" i="0" u="none" strike="noStrike" baseline="0">
              <a:solidFill>
                <a:schemeClr val="dk1"/>
              </a:solidFill>
              <a:effectLst/>
              <a:latin typeface="Arial" panose="020B0604020202020204" pitchFamily="34" charset="0"/>
              <a:ea typeface="+mn-ea"/>
              <a:cs typeface="Arial" panose="020B0604020202020204" pitchFamily="34" charset="0"/>
            </a:rPr>
            <a:t>                49,11</a:t>
          </a:r>
          <a:r>
            <a:rPr lang="pt-BR" sz="1000" b="0" i="0" u="none" strike="noStrike">
              <a:solidFill>
                <a:schemeClr val="dk1"/>
              </a:solidFill>
              <a:effectLst/>
              <a:latin typeface="Arial" panose="020B0604020202020204" pitchFamily="34" charset="0"/>
              <a:ea typeface="+mn-ea"/>
              <a:cs typeface="Arial" panose="020B0604020202020204" pitchFamily="34" charset="0"/>
            </a:rPr>
            <a:t>% (Mensalista - UTILIZADA PARA</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MÃO DE OBRA INDIRETA</a:t>
          </a:r>
          <a:r>
            <a:rPr lang="pt-BR" sz="1000" b="0" i="0" u="none" strike="noStrike">
              <a:solidFill>
                <a:schemeClr val="dk1"/>
              </a:solidFill>
              <a:effectLst/>
              <a:latin typeface="Arial" panose="020B0604020202020204" pitchFamily="34" charset="0"/>
              <a:ea typeface="+mn-ea"/>
              <a:cs typeface="Arial" panose="020B0604020202020204" pitchFamily="34" charset="0"/>
            </a:rPr>
            <a:t>)</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7 - Os</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4</xdr:row>
      <xdr:rowOff>0</xdr:rowOff>
    </xdr:to>
    <xdr:pic>
      <xdr:nvPicPr>
        <xdr:cNvPr id="2" name="Imagem 1" descr="C:\pini\VolareSQL\images\linha.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 name="Imagem 2" descr="C:\pini\VolareSQL\images\linha.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 name="Imagem 3" descr="C:\pini\VolareSQL\images\linha.gif">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6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 name="Imagem 4" descr="C:\pini\VolareSQL\images\linha.gi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9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 name="Imagem 5" descr="C:\pini\VolareSQL\images\linha.gif">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51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 name="Imagem 6" descr="C:\pini\VolareSQL\images\linha.gif">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4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 name="Imagem 7" descr="C:\pini\VolareSQL\images\linha.gif">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2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 name="Imagem 8" descr="C:\pini\VolareSQL\images\linha.gif">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95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 name="Imagem 9" descr="C:\pini\VolareSQL\images\linha.gif">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4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 name="Imagem 10" descr="C:\pini\VolareSQL\images\linha.gif">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53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 name="Imagem 11" descr="C:\pini\VolareSQL\images\linha.gif">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06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 name="Imagem 12" descr="C:\pini\VolareSQL\images\linha.gif">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2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 name="Imagem 13" descr="C:\pini\VolareSQL\images\linha.gif">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84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 name="Imagem 14" descr="C:\pini\VolareSQL\images\linha.gif">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2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 name="Imagem 15" descr="C:\pini\VolareSQL\images\linha.gif">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 name="Imagem 16" descr="C:\pini\VolareSQL\images\linha.gif">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6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 name="Imagem 17" descr="C:\pini\VolareSQL\images\linha.gif">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46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 name="Imagem 18" descr="C:\pini\VolareSQL\images\linha.gif">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78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 name="Imagem 19" descr="C:\pini\VolareSQL\images\linha.gif">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9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 name="Imagem 20" descr="C:\pini\VolareSQL\images\linha.gif">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10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 name="Imagem 21" descr="C:\pini\VolareSQL\images\linha.gif">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56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 name="Imagem 22" descr="C:\pini\VolareSQL\images\linha.gif">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69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 name="Imagem 23" descr="C:\pini\VolareSQL\images\linha.gif">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35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 name="Imagem 24" descr="C:\pini\VolareSQL\images\linha.gif">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75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 name="Imagem 25" descr="C:\pini\VolareSQL\images\linha.gif">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87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 name="Imagem 26" descr="C:\pini\VolareSQL\images\linha.gif">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293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 name="Imagem 27" descr="C:\pini\VolareSQL\images\linha.gif">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0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 name="Imagem 28" descr="C:\pini\VolareSQL\images\linha.gif">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639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 name="Imagem 29" descr="C:\pini\VolareSQL\images\linha.gif">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65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 name="Imagem 30" descr="C:\pini\VolareSQL\images\linha.gif">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30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 name="Imagem 31" descr="C:\pini\VolareSQL\images\linha.gif">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7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 name="Imagem 32" descr="C:\pini\VolareSQL\images\linha.gif">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3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 name="Imagem 33" descr="C:\pini\VolareSQL\images\linha.gif">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5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 name="Imagem 34" descr="C:\pini\VolareSQL\images\linha.gif">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42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 name="Imagem 35" descr="C:\pini\VolareSQL\images\linha.gif">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2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 name="Imagem 36" descr="C:\pini\VolareSQL\images\linha.gif">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127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 name="Imagem 37" descr="C:\pini\VolareSQL\images\linha.gif">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00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 name="Imagem 38" descr="C:\pini\VolareSQL\images\linha.gif">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51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 name="Imagem 39" descr="C:\pini\VolareSQL\images\linha.gif">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52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 name="Imagem 40" descr="C:\pini\VolareSQL\images\linha.gif">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72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 name="Imagem 41" descr="C:\pini\VolareSQL\images\linha.gif">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785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 name="Imagem 42" descr="C:\pini\VolareSQL\images\linha.gif">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511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 name="Imagem 43" descr="C:\pini\VolareSQL\images\linha.gif">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90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 name="Imagem 44" descr="C:\pini\VolareSQL\images\linha.gif">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270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 name="Imagem 45" descr="C:\pini\VolareSQL\images\linha.gif">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329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 name="Imagem 46" descr="C:\pini\VolareSQL\images\linha.gif">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30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 name="Imagem 47" descr="C:\pini\VolareSQL\images\linha.gif">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46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 name="Imagem 48" descr="C:\pini\VolareSQL\images\linha.gif">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521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 name="Imagem 49" descr="C:\pini\VolareSQL\images\linha.gif">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593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 name="Imagem 50" descr="C:\pini\VolareSQL\images\linha.gif">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631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 name="Imagem 51" descr="C:\pini\VolareSQL\images\linha.gif">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6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 name="Imagem 52" descr="C:\pini\VolareSQL\images\linha.gif">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257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 name="Imagem 53" descr="C:\pini\VolareSQL\images\linha.gif">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85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 name="Imagem 54" descr="C:\pini\VolareSQL\images\linha.gif">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309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 name="Imagem 55" descr="C:\pini\VolareSQL\images\linha.gif">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209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 name="Imagem 56" descr="C:\pini\VolareSQL\images\linha.gif">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73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 name="Imagem 57" descr="C:\pini\VolareSQL\images\linha.gif">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621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 name="Imagem 58" descr="C:\pini\VolareSQL\images\linha.gif">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68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 name="Imagem 59" descr="C:\pini\VolareSQL\images\linha.gif">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99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 name="Imagem 60" descr="C:\pini\VolareSQL\images\linha.gif">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0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 name="Imagem 61" descr="C:\pini\VolareSQL\images\linha.gif">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43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 name="Imagem 62" descr="C:\pini\VolareSQL\images\linha.gif">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28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 name="Imagem 63" descr="C:\pini\VolareSQL\images\linha.gif">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7694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 name="Imagem 64" descr="C:\pini\VolareSQL\images\linha.gif">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8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 name="Imagem 65" descr="C:\pini\VolareSQL\images\linha.gif">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261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 name="Imagem 66" descr="C:\pini\VolareSQL\images\linha.gif">
          <a:extLst>
            <a:ext uri="{FF2B5EF4-FFF2-40B4-BE49-F238E27FC236}">
              <a16:creationId xmlns:a16="http://schemas.microsoft.com/office/drawing/2014/main" id="{00000000-0008-0000-03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107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 name="Imagem 67" descr="C:\pini\VolareSQL\images\linha.gif">
          <a:extLst>
            <a:ext uri="{FF2B5EF4-FFF2-40B4-BE49-F238E27FC236}">
              <a16:creationId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207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 name="Imagem 68" descr="C:\pini\VolareSQL\images\linha.gif">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293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 name="Imagem 69" descr="C:\pini\VolareSQL\images\linha.gif">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52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 name="Imagem 70" descr="C:\pini\VolareSQL\images\linha.gif">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14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 name="Imagem 71" descr="C:\pini\VolareSQL\images\linha.gif">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724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 name="Imagem 72" descr="C:\pini\VolareSQL\images\linha.gif">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063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 name="Imagem 73" descr="C:\pini\VolareSQL\images\linha.gif">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349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 name="Imagem 74" descr="C:\pini\VolareSQL\images\linha.gif">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356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 name="Imagem 75" descr="C:\pini\VolareSQL\images\linha.gif">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394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 name="Imagem 76" descr="C:\pini\VolareSQL\images\linha.gif">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546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 name="Imagem 77" descr="C:\pini\VolareSQL\images\linha.gif">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55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 name="Imagem 78" descr="C:\pini\VolareSQL\images\linha.gif">
          <a:extLst>
            <a:ext uri="{FF2B5EF4-FFF2-40B4-BE49-F238E27FC236}">
              <a16:creationId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5988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 name="Imagem 79" descr="C:\pini\VolareSQL\images\linha.gif">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7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 name="Imagem 80" descr="C:\pini\VolareSQL\images\linha.gif">
          <a:extLst>
            <a:ext uri="{FF2B5EF4-FFF2-40B4-BE49-F238E27FC236}">
              <a16:creationId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557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 name="Imagem 81" descr="C:\pini\VolareSQL\images\linha.gif">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723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 name="Imagem 82" descr="C:\pini\VolareSQL\images\linha.gif">
          <a:extLst>
            <a:ext uri="{FF2B5EF4-FFF2-40B4-BE49-F238E27FC236}">
              <a16:creationId xmlns:a16="http://schemas.microsoft.com/office/drawing/2014/main" id="{00000000-0008-0000-03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249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 name="Imagem 83" descr="C:\pini\VolareSQL\images\linha.gif">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095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 name="Imagem 84" descr="C:\pini\VolareSQL\images\linha.gif">
          <a:extLst>
            <a:ext uri="{FF2B5EF4-FFF2-40B4-BE49-F238E27FC236}">
              <a16:creationId xmlns:a16="http://schemas.microsoft.com/office/drawing/2014/main" id="{00000000-0008-0000-03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52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 name="Imagem 85" descr="C:\pini\VolareSQL\images\linha.gif">
          <a:extLst>
            <a:ext uri="{FF2B5EF4-FFF2-40B4-BE49-F238E27FC236}">
              <a16:creationId xmlns:a16="http://schemas.microsoft.com/office/drawing/2014/main" id="{00000000-0008-0000-03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97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 name="Imagem 86" descr="C:\pini\VolareSQL\images\linha.gif">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47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 name="Imagem 87" descr="C:\pini\VolareSQL\images\linha.gif">
          <a:extLst>
            <a:ext uri="{FF2B5EF4-FFF2-40B4-BE49-F238E27FC236}">
              <a16:creationId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85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 name="Imagem 88" descr="C:\pini\VolareSQL\images\linha.gif">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43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 name="Imagem 89" descr="C:\pini\VolareSQL\images\linha.gif">
          <a:extLst>
            <a:ext uri="{FF2B5EF4-FFF2-40B4-BE49-F238E27FC236}">
              <a16:creationId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430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 name="Imagem 90" descr="C:\pini\VolareSQL\images\linha.gif">
          <a:extLst>
            <a:ext uri="{FF2B5EF4-FFF2-40B4-BE49-F238E27FC236}">
              <a16:creationId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41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 name="Imagem 91" descr="C:\pini\VolareSQL\images\linha.gif">
          <a:extLst>
            <a:ext uri="{FF2B5EF4-FFF2-40B4-BE49-F238E27FC236}">
              <a16:creationId xmlns:a16="http://schemas.microsoft.com/office/drawing/2014/main" id="{00000000-0008-0000-03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722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 name="Imagem 92" descr="C:\pini\VolareSQL\images\linha.gif">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915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 name="Imagem 93" descr="C:\pini\VolareSQL\images\linha.gif">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96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 name="Imagem 94" descr="C:\pini\VolareSQL\images\linha.gif">
          <a:extLst>
            <a:ext uri="{FF2B5EF4-FFF2-40B4-BE49-F238E27FC236}">
              <a16:creationId xmlns:a16="http://schemas.microsoft.com/office/drawing/2014/main" id="{00000000-0008-0000-03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940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 name="Imagem 95" descr="C:\pini\VolareSQL\images\linha.gif">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978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 name="Imagem 96" descr="C:\pini\VolareSQL\images\linha.gif">
          <a:extLst>
            <a:ext uri="{FF2B5EF4-FFF2-40B4-BE49-F238E27FC236}">
              <a16:creationId xmlns:a16="http://schemas.microsoft.com/office/drawing/2014/main" id="{00000000-0008-0000-03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05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 name="Imagem 97" descr="C:\pini\VolareSQL\images\linha.gif">
          <a:extLst>
            <a:ext uri="{FF2B5EF4-FFF2-40B4-BE49-F238E27FC236}">
              <a16:creationId xmlns:a16="http://schemas.microsoft.com/office/drawing/2014/main" id="{00000000-0008-0000-03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24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 name="Imagem 98" descr="C:\pini\VolareSQL\images\linha.gif">
          <a:extLst>
            <a:ext uri="{FF2B5EF4-FFF2-40B4-BE49-F238E27FC236}">
              <a16:creationId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357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 name="Imagem 99" descr="C:\pini\VolareSQL\images\linha.gif">
          <a:extLst>
            <a:ext uri="{FF2B5EF4-FFF2-40B4-BE49-F238E27FC236}">
              <a16:creationId xmlns:a16="http://schemas.microsoft.com/office/drawing/2014/main" id="{00000000-0008-0000-03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069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 name="Imagem 100" descr="C:\pini\VolareSQL\images\linha.gif">
          <a:extLst>
            <a:ext uri="{FF2B5EF4-FFF2-40B4-BE49-F238E27FC236}">
              <a16:creationId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1635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 name="Imagem 101" descr="C:\pini\VolareSQL\images\linha.gif">
          <a:extLst>
            <a:ext uri="{FF2B5EF4-FFF2-40B4-BE49-F238E27FC236}">
              <a16:creationId xmlns:a16="http://schemas.microsoft.com/office/drawing/2014/main" id="{00000000-0008-0000-03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1674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 name="Imagem 102" descr="C:\pini\VolareSQL\images\linha.gif">
          <a:extLst>
            <a:ext uri="{FF2B5EF4-FFF2-40B4-BE49-F238E27FC236}">
              <a16:creationId xmlns:a16="http://schemas.microsoft.com/office/drawing/2014/main" id="{00000000-0008-0000-03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0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 name="Imagem 103" descr="C:\pini\VolareSQL\images\linha.gif">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686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 name="Imagem 104" descr="C:\pini\VolareSQL\images\linha.gif">
          <a:extLst>
            <a:ext uri="{FF2B5EF4-FFF2-40B4-BE49-F238E27FC236}">
              <a16:creationId xmlns:a16="http://schemas.microsoft.com/office/drawing/2014/main" id="{00000000-0008-0000-03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724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 name="Imagem 105" descr="C:\pini\VolareSQL\images\linha.gif">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75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 name="Imagem 106" descr="C:\pini\VolareSQL\images\linha.gif">
          <a:extLst>
            <a:ext uri="{FF2B5EF4-FFF2-40B4-BE49-F238E27FC236}">
              <a16:creationId xmlns:a16="http://schemas.microsoft.com/office/drawing/2014/main" id="{00000000-0008-0000-03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349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 name="Imagem 107" descr="C:\pini\VolareSQL\images\linha.gif">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368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 name="Imagem 108" descr="C:\pini\VolareSQL\images\linha.gif">
          <a:extLst>
            <a:ext uri="{FF2B5EF4-FFF2-40B4-BE49-F238E27FC236}">
              <a16:creationId xmlns:a16="http://schemas.microsoft.com/office/drawing/2014/main" id="{00000000-0008-0000-03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49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 name="Imagem 109" descr="C:\pini\VolareSQL\images\linha.gif">
          <a:extLst>
            <a:ext uri="{FF2B5EF4-FFF2-40B4-BE49-F238E27FC236}">
              <a16:creationId xmlns:a16="http://schemas.microsoft.com/office/drawing/2014/main" id="{00000000-0008-0000-03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061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 name="Imagem 110" descr="C:\pini\VolareSQL\images\linha.gif">
          <a:extLst>
            <a:ext uri="{FF2B5EF4-FFF2-40B4-BE49-F238E27FC236}">
              <a16:creationId xmlns:a16="http://schemas.microsoft.com/office/drawing/2014/main" id="{00000000-0008-0000-03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133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 name="Imagem 111" descr="C:\pini\VolareSQL\images\linha.gif">
          <a:extLst>
            <a:ext uri="{FF2B5EF4-FFF2-40B4-BE49-F238E27FC236}">
              <a16:creationId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419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 name="Imagem 112" descr="C:\pini\VolareSQL\images\linha.gif">
          <a:extLst>
            <a:ext uri="{FF2B5EF4-FFF2-40B4-BE49-F238E27FC236}">
              <a16:creationId xmlns:a16="http://schemas.microsoft.com/office/drawing/2014/main" id="{00000000-0008-0000-03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457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 name="Imagem 113" descr="C:\pini\VolareSQL\images\linha.gif">
          <a:extLst>
            <a:ext uri="{FF2B5EF4-FFF2-40B4-BE49-F238E27FC236}">
              <a16:creationId xmlns:a16="http://schemas.microsoft.com/office/drawing/2014/main" id="{00000000-0008-0000-03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7117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 name="Imagem 114" descr="C:\pini\VolareSQL\images\linha.gif">
          <a:extLst>
            <a:ext uri="{FF2B5EF4-FFF2-40B4-BE49-F238E27FC236}">
              <a16:creationId xmlns:a16="http://schemas.microsoft.com/office/drawing/2014/main" id="{00000000-0008-0000-03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190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 name="Imagem 115" descr="C:\pini\VolareSQL\images\linha.gif">
          <a:extLst>
            <a:ext uri="{FF2B5EF4-FFF2-40B4-BE49-F238E27FC236}">
              <a16:creationId xmlns:a16="http://schemas.microsoft.com/office/drawing/2014/main" id="{00000000-0008-0000-03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3449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 name="Imagem 116" descr="C:\pini\VolareSQL\images\linha.gif">
          <a:extLst>
            <a:ext uri="{FF2B5EF4-FFF2-40B4-BE49-F238E27FC236}">
              <a16:creationId xmlns:a16="http://schemas.microsoft.com/office/drawing/2014/main" id="{00000000-0008-0000-03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5655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 name="Imagem 117" descr="C:\pini\VolareSQL\images\linha.gif">
          <a:extLst>
            <a:ext uri="{FF2B5EF4-FFF2-40B4-BE49-F238E27FC236}">
              <a16:creationId xmlns:a16="http://schemas.microsoft.com/office/drawing/2014/main" id="{00000000-0008-0000-03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61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 name="Imagem 118" descr="C:\pini\VolareSQL\images\linha.gif">
          <a:extLst>
            <a:ext uri="{FF2B5EF4-FFF2-40B4-BE49-F238E27FC236}">
              <a16:creationId xmlns:a16="http://schemas.microsoft.com/office/drawing/2014/main" id="{00000000-0008-0000-03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067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 name="Imagem 119" descr="C:\pini\VolareSQL\images\linha.gif">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105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 name="Imagem 120" descr="C:\pini\VolareSQL\images\linha.gif">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143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 name="Imagem 121" descr="C:\pini\VolareSQL\images\linha.gif">
          <a:extLst>
            <a:ext uri="{FF2B5EF4-FFF2-40B4-BE49-F238E27FC236}">
              <a16:creationId xmlns:a16="http://schemas.microsoft.com/office/drawing/2014/main" id="{00000000-0008-0000-03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403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 name="Imagem 122" descr="C:\pini\VolareSQL\images\linha.gif">
          <a:extLst>
            <a:ext uri="{FF2B5EF4-FFF2-40B4-BE49-F238E27FC236}">
              <a16:creationId xmlns:a16="http://schemas.microsoft.com/office/drawing/2014/main" id="{00000000-0008-0000-03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90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 name="Imagem 123" descr="C:\pini\VolareSQL\images\linha.gif">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988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 name="Imagem 124" descr="C:\pini\VolareSQL\images\linha.gif">
          <a:extLst>
            <a:ext uri="{FF2B5EF4-FFF2-40B4-BE49-F238E27FC236}">
              <a16:creationId xmlns:a16="http://schemas.microsoft.com/office/drawing/2014/main" id="{00000000-0008-0000-03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327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 name="Imagem 125" descr="C:\pini\VolareSQL\images\linha.gif">
          <a:extLst>
            <a:ext uri="{FF2B5EF4-FFF2-40B4-BE49-F238E27FC236}">
              <a16:creationId xmlns:a16="http://schemas.microsoft.com/office/drawing/2014/main" id="{00000000-0008-0000-03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33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 name="Imagem 126" descr="C:\pini\VolareSQL\images\linha.gif">
          <a:extLst>
            <a:ext uri="{FF2B5EF4-FFF2-40B4-BE49-F238E27FC236}">
              <a16:creationId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019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 name="Imagem 127" descr="C:\pini\VolareSQL\images\linha.gif">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305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 name="Imagem 128" descr="C:\pini\VolareSQL\images\linha.gif">
          <a:extLst>
            <a:ext uri="{FF2B5EF4-FFF2-40B4-BE49-F238E27FC236}">
              <a16:creationId xmlns:a16="http://schemas.microsoft.com/office/drawing/2014/main" id="{00000000-0008-0000-03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05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 name="Imagem 129" descr="C:\pini\VolareSQL\images\linha.gif">
          <a:extLst>
            <a:ext uri="{FF2B5EF4-FFF2-40B4-BE49-F238E27FC236}">
              <a16:creationId xmlns:a16="http://schemas.microsoft.com/office/drawing/2014/main" id="{00000000-0008-0000-03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43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 name="Imagem 130" descr="C:\pini\VolareSQL\images\linha.gif">
          <a:extLst>
            <a:ext uri="{FF2B5EF4-FFF2-40B4-BE49-F238E27FC236}">
              <a16:creationId xmlns:a16="http://schemas.microsoft.com/office/drawing/2014/main" id="{00000000-0008-0000-03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049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 name="Imagem 131" descr="C:\pini\VolareSQL\images\linha.gif">
          <a:extLst>
            <a:ext uri="{FF2B5EF4-FFF2-40B4-BE49-F238E27FC236}">
              <a16:creationId xmlns:a16="http://schemas.microsoft.com/office/drawing/2014/main" id="{00000000-0008-0000-03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255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 name="Imagem 132" descr="C:\pini\VolareSQL\images\linha.gif">
          <a:extLst>
            <a:ext uri="{FF2B5EF4-FFF2-40B4-BE49-F238E27FC236}">
              <a16:creationId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394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 name="Imagem 133" descr="C:\pini\VolareSQL\images\linha.gif">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214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 name="Imagem 134" descr="C:\pini\VolareSQL\images\linha.gif">
          <a:extLst>
            <a:ext uri="{FF2B5EF4-FFF2-40B4-BE49-F238E27FC236}">
              <a16:creationId xmlns:a16="http://schemas.microsoft.com/office/drawing/2014/main" id="{00000000-0008-0000-03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220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 name="Imagem 135" descr="C:\pini\VolareSQL\images\linha.gif">
          <a:extLst>
            <a:ext uri="{FF2B5EF4-FFF2-40B4-BE49-F238E27FC236}">
              <a16:creationId xmlns:a16="http://schemas.microsoft.com/office/drawing/2014/main" id="{00000000-0008-0000-03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49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 name="Imagem 136" descr="C:\pini\VolareSQL\images\linha.gif">
          <a:extLst>
            <a:ext uri="{FF2B5EF4-FFF2-40B4-BE49-F238E27FC236}">
              <a16:creationId xmlns:a16="http://schemas.microsoft.com/office/drawing/2014/main" id="{00000000-0008-0000-03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530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 name="Imagem 137" descr="C:\pini\VolareSQL\images\linha.gif">
          <a:extLst>
            <a:ext uri="{FF2B5EF4-FFF2-40B4-BE49-F238E27FC236}">
              <a16:creationId xmlns:a16="http://schemas.microsoft.com/office/drawing/2014/main" id="{00000000-0008-0000-03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93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 name="Imagem 138" descr="C:\pini\VolareSQL\images\linha.gif">
          <a:extLst>
            <a:ext uri="{FF2B5EF4-FFF2-40B4-BE49-F238E27FC236}">
              <a16:creationId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974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 name="Imagem 139" descr="C:\pini\VolareSQL\images\linha.gif">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07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 name="Imagem 140" descr="C:\pini\VolareSQL\images\linha.gif">
          <a:extLst>
            <a:ext uri="{FF2B5EF4-FFF2-40B4-BE49-F238E27FC236}">
              <a16:creationId xmlns:a16="http://schemas.microsoft.com/office/drawing/2014/main" id="{00000000-0008-0000-03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053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2" name="Imagem 141" descr="C:\pini\VolareSQL\images\linha.gif">
          <a:extLst>
            <a:ext uri="{FF2B5EF4-FFF2-40B4-BE49-F238E27FC236}">
              <a16:creationId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43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3" name="Imagem 142" descr="C:\pini\VolareSQL\images\linha.gif">
          <a:extLst>
            <a:ext uri="{FF2B5EF4-FFF2-40B4-BE49-F238E27FC236}">
              <a16:creationId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87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4" name="Imagem 143" descr="C:\pini\VolareSQL\images\linha.gif">
          <a:extLst>
            <a:ext uri="{FF2B5EF4-FFF2-40B4-BE49-F238E27FC236}">
              <a16:creationId xmlns:a16="http://schemas.microsoft.com/office/drawing/2014/main" id="{00000000-0008-0000-03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844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5" name="Imagem 144" descr="C:\pini\VolareSQL\images\linha.gif">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883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6" name="Imagem 145" descr="C:\pini\VolareSQL\images\linha.gif">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008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7" name="Imagem 146" descr="C:\pini\VolareSQL\images\linha.gif">
          <a:extLst>
            <a:ext uri="{FF2B5EF4-FFF2-40B4-BE49-F238E27FC236}">
              <a16:creationId xmlns:a16="http://schemas.microsoft.com/office/drawing/2014/main" id="{00000000-0008-0000-03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8" name="Imagem 147" descr="C:\pini\VolareSQL\images\linha.gif">
          <a:extLst>
            <a:ext uri="{FF2B5EF4-FFF2-40B4-BE49-F238E27FC236}">
              <a16:creationId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9" name="Imagem 148" descr="C:\pini\VolareSQL\images\linha.gif">
          <a:extLst>
            <a:ext uri="{FF2B5EF4-FFF2-40B4-BE49-F238E27FC236}">
              <a16:creationId xmlns:a16="http://schemas.microsoft.com/office/drawing/2014/main" id="{00000000-0008-0000-03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0" name="Imagem 149" descr="C:\pini\VolareSQL\images\linha.gif">
          <a:extLst>
            <a:ext uri="{FF2B5EF4-FFF2-40B4-BE49-F238E27FC236}">
              <a16:creationId xmlns:a16="http://schemas.microsoft.com/office/drawing/2014/main" id="{00000000-0008-0000-03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1" name="Imagem 150" descr="C:\pini\VolareSQL\images\linha.gif">
          <a:extLst>
            <a:ext uri="{FF2B5EF4-FFF2-40B4-BE49-F238E27FC236}">
              <a16:creationId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2" name="Imagem 151" descr="C:\pini\VolareSQL\images\linha.gif">
          <a:extLst>
            <a:ext uri="{FF2B5EF4-FFF2-40B4-BE49-F238E27FC236}">
              <a16:creationId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3" name="Imagem 152" descr="C:\pini\VolareSQL\images\linha.gif">
          <a:extLst>
            <a:ext uri="{FF2B5EF4-FFF2-40B4-BE49-F238E27FC236}">
              <a16:creationId xmlns:a16="http://schemas.microsoft.com/office/drawing/2014/main" id="{00000000-0008-0000-03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5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4" name="Imagem 153" descr="C:\pini\VolareSQL\images\linha.gif">
          <a:extLst>
            <a:ext uri="{FF2B5EF4-FFF2-40B4-BE49-F238E27FC236}">
              <a16:creationId xmlns:a16="http://schemas.microsoft.com/office/drawing/2014/main" id="{00000000-0008-0000-03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3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5" name="Imagem 154" descr="C:\pini\VolareSQL\images\linha.gif">
          <a:extLst>
            <a:ext uri="{FF2B5EF4-FFF2-40B4-BE49-F238E27FC236}">
              <a16:creationId xmlns:a16="http://schemas.microsoft.com/office/drawing/2014/main" id="{00000000-0008-0000-03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6" name="Imagem 155" descr="C:\pini\VolareSQL\images\linha.gif">
          <a:extLst>
            <a:ext uri="{FF2B5EF4-FFF2-40B4-BE49-F238E27FC236}">
              <a16:creationId xmlns:a16="http://schemas.microsoft.com/office/drawing/2014/main" id="{00000000-0008-0000-03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8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7" name="Imagem 156" descr="C:\pini\VolareSQL\images\linha.gif">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8" name="Imagem 157" descr="C:\pini\VolareSQL\images\linha.gif">
          <a:extLst>
            <a:ext uri="{FF2B5EF4-FFF2-40B4-BE49-F238E27FC236}">
              <a16:creationId xmlns:a16="http://schemas.microsoft.com/office/drawing/2014/main" id="{00000000-0008-0000-03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9" name="Imagem 158" descr="C:\pini\VolareSQL\images\linha.gif">
          <a:extLst>
            <a:ext uri="{FF2B5EF4-FFF2-40B4-BE49-F238E27FC236}">
              <a16:creationId xmlns:a16="http://schemas.microsoft.com/office/drawing/2014/main" id="{00000000-0008-0000-03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0" name="Imagem 159" descr="C:\pini\VolareSQL\images\linha.gif">
          <a:extLst>
            <a:ext uri="{FF2B5EF4-FFF2-40B4-BE49-F238E27FC236}">
              <a16:creationId xmlns:a16="http://schemas.microsoft.com/office/drawing/2014/main" id="{00000000-0008-0000-03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1" name="Imagem 160" descr="C:\pini\VolareSQL\images\linha.gif">
          <a:extLst>
            <a:ext uri="{FF2B5EF4-FFF2-40B4-BE49-F238E27FC236}">
              <a16:creationId xmlns:a16="http://schemas.microsoft.com/office/drawing/2014/main" id="{00000000-0008-0000-03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 name="Imagem 161" descr="C:\pini\VolareSQL\images\linha.gif">
          <a:extLst>
            <a:ext uri="{FF2B5EF4-FFF2-40B4-BE49-F238E27FC236}">
              <a16:creationId xmlns:a16="http://schemas.microsoft.com/office/drawing/2014/main" id="{00000000-0008-0000-03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 name="Imagem 162" descr="C:\pini\VolareSQL\images\linha.gif">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 name="Imagem 163" descr="C:\pini\VolareSQL\images\linha.gif">
          <a:extLst>
            <a:ext uri="{FF2B5EF4-FFF2-40B4-BE49-F238E27FC236}">
              <a16:creationId xmlns:a16="http://schemas.microsoft.com/office/drawing/2014/main" id="{00000000-0008-0000-03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 name="Imagem 164" descr="C:\pini\VolareSQL\images\linha.gif">
          <a:extLst>
            <a:ext uri="{FF2B5EF4-FFF2-40B4-BE49-F238E27FC236}">
              <a16:creationId xmlns:a16="http://schemas.microsoft.com/office/drawing/2014/main" id="{00000000-0008-0000-03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 name="Imagem 165" descr="C:\pini\VolareSQL\images\linha.gif">
          <a:extLst>
            <a:ext uri="{FF2B5EF4-FFF2-40B4-BE49-F238E27FC236}">
              <a16:creationId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6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 name="Imagem 166" descr="C:\pini\VolareSQL\images\linha.gif">
          <a:extLst>
            <a:ext uri="{FF2B5EF4-FFF2-40B4-BE49-F238E27FC236}">
              <a16:creationId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 name="Imagem 167" descr="C:\pini\VolareSQL\images\linha.gif">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2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 name="Imagem 168" descr="C:\pini\VolareSQL\images\linha.gif">
          <a:extLst>
            <a:ext uri="{FF2B5EF4-FFF2-40B4-BE49-F238E27FC236}">
              <a16:creationId xmlns:a16="http://schemas.microsoft.com/office/drawing/2014/main" id="{00000000-0008-0000-03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3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 name="Imagem 169" descr="C:\pini\VolareSQL\images\linha.gif">
          <a:extLst>
            <a:ext uri="{FF2B5EF4-FFF2-40B4-BE49-F238E27FC236}">
              <a16:creationId xmlns:a16="http://schemas.microsoft.com/office/drawing/2014/main" id="{00000000-0008-0000-03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 name="Imagem 170" descr="C:\pini\VolareSQL\images\linha.gif">
          <a:extLst>
            <a:ext uri="{FF2B5EF4-FFF2-40B4-BE49-F238E27FC236}">
              <a16:creationId xmlns:a16="http://schemas.microsoft.com/office/drawing/2014/main" id="{00000000-0008-0000-03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48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 name="Imagem 171" descr="C:\pini\VolareSQL\images\linha.gif">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 name="Imagem 172" descr="C:\pini\VolareSQL\images\linha.gif">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8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 name="Imagem 173" descr="C:\pini\VolareSQL\images\linha.gif">
          <a:extLst>
            <a:ext uri="{FF2B5EF4-FFF2-40B4-BE49-F238E27FC236}">
              <a16:creationId xmlns:a16="http://schemas.microsoft.com/office/drawing/2014/main" id="{00000000-0008-0000-03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29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 name="Imagem 174" descr="C:\pini\VolareSQL\images\linha.gif">
          <a:extLst>
            <a:ext uri="{FF2B5EF4-FFF2-40B4-BE49-F238E27FC236}">
              <a16:creationId xmlns:a16="http://schemas.microsoft.com/office/drawing/2014/main" id="{00000000-0008-0000-03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8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 name="Imagem 175" descr="C:\pini\VolareSQL\images\linha.gif">
          <a:extLst>
            <a:ext uri="{FF2B5EF4-FFF2-40B4-BE49-F238E27FC236}">
              <a16:creationId xmlns:a16="http://schemas.microsoft.com/office/drawing/2014/main" id="{00000000-0008-0000-03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9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 name="Imagem 176" descr="C:\pini\VolareSQL\images\linha.gif">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6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 name="Imagem 177" descr="C:\pini\VolareSQL\images\linha.gif">
          <a:extLst>
            <a:ext uri="{FF2B5EF4-FFF2-40B4-BE49-F238E27FC236}">
              <a16:creationId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1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 name="Imagem 178" descr="C:\pini\VolareSQL\images\linha.gif">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8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 name="Imagem 179" descr="C:\pini\VolareSQL\images\linha.gif">
          <a:extLst>
            <a:ext uri="{FF2B5EF4-FFF2-40B4-BE49-F238E27FC236}">
              <a16:creationId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0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 name="Imagem 180" descr="C:\pini\VolareSQL\images\linha.gif">
          <a:extLst>
            <a:ext uri="{FF2B5EF4-FFF2-40B4-BE49-F238E27FC236}">
              <a16:creationId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 name="Imagem 181" descr="C:\pini\VolareSQL\images\linha.gif">
          <a:extLst>
            <a:ext uri="{FF2B5EF4-FFF2-40B4-BE49-F238E27FC236}">
              <a16:creationId xmlns:a16="http://schemas.microsoft.com/office/drawing/2014/main" id="{00000000-0008-0000-03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 name="Imagem 182" descr="C:\pini\VolareSQL\images\linha.gif">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30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 name="Imagem 183" descr="C:\pini\VolareSQL\images\linha.gif">
          <a:extLst>
            <a:ext uri="{FF2B5EF4-FFF2-40B4-BE49-F238E27FC236}">
              <a16:creationId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5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 name="Imagem 184" descr="C:\pini\VolareSQL\images\linha.gif">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1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 name="Imagem 185" descr="C:\pini\VolareSQL\images\linha.gif">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49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 name="Imagem 186" descr="C:\pini\VolareSQL\images\linha.gif">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6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 name="Imagem 187" descr="C:\pini\VolareSQL\images\linha.gif">
          <a:extLst>
            <a:ext uri="{FF2B5EF4-FFF2-40B4-BE49-F238E27FC236}">
              <a16:creationId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 name="Imagem 188" descr="C:\pini\VolareSQL\images\linha.gif">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01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 name="Imagem 189" descr="C:\pini\VolareSQL\images\linha.gif">
          <a:extLst>
            <a:ext uri="{FF2B5EF4-FFF2-40B4-BE49-F238E27FC236}">
              <a16:creationId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25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 name="Imagem 190" descr="C:\pini\VolareSQL\images\linha.gif">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9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 name="Imagem 191" descr="C:\pini\VolareSQL\images\linha.gif">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63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 name="Imagem 192" descr="C:\pini\VolareSQL\images\linha.gif">
          <a:extLst>
            <a:ext uri="{FF2B5EF4-FFF2-40B4-BE49-F238E27FC236}">
              <a16:creationId xmlns:a16="http://schemas.microsoft.com/office/drawing/2014/main" id="{00000000-0008-0000-03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 name="Imagem 193" descr="C:\pini\VolareSQL\images\linha.gif">
          <a:extLst>
            <a:ext uri="{FF2B5EF4-FFF2-40B4-BE49-F238E27FC236}">
              <a16:creationId xmlns:a16="http://schemas.microsoft.com/office/drawing/2014/main" id="{00000000-0008-0000-03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2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 name="Imagem 194" descr="C:\pini\VolareSQL\images\linha.gif">
          <a:extLst>
            <a:ext uri="{FF2B5EF4-FFF2-40B4-BE49-F238E27FC236}">
              <a16:creationId xmlns:a16="http://schemas.microsoft.com/office/drawing/2014/main" id="{00000000-0008-0000-03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0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 name="Imagem 195" descr="C:\pini\VolareSQL\images\linha.gif">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8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 name="Imagem 196" descr="C:\pini\VolareSQL\images\linha.gif">
          <a:extLst>
            <a:ext uri="{FF2B5EF4-FFF2-40B4-BE49-F238E27FC236}">
              <a16:creationId xmlns:a16="http://schemas.microsoft.com/office/drawing/2014/main" id="{00000000-0008-0000-03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0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 name="Imagem 197" descr="C:\pini\VolareSQL\images\linha.gif">
          <a:extLst>
            <a:ext uri="{FF2B5EF4-FFF2-40B4-BE49-F238E27FC236}">
              <a16:creationId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72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 name="Imagem 198" descr="C:\pini\VolareSQL\images\linha.gif">
          <a:extLst>
            <a:ext uri="{FF2B5EF4-FFF2-40B4-BE49-F238E27FC236}">
              <a16:creationId xmlns:a16="http://schemas.microsoft.com/office/drawing/2014/main" id="{00000000-0008-0000-03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4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 name="Imagem 199" descr="C:\pini\VolareSQL\images\linha.gif">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6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 name="Imagem 200" descr="C:\pini\VolareSQL\images\linha.gif">
          <a:extLst>
            <a:ext uri="{FF2B5EF4-FFF2-40B4-BE49-F238E27FC236}">
              <a16:creationId xmlns:a16="http://schemas.microsoft.com/office/drawing/2014/main" id="{00000000-0008-0000-03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8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 name="Imagem 201" descr="C:\pini\VolareSQL\images\linha.gif">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0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 name="Imagem 202" descr="C:\pini\VolareSQL\images\linha.gif">
          <a:extLst>
            <a:ext uri="{FF2B5EF4-FFF2-40B4-BE49-F238E27FC236}">
              <a16:creationId xmlns:a16="http://schemas.microsoft.com/office/drawing/2014/main" id="{00000000-0008-0000-03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2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4" name="Imagem 203" descr="C:\pini\VolareSQL\images\linha.gif">
          <a:extLst>
            <a:ext uri="{FF2B5EF4-FFF2-40B4-BE49-F238E27FC236}">
              <a16:creationId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6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5" name="Imagem 204" descr="C:\pini\VolareSQL\images\linha.gif">
          <a:extLst>
            <a:ext uri="{FF2B5EF4-FFF2-40B4-BE49-F238E27FC236}">
              <a16:creationId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6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6" name="Imagem 205" descr="C:\pini\VolareSQL\images\linha.gif">
          <a:extLst>
            <a:ext uri="{FF2B5EF4-FFF2-40B4-BE49-F238E27FC236}">
              <a16:creationId xmlns:a16="http://schemas.microsoft.com/office/drawing/2014/main" id="{00000000-0008-0000-03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22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7" name="Imagem 206" descr="C:\pini\VolareSQL\images\linha.gif">
          <a:extLst>
            <a:ext uri="{FF2B5EF4-FFF2-40B4-BE49-F238E27FC236}">
              <a16:creationId xmlns:a16="http://schemas.microsoft.com/office/drawing/2014/main" id="{00000000-0008-0000-03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4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8" name="Imagem 207" descr="C:\pini\VolareSQL\images\linha.gif">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7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9" name="Imagem 208" descr="C:\pini\VolareSQL\images\linha.gif">
          <a:extLst>
            <a:ext uri="{FF2B5EF4-FFF2-40B4-BE49-F238E27FC236}">
              <a16:creationId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7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0" name="Imagem 209" descr="C:\pini\VolareSQL\images\linha.gif">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5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1" name="Imagem 210" descr="C:\pini\VolareSQL\images\linha.gif">
          <a:extLst>
            <a:ext uri="{FF2B5EF4-FFF2-40B4-BE49-F238E27FC236}">
              <a16:creationId xmlns:a16="http://schemas.microsoft.com/office/drawing/2014/main" id="{00000000-0008-0000-03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5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2" name="Imagem 211" descr="C:\pini\VolareSQL\images\linha.gif">
          <a:extLst>
            <a:ext uri="{FF2B5EF4-FFF2-40B4-BE49-F238E27FC236}">
              <a16:creationId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3" name="Imagem 212" descr="C:\pini\VolareSQL\images\linha.gif">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4" name="Imagem 213" descr="C:\pini\VolareSQL\images\linha.gif">
          <a:extLst>
            <a:ext uri="{FF2B5EF4-FFF2-40B4-BE49-F238E27FC236}">
              <a16:creationId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6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5" name="Imagem 214" descr="C:\pini\VolareSQL\images\linha.gif">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07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6" name="Imagem 215" descr="C:\pini\VolareSQL\images\linha.gif">
          <a:extLst>
            <a:ext uri="{FF2B5EF4-FFF2-40B4-BE49-F238E27FC236}">
              <a16:creationId xmlns:a16="http://schemas.microsoft.com/office/drawing/2014/main" id="{00000000-0008-0000-03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7" name="Imagem 216" descr="C:\pini\VolareSQL\images\linha.gif">
          <a:extLst>
            <a:ext uri="{FF2B5EF4-FFF2-40B4-BE49-F238E27FC236}">
              <a16:creationId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5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8" name="Imagem 217" descr="C:\pini\VolareSQL\images\linha.gif">
          <a:extLst>
            <a:ext uri="{FF2B5EF4-FFF2-40B4-BE49-F238E27FC236}">
              <a16:creationId xmlns:a16="http://schemas.microsoft.com/office/drawing/2014/main" id="{00000000-0008-0000-03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83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9" name="Imagem 218" descr="C:\pini\VolareSQL\images\linha.gif">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74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0" name="Imagem 219" descr="C:\pini\VolareSQL\images\linha.gif">
          <a:extLst>
            <a:ext uri="{FF2B5EF4-FFF2-40B4-BE49-F238E27FC236}">
              <a16:creationId xmlns:a16="http://schemas.microsoft.com/office/drawing/2014/main" id="{00000000-0008-0000-03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5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1" name="Imagem 220" descr="C:\pini\VolareSQL\images\linha.gif">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89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2" name="Imagem 221" descr="C:\pini\VolareSQL\images\linha.gif">
          <a:extLst>
            <a:ext uri="{FF2B5EF4-FFF2-40B4-BE49-F238E27FC236}">
              <a16:creationId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6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3" name="Imagem 222" descr="C:\pini\VolareSQL\images\linha.gif">
          <a:extLst>
            <a:ext uri="{FF2B5EF4-FFF2-40B4-BE49-F238E27FC236}">
              <a16:creationId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0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4" name="Imagem 223" descr="C:\pini\VolareSQL\images\linha.gif">
          <a:extLst>
            <a:ext uri="{FF2B5EF4-FFF2-40B4-BE49-F238E27FC236}">
              <a16:creationId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84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5" name="Imagem 224" descr="C:\pini\VolareSQL\images\linha.gif">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4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6" name="Imagem 225" descr="C:\pini\VolareSQL\images\linha.gif">
          <a:extLst>
            <a:ext uri="{FF2B5EF4-FFF2-40B4-BE49-F238E27FC236}">
              <a16:creationId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1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7" name="Imagem 226" descr="C:\pini\VolareSQL\images\linha.gif">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8" name="Imagem 227" descr="C:\pini\VolareSQL\images\linha.gif">
          <a:extLst>
            <a:ext uri="{FF2B5EF4-FFF2-40B4-BE49-F238E27FC236}">
              <a16:creationId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5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9" name="Imagem 228" descr="C:\pini\VolareSQL\images\linha.gif">
          <a:extLst>
            <a:ext uri="{FF2B5EF4-FFF2-40B4-BE49-F238E27FC236}">
              <a16:creationId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03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0" name="Imagem 229" descr="C:\pini\VolareSQL\images\linha.gif">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65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1" name="Imagem 230" descr="C:\pini\VolareSQL\images\linha.gif">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2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2" name="Imagem 231" descr="C:\pini\VolareSQL\images\linha.gif">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3" name="Imagem 232" descr="C:\pini\VolareSQL\images\linha.gif">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51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4" name="Imagem 233" descr="C:\pini\VolareSQL\images\linha.gif">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4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5" name="Imagem 234" descr="C:\pini\VolareSQL\images\linha.gif">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6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6" name="Imagem 235" descr="C:\pini\VolareSQL\images\linha.gif">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7" name="Imagem 236" descr="C:\pini\VolareSQL\images\linha.gif">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23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8" name="Imagem 237" descr="C:\pini\VolareSQL\images\linha.gif">
          <a:extLst>
            <a:ext uri="{FF2B5EF4-FFF2-40B4-BE49-F238E27FC236}">
              <a16:creationId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0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9" name="Imagem 238" descr="C:\pini\VolareSQL\images\linha.gif">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6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0" name="Imagem 239" descr="C:\pini\VolareSQL\images\linha.gif">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4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1" name="Imagem 240" descr="C:\pini\VolareSQL\images\linha.gif">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09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2" name="Imagem 241" descr="C:\pini\VolareSQL\images\linha.gif">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071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3" name="Imagem 242" descr="C:\pini\VolareSQL\images\linha.gif">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3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4" name="Imagem 243" descr="C:\pini\VolareSQL\images\linha.gif">
          <a:extLst>
            <a:ext uri="{FF2B5EF4-FFF2-40B4-BE49-F238E27FC236}">
              <a16:creationId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9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5" name="Imagem 244" descr="C:\pini\VolareSQL\images\linha.gif">
          <a:extLst>
            <a:ext uri="{FF2B5EF4-FFF2-40B4-BE49-F238E27FC236}">
              <a16:creationId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5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6" name="Imagem 245" descr="C:\pini\VolareSQL\images\linha.gif">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1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7" name="Imagem 246" descr="C:\pini\VolareSQL\images\linha.gif">
          <a:extLst>
            <a:ext uri="{FF2B5EF4-FFF2-40B4-BE49-F238E27FC236}">
              <a16:creationId xmlns:a16="http://schemas.microsoft.com/office/drawing/2014/main" id="{00000000-0008-0000-03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7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8" name="Imagem 247" descr="C:\pini\VolareSQL\images\linha.gif">
          <a:extLst>
            <a:ext uri="{FF2B5EF4-FFF2-40B4-BE49-F238E27FC236}">
              <a16:creationId xmlns:a16="http://schemas.microsoft.com/office/drawing/2014/main" id="{00000000-0008-0000-03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38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9" name="Imagem 248" descr="C:\pini\VolareSQL\images\linha.gif">
          <a:extLst>
            <a:ext uri="{FF2B5EF4-FFF2-40B4-BE49-F238E27FC236}">
              <a16:creationId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9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0" name="Imagem 249" descr="C:\pini\VolareSQL\images\linha.gif">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6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1" name="Imagem 250" descr="C:\pini\VolareSQL\images\linha.gif">
          <a:extLst>
            <a:ext uri="{FF2B5EF4-FFF2-40B4-BE49-F238E27FC236}">
              <a16:creationId xmlns:a16="http://schemas.microsoft.com/office/drawing/2014/main" id="{00000000-0008-0000-03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4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2" name="Imagem 251" descr="C:\pini\VolareSQL\images\linha.gif">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8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3" name="Imagem 252" descr="C:\pini\VolareSQL\images\linha.gif">
          <a:extLst>
            <a:ext uri="{FF2B5EF4-FFF2-40B4-BE49-F238E27FC236}">
              <a16:creationId xmlns:a16="http://schemas.microsoft.com/office/drawing/2014/main" id="{00000000-0008-0000-03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4" name="Imagem 253" descr="C:\pini\VolareSQL\images\linha.gif">
          <a:extLst>
            <a:ext uri="{FF2B5EF4-FFF2-40B4-BE49-F238E27FC236}">
              <a16:creationId xmlns:a16="http://schemas.microsoft.com/office/drawing/2014/main" id="{00000000-0008-0000-03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0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5" name="Imagem 254" descr="C:\pini\VolareSQL\images\linha.gif">
          <a:extLst>
            <a:ext uri="{FF2B5EF4-FFF2-40B4-BE49-F238E27FC236}">
              <a16:creationId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7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6" name="Imagem 255" descr="C:\pini\VolareSQL\images\linha.gif">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47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7" name="Imagem 256" descr="C:\pini\VolareSQL\images\linha.gif">
          <a:extLst>
            <a:ext uri="{FF2B5EF4-FFF2-40B4-BE49-F238E27FC236}">
              <a16:creationId xmlns:a16="http://schemas.microsoft.com/office/drawing/2014/main" id="{00000000-0008-0000-03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86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8" name="Imagem 257" descr="C:\pini\VolareSQL\images\linha.gif">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74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9" name="Imagem 258" descr="C:\pini\VolareSQL\images\linha.gif">
          <a:extLst>
            <a:ext uri="{FF2B5EF4-FFF2-40B4-BE49-F238E27FC236}">
              <a16:creationId xmlns:a16="http://schemas.microsoft.com/office/drawing/2014/main" id="{00000000-0008-0000-03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16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0" name="Imagem 259" descr="C:\pini\VolareSQL\images\linha.gif">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2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1" name="Imagem 260" descr="C:\pini\VolareSQL\images\linha.gif">
          <a:extLst>
            <a:ext uri="{FF2B5EF4-FFF2-40B4-BE49-F238E27FC236}">
              <a16:creationId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9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2" name="Imagem 261" descr="C:\pini\VolareSQL\images\linha.gif">
          <a:extLst>
            <a:ext uri="{FF2B5EF4-FFF2-40B4-BE49-F238E27FC236}">
              <a16:creationId xmlns:a16="http://schemas.microsoft.com/office/drawing/2014/main" id="{00000000-0008-0000-03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3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3" name="Imagem 262" descr="C:\pini\VolareSQL\images\linha.gif">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9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4" name="Imagem 263" descr="C:\pini\VolareSQL\images\linha.gif">
          <a:extLst>
            <a:ext uri="{FF2B5EF4-FFF2-40B4-BE49-F238E27FC236}">
              <a16:creationId xmlns:a16="http://schemas.microsoft.com/office/drawing/2014/main" id="{00000000-0008-0000-03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95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5" name="Imagem 264" descr="C:\pini\VolareSQL\images\linha.gif">
          <a:extLst>
            <a:ext uri="{FF2B5EF4-FFF2-40B4-BE49-F238E27FC236}">
              <a16:creationId xmlns:a16="http://schemas.microsoft.com/office/drawing/2014/main" id="{00000000-0008-0000-03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1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6" name="Imagem 265" descr="C:\pini\VolareSQL\images\linha.gif">
          <a:extLst>
            <a:ext uri="{FF2B5EF4-FFF2-40B4-BE49-F238E27FC236}">
              <a16:creationId xmlns:a16="http://schemas.microsoft.com/office/drawing/2014/main" id="{00000000-0008-0000-03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62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7" name="Imagem 266" descr="C:\pini\VolareSQL\images\linha.gif">
          <a:extLst>
            <a:ext uri="{FF2B5EF4-FFF2-40B4-BE49-F238E27FC236}">
              <a16:creationId xmlns:a16="http://schemas.microsoft.com/office/drawing/2014/main" id="{00000000-0008-0000-03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02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8" name="Imagem 267" descr="C:\pini\VolareSQL\images\linha.gif">
          <a:extLst>
            <a:ext uri="{FF2B5EF4-FFF2-40B4-BE49-F238E27FC236}">
              <a16:creationId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8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9" name="Imagem 268" descr="C:\pini\VolareSQL\images\linha.gif">
          <a:extLst>
            <a:ext uri="{FF2B5EF4-FFF2-40B4-BE49-F238E27FC236}">
              <a16:creationId xmlns:a16="http://schemas.microsoft.com/office/drawing/2014/main" id="{00000000-0008-0000-03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4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0" name="Imagem 269" descr="C:\pini\VolareSQL\images\linha.gif">
          <a:extLst>
            <a:ext uri="{FF2B5EF4-FFF2-40B4-BE49-F238E27FC236}">
              <a16:creationId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10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1" name="Imagem 270" descr="C:\pini\VolareSQL\images\linha.gif">
          <a:extLst>
            <a:ext uri="{FF2B5EF4-FFF2-40B4-BE49-F238E27FC236}">
              <a16:creationId xmlns:a16="http://schemas.microsoft.com/office/drawing/2014/main" id="{00000000-0008-0000-03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7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2" name="Imagem 271" descr="C:\pini\VolareSQL\images\linha.gif">
          <a:extLst>
            <a:ext uri="{FF2B5EF4-FFF2-40B4-BE49-F238E27FC236}">
              <a16:creationId xmlns:a16="http://schemas.microsoft.com/office/drawing/2014/main" id="{00000000-0008-0000-03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83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3" name="Imagem 272" descr="C:\pini\VolareSQL\images\linha.gif">
          <a:extLst>
            <a:ext uri="{FF2B5EF4-FFF2-40B4-BE49-F238E27FC236}">
              <a16:creationId xmlns:a16="http://schemas.microsoft.com/office/drawing/2014/main" id="{00000000-0008-0000-03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87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4" name="Imagem 273" descr="C:\pini\VolareSQL\images\linha.gif">
          <a:extLst>
            <a:ext uri="{FF2B5EF4-FFF2-40B4-BE49-F238E27FC236}">
              <a16:creationId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3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5" name="Imagem 274" descr="C:\pini\VolareSQL\images\linha.gif">
          <a:extLst>
            <a:ext uri="{FF2B5EF4-FFF2-40B4-BE49-F238E27FC236}">
              <a16:creationId xmlns:a16="http://schemas.microsoft.com/office/drawing/2014/main" id="{00000000-0008-0000-03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5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6" name="Imagem 275" descr="C:\pini\VolareSQL\images\linha.gif">
          <a:extLst>
            <a:ext uri="{FF2B5EF4-FFF2-40B4-BE49-F238E27FC236}">
              <a16:creationId xmlns:a16="http://schemas.microsoft.com/office/drawing/2014/main" id="{00000000-0008-0000-03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15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7" name="Imagem 276" descr="C:\pini\VolareSQL\images\linha.gif">
          <a:extLst>
            <a:ext uri="{FF2B5EF4-FFF2-40B4-BE49-F238E27FC236}">
              <a16:creationId xmlns:a16="http://schemas.microsoft.com/office/drawing/2014/main" id="{00000000-0008-0000-03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58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8" name="Imagem 277" descr="C:\pini\VolareSQL\images\linha.gif">
          <a:extLst>
            <a:ext uri="{FF2B5EF4-FFF2-40B4-BE49-F238E27FC236}">
              <a16:creationId xmlns:a16="http://schemas.microsoft.com/office/drawing/2014/main" id="{00000000-0008-0000-03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20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9" name="Imagem 278" descr="C:\pini\VolareSQL\images\linha.gif">
          <a:extLst>
            <a:ext uri="{FF2B5EF4-FFF2-40B4-BE49-F238E27FC236}">
              <a16:creationId xmlns:a16="http://schemas.microsoft.com/office/drawing/2014/main" id="{00000000-0008-0000-03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8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0" name="Imagem 279" descr="C:\pini\VolareSQL\images\linha.gif">
          <a:extLst>
            <a:ext uri="{FF2B5EF4-FFF2-40B4-BE49-F238E27FC236}">
              <a16:creationId xmlns:a16="http://schemas.microsoft.com/office/drawing/2014/main" id="{00000000-0008-0000-03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4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1" name="Imagem 280" descr="C:\pini\VolareSQL\images\linha.gif">
          <a:extLst>
            <a:ext uri="{FF2B5EF4-FFF2-40B4-BE49-F238E27FC236}">
              <a16:creationId xmlns:a16="http://schemas.microsoft.com/office/drawing/2014/main" id="{00000000-0008-0000-03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78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2" name="Imagem 281" descr="C:\pini\VolareSQL\images\linha.gif">
          <a:extLst>
            <a:ext uri="{FF2B5EF4-FFF2-40B4-BE49-F238E27FC236}">
              <a16:creationId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14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3" name="Imagem 282" descr="C:\pini\VolareSQL\images\linha.gif">
          <a:extLst>
            <a:ext uri="{FF2B5EF4-FFF2-40B4-BE49-F238E27FC236}">
              <a16:creationId xmlns:a16="http://schemas.microsoft.com/office/drawing/2014/main" id="{00000000-0008-0000-03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1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4" name="Imagem 283" descr="C:\pini\VolareSQL\images\linha.gif">
          <a:extLst>
            <a:ext uri="{FF2B5EF4-FFF2-40B4-BE49-F238E27FC236}">
              <a16:creationId xmlns:a16="http://schemas.microsoft.com/office/drawing/2014/main" id="{00000000-0008-0000-03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872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5" name="Imagem 284" descr="C:\pini\VolareSQL\images\linha.gif">
          <a:extLst>
            <a:ext uri="{FF2B5EF4-FFF2-40B4-BE49-F238E27FC236}">
              <a16:creationId xmlns:a16="http://schemas.microsoft.com/office/drawing/2014/main" id="{00000000-0008-0000-03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3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6" name="Imagem 285" descr="C:\pini\VolareSQL\images\linha.gif">
          <a:extLst>
            <a:ext uri="{FF2B5EF4-FFF2-40B4-BE49-F238E27FC236}">
              <a16:creationId xmlns:a16="http://schemas.microsoft.com/office/drawing/2014/main" id="{00000000-0008-0000-03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59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7" name="Imagem 286" descr="C:\pini\VolareSQL\images\linha.gif">
          <a:extLst>
            <a:ext uri="{FF2B5EF4-FFF2-40B4-BE49-F238E27FC236}">
              <a16:creationId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5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8" name="Imagem 287" descr="C:\pini\VolareSQL\images\linha.gif">
          <a:extLst>
            <a:ext uri="{FF2B5EF4-FFF2-40B4-BE49-F238E27FC236}">
              <a16:creationId xmlns:a16="http://schemas.microsoft.com/office/drawing/2014/main" id="{00000000-0008-0000-03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9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9" name="Imagem 288" descr="C:\pini\VolareSQL\images\linha.gif">
          <a:extLst>
            <a:ext uri="{FF2B5EF4-FFF2-40B4-BE49-F238E27FC236}">
              <a16:creationId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1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0" name="Imagem 289" descr="C:\pini\VolareSQL\images\linha.gif">
          <a:extLst>
            <a:ext uri="{FF2B5EF4-FFF2-40B4-BE49-F238E27FC236}">
              <a16:creationId xmlns:a16="http://schemas.microsoft.com/office/drawing/2014/main" id="{00000000-0008-0000-03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777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1" name="Imagem 290" descr="C:\pini\VolareSQL\images\linha.gif">
          <a:extLst>
            <a:ext uri="{FF2B5EF4-FFF2-40B4-BE49-F238E27FC236}">
              <a16:creationId xmlns:a16="http://schemas.microsoft.com/office/drawing/2014/main" id="{00000000-0008-0000-03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97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2" name="Imagem 291" descr="C:\pini\VolareSQL\images\linha.gif">
          <a:extLst>
            <a:ext uri="{FF2B5EF4-FFF2-40B4-BE49-F238E27FC236}">
              <a16:creationId xmlns:a16="http://schemas.microsoft.com/office/drawing/2014/main" id="{00000000-0008-0000-03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55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3" name="Imagem 292" descr="C:\pini\VolareSQL\images\linha.gif">
          <a:extLst>
            <a:ext uri="{FF2B5EF4-FFF2-40B4-BE49-F238E27FC236}">
              <a16:creationId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2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4" name="Imagem 293" descr="C:\pini\VolareSQL\images\linha.gif">
          <a:extLst>
            <a:ext uri="{FF2B5EF4-FFF2-40B4-BE49-F238E27FC236}">
              <a16:creationId xmlns:a16="http://schemas.microsoft.com/office/drawing/2014/main" id="{00000000-0008-0000-03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26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5" name="Imagem 294" descr="C:\pini\VolareSQL\images\linha.gif">
          <a:extLst>
            <a:ext uri="{FF2B5EF4-FFF2-40B4-BE49-F238E27FC236}">
              <a16:creationId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62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6" name="Imagem 295" descr="C:\pini\VolareSQL\images\linha.gif">
          <a:extLst>
            <a:ext uri="{FF2B5EF4-FFF2-40B4-BE49-F238E27FC236}">
              <a16:creationId xmlns:a16="http://schemas.microsoft.com/office/drawing/2014/main" id="{00000000-0008-0000-03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98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7" name="Imagem 296" descr="C:\pini\VolareSQL\images\linha.gif">
          <a:extLst>
            <a:ext uri="{FF2B5EF4-FFF2-40B4-BE49-F238E27FC236}">
              <a16:creationId xmlns:a16="http://schemas.microsoft.com/office/drawing/2014/main" id="{00000000-0008-0000-03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349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8" name="Imagem 297" descr="C:\pini\VolareSQL\images\linha.gif">
          <a:extLst>
            <a:ext uri="{FF2B5EF4-FFF2-40B4-BE49-F238E27FC236}">
              <a16:creationId xmlns:a16="http://schemas.microsoft.com/office/drawing/2014/main" id="{00000000-0008-0000-03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92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9" name="Imagem 298" descr="C:\pini\VolareSQL\images\linha.gif">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5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0" name="Imagem 299" descr="C:\pini\VolareSQL\images\linha.gif">
          <a:extLst>
            <a:ext uri="{FF2B5EF4-FFF2-40B4-BE49-F238E27FC236}">
              <a16:creationId xmlns:a16="http://schemas.microsoft.com/office/drawing/2014/main" id="{00000000-0008-0000-03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16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1" name="Imagem 300" descr="C:\pini\VolareSQL\images\linha.gif">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7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2" name="Imagem 301" descr="C:\pini\VolareSQL\images\linha.gif">
          <a:extLst>
            <a:ext uri="{FF2B5EF4-FFF2-40B4-BE49-F238E27FC236}">
              <a16:creationId xmlns:a16="http://schemas.microsoft.com/office/drawing/2014/main" id="{00000000-0008-0000-03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4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3" name="Imagem 302" descr="C:\pini\VolareSQL\images\linha.gif">
          <a:extLst>
            <a:ext uri="{FF2B5EF4-FFF2-40B4-BE49-F238E27FC236}">
              <a16:creationId xmlns:a16="http://schemas.microsoft.com/office/drawing/2014/main" id="{00000000-0008-0000-03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502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4" name="Imagem 303" descr="C:\pini\VolareSQL\images\linha.gif">
          <a:extLst>
            <a:ext uri="{FF2B5EF4-FFF2-40B4-BE49-F238E27FC236}">
              <a16:creationId xmlns:a16="http://schemas.microsoft.com/office/drawing/2014/main" id="{00000000-0008-0000-03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6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5" name="Imagem 304" descr="C:\pini\VolareSQL\images\linha.gif">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90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6" name="Imagem 305" descr="C:\pini\VolareSQL\images\linha.gif">
          <a:extLst>
            <a:ext uri="{FF2B5EF4-FFF2-40B4-BE49-F238E27FC236}">
              <a16:creationId xmlns:a16="http://schemas.microsoft.com/office/drawing/2014/main" id="{00000000-0008-0000-03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26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7" name="Imagem 306" descr="C:\pini\VolareSQL\images\linha.gif">
          <a:extLst>
            <a:ext uri="{FF2B5EF4-FFF2-40B4-BE49-F238E27FC236}">
              <a16:creationId xmlns:a16="http://schemas.microsoft.com/office/drawing/2014/main" id="{00000000-0008-0000-03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626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8" name="Imagem 307" descr="C:\pini\VolareSQL\images\linha.gif">
          <a:extLst>
            <a:ext uri="{FF2B5EF4-FFF2-40B4-BE49-F238E27FC236}">
              <a16:creationId xmlns:a16="http://schemas.microsoft.com/office/drawing/2014/main" id="{00000000-0008-0000-03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00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9" name="Imagem 308" descr="C:\pini\VolareSQL\images\linha.gif">
          <a:extLst>
            <a:ext uri="{FF2B5EF4-FFF2-40B4-BE49-F238E27FC236}">
              <a16:creationId xmlns:a16="http://schemas.microsoft.com/office/drawing/2014/main" id="{00000000-0008-0000-03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38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0" name="Imagem 309" descr="C:\pini\VolareSQL\images\linha.gif">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807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1" name="Imagem 310" descr="C:\pini\VolareSQL\images\linha.gif">
          <a:extLst>
            <a:ext uri="{FF2B5EF4-FFF2-40B4-BE49-F238E27FC236}">
              <a16:creationId xmlns:a16="http://schemas.microsoft.com/office/drawing/2014/main" id="{00000000-0008-0000-03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207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2" name="Imagem 311" descr="C:\pini\VolareSQL\images\linha.gif">
          <a:extLst>
            <a:ext uri="{FF2B5EF4-FFF2-40B4-BE49-F238E27FC236}">
              <a16:creationId xmlns:a16="http://schemas.microsoft.com/office/drawing/2014/main" id="{00000000-0008-0000-03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8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3" name="Imagem 312" descr="C:\pini\VolareSQL\images\linha.gif">
          <a:extLst>
            <a:ext uri="{FF2B5EF4-FFF2-40B4-BE49-F238E27FC236}">
              <a16:creationId xmlns:a16="http://schemas.microsoft.com/office/drawing/2014/main" id="{00000000-0008-0000-03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6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4" name="Imagem 313" descr="C:\pini\VolareSQL\images\linha.gif">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31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5" name="Imagem 314" descr="C:\pini\VolareSQL\images\linha.gif">
          <a:extLst>
            <a:ext uri="{FF2B5EF4-FFF2-40B4-BE49-F238E27FC236}">
              <a16:creationId xmlns:a16="http://schemas.microsoft.com/office/drawing/2014/main" id="{00000000-0008-0000-03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9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6" name="Imagem 315" descr="C:\pini\VolareSQL\images\linha.gif">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05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7" name="Imagem 316" descr="C:\pini\VolareSQL\images\linha.gif">
          <a:extLst>
            <a:ext uri="{FF2B5EF4-FFF2-40B4-BE49-F238E27FC236}">
              <a16:creationId xmlns:a16="http://schemas.microsoft.com/office/drawing/2014/main" id="{00000000-0008-0000-03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1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8" name="Imagem 317" descr="C:\pini\VolareSQL\images\linha.gif">
          <a:extLst>
            <a:ext uri="{FF2B5EF4-FFF2-40B4-BE49-F238E27FC236}">
              <a16:creationId xmlns:a16="http://schemas.microsoft.com/office/drawing/2014/main" id="{00000000-0008-0000-03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7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9" name="Imagem 318" descr="C:\pini\VolareSQL\images\linha.gif">
          <a:extLst>
            <a:ext uri="{FF2B5EF4-FFF2-40B4-BE49-F238E27FC236}">
              <a16:creationId xmlns:a16="http://schemas.microsoft.com/office/drawing/2014/main" id="{00000000-0008-0000-03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81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0" name="Imagem 319" descr="C:\pini\VolareSQL\images\linha.gif">
          <a:extLst>
            <a:ext uri="{FF2B5EF4-FFF2-40B4-BE49-F238E27FC236}">
              <a16:creationId xmlns:a16="http://schemas.microsoft.com/office/drawing/2014/main" id="{00000000-0008-0000-03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7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1" name="Imagem 320" descr="C:\pini\VolareSQL\images\linha.gif">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41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2" name="Imagem 321" descr="C:\pini\VolareSQL\images\linha.gif">
          <a:extLst>
            <a:ext uri="{FF2B5EF4-FFF2-40B4-BE49-F238E27FC236}">
              <a16:creationId xmlns:a16="http://schemas.microsoft.com/office/drawing/2014/main" id="{00000000-0008-0000-03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903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3" name="Imagem 322" descr="C:\pini\VolareSQL\images\linha.gif">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94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4" name="Imagem 323" descr="C:\pini\VolareSQL\images\linha.gif">
          <a:extLst>
            <a:ext uri="{FF2B5EF4-FFF2-40B4-BE49-F238E27FC236}">
              <a16:creationId xmlns:a16="http://schemas.microsoft.com/office/drawing/2014/main" id="{00000000-0008-0000-03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30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5" name="Imagem 324" descr="C:\pini\VolareSQL\images\linha.gif">
          <a:extLst>
            <a:ext uri="{FF2B5EF4-FFF2-40B4-BE49-F238E27FC236}">
              <a16:creationId xmlns:a16="http://schemas.microsoft.com/office/drawing/2014/main" id="{00000000-0008-0000-03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65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6" name="Imagem 325" descr="C:\pini\VolareSQL\images\linha.gif">
          <a:extLst>
            <a:ext uri="{FF2B5EF4-FFF2-40B4-BE49-F238E27FC236}">
              <a16:creationId xmlns:a16="http://schemas.microsoft.com/office/drawing/2014/main" id="{00000000-0008-0000-03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02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7" name="Imagem 326" descr="C:\pini\VolareSQL\images\linha.gif">
          <a:extLst>
            <a:ext uri="{FF2B5EF4-FFF2-40B4-BE49-F238E27FC236}">
              <a16:creationId xmlns:a16="http://schemas.microsoft.com/office/drawing/2014/main" id="{00000000-0008-0000-03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38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8" name="Imagem 327" descr="C:\pini\VolareSQL\images\linha.gif">
          <a:extLst>
            <a:ext uri="{FF2B5EF4-FFF2-40B4-BE49-F238E27FC236}">
              <a16:creationId xmlns:a16="http://schemas.microsoft.com/office/drawing/2014/main" id="{00000000-0008-0000-03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90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9" name="Imagem 328" descr="C:\pini\VolareSQL\images\linha.gif">
          <a:extLst>
            <a:ext uri="{FF2B5EF4-FFF2-40B4-BE49-F238E27FC236}">
              <a16:creationId xmlns:a16="http://schemas.microsoft.com/office/drawing/2014/main" id="{00000000-0008-0000-03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28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0" name="Imagem 329" descr="C:\pini\VolareSQL\images\linha.gif">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665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1" name="Imagem 330" descr="C:\pini\VolareSQL\images\linha.gif">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046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2" name="Imagem 331" descr="C:\pini\VolareSQL\images\linha.gif">
          <a:extLst>
            <a:ext uri="{FF2B5EF4-FFF2-40B4-BE49-F238E27FC236}">
              <a16:creationId xmlns:a16="http://schemas.microsoft.com/office/drawing/2014/main" id="{00000000-0008-0000-03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427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3" name="Imagem 332" descr="C:\pini\VolareSQL\images\linha.gif">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789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4" name="Imagem 333" descr="C:\pini\VolareSQL\images\linha.gif">
          <a:extLst>
            <a:ext uri="{FF2B5EF4-FFF2-40B4-BE49-F238E27FC236}">
              <a16:creationId xmlns:a16="http://schemas.microsoft.com/office/drawing/2014/main" id="{00000000-0008-0000-03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20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5" name="Imagem 334" descr="C:\pini\VolareSQL\images\linha.gif">
          <a:extLst>
            <a:ext uri="{FF2B5EF4-FFF2-40B4-BE49-F238E27FC236}">
              <a16:creationId xmlns:a16="http://schemas.microsoft.com/office/drawing/2014/main" id="{00000000-0008-0000-03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6" name="Imagem 335" descr="C:\pini\VolareSQL\images\linha.gif">
          <a:extLst>
            <a:ext uri="{FF2B5EF4-FFF2-40B4-BE49-F238E27FC236}">
              <a16:creationId xmlns:a16="http://schemas.microsoft.com/office/drawing/2014/main" id="{00000000-0008-0000-03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04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7" name="Imagem 336" descr="C:\pini\VolareSQL\images\linha.gif">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4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8" name="Imagem 337" descr="C:\pini\VolareSQL\images\linha.gif">
          <a:extLst>
            <a:ext uri="{FF2B5EF4-FFF2-40B4-BE49-F238E27FC236}">
              <a16:creationId xmlns:a16="http://schemas.microsoft.com/office/drawing/2014/main" id="{00000000-0008-0000-03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84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9" name="Imagem 338" descr="C:\pini\VolareSQL\images\linha.gif">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4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0" name="Imagem 339" descr="C:\pini\VolareSQL\images\linha.gif">
          <a:extLst>
            <a:ext uri="{FF2B5EF4-FFF2-40B4-BE49-F238E27FC236}">
              <a16:creationId xmlns:a16="http://schemas.microsoft.com/office/drawing/2014/main" id="{00000000-0008-0000-03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64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1" name="Imagem 340" descr="C:\pini\VolareSQL\images\linha.gif">
          <a:extLst>
            <a:ext uri="{FF2B5EF4-FFF2-40B4-BE49-F238E27FC236}">
              <a16:creationId xmlns:a16="http://schemas.microsoft.com/office/drawing/2014/main" id="{00000000-0008-0000-03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4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2" name="Imagem 341" descr="C:\pini\VolareSQL\images\linha.gif">
          <a:extLst>
            <a:ext uri="{FF2B5EF4-FFF2-40B4-BE49-F238E27FC236}">
              <a16:creationId xmlns:a16="http://schemas.microsoft.com/office/drawing/2014/main" id="{00000000-0008-0000-03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0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3" name="Imagem 342" descr="C:\pini\VolareSQL\images\linha.gif">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0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4" name="Imagem 343" descr="C:\pini\VolareSQL\images\linha.gif">
          <a:extLst>
            <a:ext uri="{FF2B5EF4-FFF2-40B4-BE49-F238E27FC236}">
              <a16:creationId xmlns:a16="http://schemas.microsoft.com/office/drawing/2014/main" id="{00000000-0008-0000-03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189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5" name="Imagem 344" descr="C:\pini\VolareSQL\images\linha.gif">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57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6" name="Imagem 345" descr="C:\pini\VolareSQL\images\linha.gif">
          <a:extLst>
            <a:ext uri="{FF2B5EF4-FFF2-40B4-BE49-F238E27FC236}">
              <a16:creationId xmlns:a16="http://schemas.microsoft.com/office/drawing/2014/main" id="{00000000-0008-0000-03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51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7" name="Imagem 346" descr="C:\pini\VolareSQL\images\linha.gif">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32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8" name="Imagem 347" descr="C:\pini\VolareSQL\images\linha.gif">
          <a:extLst>
            <a:ext uri="{FF2B5EF4-FFF2-40B4-BE49-F238E27FC236}">
              <a16:creationId xmlns:a16="http://schemas.microsoft.com/office/drawing/2014/main" id="{00000000-0008-0000-03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1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9" name="Imagem 348" descr="C:\pini\VolareSQL\images\linha.gif">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07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0" name="Imagem 349" descr="C:\pini\VolareSQL\images\linha.gif">
          <a:extLst>
            <a:ext uri="{FF2B5EF4-FFF2-40B4-BE49-F238E27FC236}">
              <a16:creationId xmlns:a16="http://schemas.microsoft.com/office/drawing/2014/main" id="{00000000-0008-0000-03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3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1" name="Imagem 350" descr="C:\pini\VolareSQL\images\linha.gif">
          <a:extLst>
            <a:ext uri="{FF2B5EF4-FFF2-40B4-BE49-F238E27FC236}">
              <a16:creationId xmlns:a16="http://schemas.microsoft.com/office/drawing/2014/main" id="{00000000-0008-0000-03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9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2" name="Imagem 351" descr="C:\pini\VolareSQL\images\linha.gif">
          <a:extLst>
            <a:ext uri="{FF2B5EF4-FFF2-40B4-BE49-F238E27FC236}">
              <a16:creationId xmlns:a16="http://schemas.microsoft.com/office/drawing/2014/main" id="{00000000-0008-0000-03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16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3" name="Imagem 352" descr="C:\pini\VolareSQL\images\linha.gif">
          <a:extLst>
            <a:ext uri="{FF2B5EF4-FFF2-40B4-BE49-F238E27FC236}">
              <a16:creationId xmlns:a16="http://schemas.microsoft.com/office/drawing/2014/main" id="{00000000-0008-0000-03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52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4" name="Imagem 353" descr="C:\pini\VolareSQL\images\linha.gif">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8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5" name="Imagem 354" descr="C:\pini\VolareSQL\images\linha.gif">
          <a:extLst>
            <a:ext uri="{FF2B5EF4-FFF2-40B4-BE49-F238E27FC236}">
              <a16:creationId xmlns:a16="http://schemas.microsoft.com/office/drawing/2014/main" id="{00000000-0008-0000-03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6" name="Imagem 355" descr="C:\pini\VolareSQL\images\linha.gif">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81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7" name="Imagem 356" descr="C:\pini\VolareSQL\images\linha.gif">
          <a:extLst>
            <a:ext uri="{FF2B5EF4-FFF2-40B4-BE49-F238E27FC236}">
              <a16:creationId xmlns:a16="http://schemas.microsoft.com/office/drawing/2014/main" id="{00000000-0008-0000-03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16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8" name="Imagem 357" descr="C:\pini\VolareSQL\images\linha.gif">
          <a:extLst>
            <a:ext uri="{FF2B5EF4-FFF2-40B4-BE49-F238E27FC236}">
              <a16:creationId xmlns:a16="http://schemas.microsoft.com/office/drawing/2014/main" id="{00000000-0008-0000-03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5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9" name="Imagem 358" descr="C:\pini\VolareSQL\images\linha.gif">
          <a:extLst>
            <a:ext uri="{FF2B5EF4-FFF2-40B4-BE49-F238E27FC236}">
              <a16:creationId xmlns:a16="http://schemas.microsoft.com/office/drawing/2014/main" id="{00000000-0008-0000-03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8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0" name="Imagem 359" descr="C:\pini\VolareSQL\images\linha.gif">
          <a:extLst>
            <a:ext uri="{FF2B5EF4-FFF2-40B4-BE49-F238E27FC236}">
              <a16:creationId xmlns:a16="http://schemas.microsoft.com/office/drawing/2014/main" id="{00000000-0008-0000-03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2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1" name="Imagem 360" descr="C:\pini\VolareSQL\images\linha.gif">
          <a:extLst>
            <a:ext uri="{FF2B5EF4-FFF2-40B4-BE49-F238E27FC236}">
              <a16:creationId xmlns:a16="http://schemas.microsoft.com/office/drawing/2014/main" id="{00000000-0008-0000-03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0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2" name="Imagem 361" descr="C:\pini\VolareSQL\images\linha.gif">
          <a:extLst>
            <a:ext uri="{FF2B5EF4-FFF2-40B4-BE49-F238E27FC236}">
              <a16:creationId xmlns:a16="http://schemas.microsoft.com/office/drawing/2014/main" id="{00000000-0008-0000-03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97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3" name="Imagem 362" descr="C:\pini\VolareSQL\images\linha.gif">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3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4" name="Imagem 363" descr="C:\pini\VolareSQL\images\linha.gif">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69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5" name="Imagem 364" descr="C:\pini\VolareSQL\images\linha.gif">
          <a:extLst>
            <a:ext uri="{FF2B5EF4-FFF2-40B4-BE49-F238E27FC236}">
              <a16:creationId xmlns:a16="http://schemas.microsoft.com/office/drawing/2014/main" id="{00000000-0008-0000-03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6" name="Imagem 365" descr="C:\pini\VolareSQL\images\linha.gif">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9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7" name="Imagem 366" descr="C:\pini\VolareSQL\images\linha.gif">
          <a:extLst>
            <a:ext uri="{FF2B5EF4-FFF2-40B4-BE49-F238E27FC236}">
              <a16:creationId xmlns:a16="http://schemas.microsoft.com/office/drawing/2014/main" id="{00000000-0008-0000-03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14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8" name="Imagem 367" descr="C:\pini\VolareSQL\images\linha.gif">
          <a:extLst>
            <a:ext uri="{FF2B5EF4-FFF2-40B4-BE49-F238E27FC236}">
              <a16:creationId xmlns:a16="http://schemas.microsoft.com/office/drawing/2014/main" id="{00000000-0008-0000-03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93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9" name="Imagem 368" descr="C:\pini\VolareSQL\images\linha.gif">
          <a:extLst>
            <a:ext uri="{FF2B5EF4-FFF2-40B4-BE49-F238E27FC236}">
              <a16:creationId xmlns:a16="http://schemas.microsoft.com/office/drawing/2014/main" id="{00000000-0008-0000-03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29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0" name="Imagem 369" descr="C:\pini\VolareSQL\images\linha.gif">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352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1" name="Imagem 370" descr="C:\pini\VolareSQL\images\linha.gif">
          <a:extLst>
            <a:ext uri="{FF2B5EF4-FFF2-40B4-BE49-F238E27FC236}">
              <a16:creationId xmlns:a16="http://schemas.microsoft.com/office/drawing/2014/main" id="{00000000-0008-0000-03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1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2" name="Imagem 371" descr="C:\pini\VolareSQL\images\linha.gif">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07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3" name="Imagem 372" descr="C:\pini\VolareSQL\images\linha.gif">
          <a:extLst>
            <a:ext uri="{FF2B5EF4-FFF2-40B4-BE49-F238E27FC236}">
              <a16:creationId xmlns:a16="http://schemas.microsoft.com/office/drawing/2014/main" id="{00000000-0008-0000-03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3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4" name="Imagem 373" descr="C:\pini\VolareSQL\images\linha.gif">
          <a:extLst>
            <a:ext uri="{FF2B5EF4-FFF2-40B4-BE49-F238E27FC236}">
              <a16:creationId xmlns:a16="http://schemas.microsoft.com/office/drawing/2014/main" id="{00000000-0008-0000-03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5" name="Imagem 374" descr="C:\pini\VolareSQL\images\linha.gif">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57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6" name="Imagem 375" descr="C:\pini\VolareSQL\images\linha.gif">
          <a:extLst>
            <a:ext uri="{FF2B5EF4-FFF2-40B4-BE49-F238E27FC236}">
              <a16:creationId xmlns:a16="http://schemas.microsoft.com/office/drawing/2014/main" id="{00000000-0008-0000-03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9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7" name="Imagem 376" descr="C:\pini\VolareSQL\images\linha.gif">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35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8" name="Imagem 377" descr="C:\pini\VolareSQL\images\linha.gif">
          <a:extLst>
            <a:ext uri="{FF2B5EF4-FFF2-40B4-BE49-F238E27FC236}">
              <a16:creationId xmlns:a16="http://schemas.microsoft.com/office/drawing/2014/main" id="{00000000-0008-0000-03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86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9" name="Imagem 378" descr="C:\pini\VolareSQL\images\linha.gif">
          <a:extLst>
            <a:ext uri="{FF2B5EF4-FFF2-40B4-BE49-F238E27FC236}">
              <a16:creationId xmlns:a16="http://schemas.microsoft.com/office/drawing/2014/main" id="{00000000-0008-0000-03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22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0" name="Imagem 379" descr="C:\pini\VolareSQL\images\linha.gif">
          <a:extLst>
            <a:ext uri="{FF2B5EF4-FFF2-40B4-BE49-F238E27FC236}">
              <a16:creationId xmlns:a16="http://schemas.microsoft.com/office/drawing/2014/main" id="{00000000-0008-0000-03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59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1" name="Imagem 380" descr="C:\pini\VolareSQL\images\linha.gif">
          <a:extLst>
            <a:ext uri="{FF2B5EF4-FFF2-40B4-BE49-F238E27FC236}">
              <a16:creationId xmlns:a16="http://schemas.microsoft.com/office/drawing/2014/main" id="{00000000-0008-0000-03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95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2" name="Imagem 381" descr="C:\pini\VolareSQL\images\linha.gif">
          <a:extLst>
            <a:ext uri="{FF2B5EF4-FFF2-40B4-BE49-F238E27FC236}">
              <a16:creationId xmlns:a16="http://schemas.microsoft.com/office/drawing/2014/main" id="{00000000-0008-0000-03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31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3" name="Imagem 382" descr="C:\pini\VolareSQL\images\linha.gif">
          <a:extLst>
            <a:ext uri="{FF2B5EF4-FFF2-40B4-BE49-F238E27FC236}">
              <a16:creationId xmlns:a16="http://schemas.microsoft.com/office/drawing/2014/main" id="{00000000-0008-0000-03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67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4" name="Imagem 383" descr="C:\pini\VolareSQL\images\linha.gif">
          <a:extLst>
            <a:ext uri="{FF2B5EF4-FFF2-40B4-BE49-F238E27FC236}">
              <a16:creationId xmlns:a16="http://schemas.microsoft.com/office/drawing/2014/main" id="{00000000-0008-0000-03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3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5" name="Imagem 384" descr="C:\pini\VolareSQL\images\linha.gif">
          <a:extLst>
            <a:ext uri="{FF2B5EF4-FFF2-40B4-BE49-F238E27FC236}">
              <a16:creationId xmlns:a16="http://schemas.microsoft.com/office/drawing/2014/main" id="{00000000-0008-0000-03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515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6" name="Imagem 385" descr="C:\pini\VolareSQL\images\linha.gif">
          <a:extLst>
            <a:ext uri="{FF2B5EF4-FFF2-40B4-BE49-F238E27FC236}">
              <a16:creationId xmlns:a16="http://schemas.microsoft.com/office/drawing/2014/main" id="{00000000-0008-0000-03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5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7" name="Imagem 386" descr="C:\pini\VolareSQL\images\linha.gif">
          <a:extLst>
            <a:ext uri="{FF2B5EF4-FFF2-40B4-BE49-F238E27FC236}">
              <a16:creationId xmlns:a16="http://schemas.microsoft.com/office/drawing/2014/main" id="{00000000-0008-0000-03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9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8" name="Imagem 387" descr="C:\pini\VolareSQL\images\linha.gif">
          <a:extLst>
            <a:ext uri="{FF2B5EF4-FFF2-40B4-BE49-F238E27FC236}">
              <a16:creationId xmlns:a16="http://schemas.microsoft.com/office/drawing/2014/main" id="{00000000-0008-0000-03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372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9" name="Imagem 388" descr="C:\pini\VolareSQL\images\linha.gif">
          <a:extLst>
            <a:ext uri="{FF2B5EF4-FFF2-40B4-BE49-F238E27FC236}">
              <a16:creationId xmlns:a16="http://schemas.microsoft.com/office/drawing/2014/main" id="{00000000-0008-0000-03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81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0" name="Imagem 389" descr="C:\pini\VolareSQL\images\linha.gif">
          <a:extLst>
            <a:ext uri="{FF2B5EF4-FFF2-40B4-BE49-F238E27FC236}">
              <a16:creationId xmlns:a16="http://schemas.microsoft.com/office/drawing/2014/main" id="{00000000-0008-0000-03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40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1" name="Imagem 390" descr="C:\pini\VolareSQL\images\linha.gif">
          <a:extLst>
            <a:ext uri="{FF2B5EF4-FFF2-40B4-BE49-F238E27FC236}">
              <a16:creationId xmlns:a16="http://schemas.microsoft.com/office/drawing/2014/main" id="{00000000-0008-0000-03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91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2" name="Imagem 391" descr="C:\pini\VolareSQL\images\linha.gif">
          <a:extLst>
            <a:ext uri="{FF2B5EF4-FFF2-40B4-BE49-F238E27FC236}">
              <a16:creationId xmlns:a16="http://schemas.microsoft.com/office/drawing/2014/main" id="{00000000-0008-0000-03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411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3" name="Imagem 392" descr="C:\pini\VolareSQL\images\linha.gif">
          <a:extLst>
            <a:ext uri="{FF2B5EF4-FFF2-40B4-BE49-F238E27FC236}">
              <a16:creationId xmlns:a16="http://schemas.microsoft.com/office/drawing/2014/main" id="{00000000-0008-0000-03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11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4" name="Imagem 393" descr="C:\pini\VolareSQL\images\linha.gif">
          <a:extLst>
            <a:ext uri="{FF2B5EF4-FFF2-40B4-BE49-F238E27FC236}">
              <a16:creationId xmlns:a16="http://schemas.microsoft.com/office/drawing/2014/main" id="{00000000-0008-0000-03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4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5" name="Imagem 394" descr="C:\pini\VolareSQL\images\linha.gif">
          <a:extLst>
            <a:ext uri="{FF2B5EF4-FFF2-40B4-BE49-F238E27FC236}">
              <a16:creationId xmlns:a16="http://schemas.microsoft.com/office/drawing/2014/main" id="{00000000-0008-0000-03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42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6" name="Imagem 395" descr="C:\pini\VolareSQL\images\linha.gif">
          <a:extLst>
            <a:ext uri="{FF2B5EF4-FFF2-40B4-BE49-F238E27FC236}">
              <a16:creationId xmlns:a16="http://schemas.microsoft.com/office/drawing/2014/main" id="{00000000-0008-0000-03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83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7" name="Imagem 396" descr="C:\pini\VolareSQL\images\linha.gif">
          <a:extLst>
            <a:ext uri="{FF2B5EF4-FFF2-40B4-BE49-F238E27FC236}">
              <a16:creationId xmlns:a16="http://schemas.microsoft.com/office/drawing/2014/main" id="{00000000-0008-0000-03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25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8" name="Imagem 397" descr="C:\pini\VolareSQL\images\linha.gif">
          <a:extLst>
            <a:ext uri="{FF2B5EF4-FFF2-40B4-BE49-F238E27FC236}">
              <a16:creationId xmlns:a16="http://schemas.microsoft.com/office/drawing/2014/main" id="{00000000-0008-0000-03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39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9" name="Imagem 398" descr="C:\pini\VolareSQL\images\linha.gif">
          <a:extLst>
            <a:ext uri="{FF2B5EF4-FFF2-40B4-BE49-F238E27FC236}">
              <a16:creationId xmlns:a16="http://schemas.microsoft.com/office/drawing/2014/main" id="{00000000-0008-0000-03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78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0" name="Imagem 399" descr="C:\pini\VolareSQL\images\linha.gif">
          <a:extLst>
            <a:ext uri="{FF2B5EF4-FFF2-40B4-BE49-F238E27FC236}">
              <a16:creationId xmlns:a16="http://schemas.microsoft.com/office/drawing/2014/main" id="{00000000-0008-0000-03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53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1" name="Imagem 400" descr="C:\pini\VolareSQL\images\linha.gif">
          <a:extLst>
            <a:ext uri="{FF2B5EF4-FFF2-40B4-BE49-F238E27FC236}">
              <a16:creationId xmlns:a16="http://schemas.microsoft.com/office/drawing/2014/main" id="{00000000-0008-0000-03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73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2" name="Imagem 401" descr="C:\pini\VolareSQL\images\linha.gif">
          <a:extLst>
            <a:ext uri="{FF2B5EF4-FFF2-40B4-BE49-F238E27FC236}">
              <a16:creationId xmlns:a16="http://schemas.microsoft.com/office/drawing/2014/main" id="{00000000-0008-0000-03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6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3" name="Imagem 402" descr="C:\pini\VolareSQL\images\linha.gif">
          <a:extLst>
            <a:ext uri="{FF2B5EF4-FFF2-40B4-BE49-F238E27FC236}">
              <a16:creationId xmlns:a16="http://schemas.microsoft.com/office/drawing/2014/main" id="{00000000-0008-0000-03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96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4" name="Imagem 403" descr="C:\pini\VolareSQL\images\linha.gif">
          <a:extLst>
            <a:ext uri="{FF2B5EF4-FFF2-40B4-BE49-F238E27FC236}">
              <a16:creationId xmlns:a16="http://schemas.microsoft.com/office/drawing/2014/main" id="{00000000-0008-0000-03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00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5" name="Imagem 404" descr="C:\pini\VolareSQL\images\linha.gif">
          <a:extLst>
            <a:ext uri="{FF2B5EF4-FFF2-40B4-BE49-F238E27FC236}">
              <a16:creationId xmlns:a16="http://schemas.microsoft.com/office/drawing/2014/main" id="{00000000-0008-0000-03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36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6" name="Imagem 405" descr="C:\pini\VolareSQL\images\linha.gif">
          <a:extLst>
            <a:ext uri="{FF2B5EF4-FFF2-40B4-BE49-F238E27FC236}">
              <a16:creationId xmlns:a16="http://schemas.microsoft.com/office/drawing/2014/main" id="{00000000-0008-0000-03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7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7" name="Imagem 406" descr="C:\pini\VolareSQL\images\linha.gif">
          <a:extLst>
            <a:ext uri="{FF2B5EF4-FFF2-40B4-BE49-F238E27FC236}">
              <a16:creationId xmlns:a16="http://schemas.microsoft.com/office/drawing/2014/main" id="{00000000-0008-0000-03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5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8" name="Imagem 407" descr="C:\pini\VolareSQL\images\linha.gif">
          <a:extLst>
            <a:ext uri="{FF2B5EF4-FFF2-40B4-BE49-F238E27FC236}">
              <a16:creationId xmlns:a16="http://schemas.microsoft.com/office/drawing/2014/main" id="{00000000-0008-0000-03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97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9" name="Imagem 408" descr="C:\pini\VolareSQL\images\linha.gif">
          <a:extLst>
            <a:ext uri="{FF2B5EF4-FFF2-40B4-BE49-F238E27FC236}">
              <a16:creationId xmlns:a16="http://schemas.microsoft.com/office/drawing/2014/main" id="{00000000-0008-0000-03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078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0" name="Imagem 409" descr="C:\pini\VolareSQL\images\linha.gif">
          <a:extLst>
            <a:ext uri="{FF2B5EF4-FFF2-40B4-BE49-F238E27FC236}">
              <a16:creationId xmlns:a16="http://schemas.microsoft.com/office/drawing/2014/main" id="{00000000-0008-0000-03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69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1" name="Imagem 410" descr="C:\pini\VolareSQL\images\linha.gif">
          <a:extLst>
            <a:ext uri="{FF2B5EF4-FFF2-40B4-BE49-F238E27FC236}">
              <a16:creationId xmlns:a16="http://schemas.microsoft.com/office/drawing/2014/main" id="{00000000-0008-0000-03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0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2" name="Imagem 411" descr="C:\pini\VolareSQL\images\linha.gif">
          <a:extLst>
            <a:ext uri="{FF2B5EF4-FFF2-40B4-BE49-F238E27FC236}">
              <a16:creationId xmlns:a16="http://schemas.microsoft.com/office/drawing/2014/main" id="{00000000-0008-0000-03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10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3" name="Imagem 412" descr="C:\pini\VolareSQL\images\linha.gif">
          <a:extLst>
            <a:ext uri="{FF2B5EF4-FFF2-40B4-BE49-F238E27FC236}">
              <a16:creationId xmlns:a16="http://schemas.microsoft.com/office/drawing/2014/main" id="{00000000-0008-0000-03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50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4" name="Imagem 413" descr="C:\pini\VolareSQL\images\linha.gif">
          <a:extLst>
            <a:ext uri="{FF2B5EF4-FFF2-40B4-BE49-F238E27FC236}">
              <a16:creationId xmlns:a16="http://schemas.microsoft.com/office/drawing/2014/main" id="{00000000-0008-0000-03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86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5" name="Imagem 414" descr="C:\pini\VolareSQL\images\linha.gif">
          <a:extLst>
            <a:ext uri="{FF2B5EF4-FFF2-40B4-BE49-F238E27FC236}">
              <a16:creationId xmlns:a16="http://schemas.microsoft.com/office/drawing/2014/main" id="{00000000-0008-0000-03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23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6" name="Imagem 415" descr="C:\pini\VolareSQL\images\linha.gif">
          <a:extLst>
            <a:ext uri="{FF2B5EF4-FFF2-40B4-BE49-F238E27FC236}">
              <a16:creationId xmlns:a16="http://schemas.microsoft.com/office/drawing/2014/main" id="{00000000-0008-0000-03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9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7" name="Imagem 416" descr="C:\pini\VolareSQL\images\linha.gif">
          <a:extLst>
            <a:ext uri="{FF2B5EF4-FFF2-40B4-BE49-F238E27FC236}">
              <a16:creationId xmlns:a16="http://schemas.microsoft.com/office/drawing/2014/main" id="{00000000-0008-0000-03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97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8" name="Imagem 417" descr="C:\pini\VolareSQL\images\linha.gif">
          <a:extLst>
            <a:ext uri="{FF2B5EF4-FFF2-40B4-BE49-F238E27FC236}">
              <a16:creationId xmlns:a16="http://schemas.microsoft.com/office/drawing/2014/main" id="{00000000-0008-0000-03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35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9" name="Imagem 418" descr="C:\pini\VolareSQL\images\linha.gif">
          <a:extLst>
            <a:ext uri="{FF2B5EF4-FFF2-40B4-BE49-F238E27FC236}">
              <a16:creationId xmlns:a16="http://schemas.microsoft.com/office/drawing/2014/main" id="{00000000-0008-0000-03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3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0" name="Imagem 419" descr="C:\pini\VolareSQL\images\linha.gif">
          <a:extLst>
            <a:ext uri="{FF2B5EF4-FFF2-40B4-BE49-F238E27FC236}">
              <a16:creationId xmlns:a16="http://schemas.microsoft.com/office/drawing/2014/main" id="{00000000-0008-0000-03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7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1" name="Imagem 420" descr="C:\pini\VolareSQL\images\linha.gif">
          <a:extLst>
            <a:ext uri="{FF2B5EF4-FFF2-40B4-BE49-F238E27FC236}">
              <a16:creationId xmlns:a16="http://schemas.microsoft.com/office/drawing/2014/main" id="{00000000-0008-0000-03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17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2" name="Imagem 421" descr="C:\pini\VolareSQL\images\linha.gif">
          <a:extLst>
            <a:ext uri="{FF2B5EF4-FFF2-40B4-BE49-F238E27FC236}">
              <a16:creationId xmlns:a16="http://schemas.microsoft.com/office/drawing/2014/main" id="{00000000-0008-0000-03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51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3" name="Imagem 422" descr="C:\pini\VolareSQL\images\linha.gif">
          <a:extLst>
            <a:ext uri="{FF2B5EF4-FFF2-40B4-BE49-F238E27FC236}">
              <a16:creationId xmlns:a16="http://schemas.microsoft.com/office/drawing/2014/main" id="{00000000-0008-0000-03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898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4" name="Imagem 423" descr="C:\pini\VolareSQL\images\linha.gif">
          <a:extLst>
            <a:ext uri="{FF2B5EF4-FFF2-40B4-BE49-F238E27FC236}">
              <a16:creationId xmlns:a16="http://schemas.microsoft.com/office/drawing/2014/main" id="{00000000-0008-0000-03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1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5" name="Imagem 424" descr="C:\pini\VolareSQL\images\linha.gif">
          <a:extLst>
            <a:ext uri="{FF2B5EF4-FFF2-40B4-BE49-F238E27FC236}">
              <a16:creationId xmlns:a16="http://schemas.microsoft.com/office/drawing/2014/main" id="{00000000-0008-0000-03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67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6" name="Imagem 425" descr="C:\pini\VolareSQL\images\linha.gif">
          <a:extLst>
            <a:ext uri="{FF2B5EF4-FFF2-40B4-BE49-F238E27FC236}">
              <a16:creationId xmlns:a16="http://schemas.microsoft.com/office/drawing/2014/main" id="{00000000-0008-0000-03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060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7" name="Imagem 426" descr="C:\pini\VolareSQL\images\linha.gif">
          <a:extLst>
            <a:ext uri="{FF2B5EF4-FFF2-40B4-BE49-F238E27FC236}">
              <a16:creationId xmlns:a16="http://schemas.microsoft.com/office/drawing/2014/main" id="{00000000-0008-0000-03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40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8" name="Imagem 427" descr="C:\pini\VolareSQL\images\linha.gif">
          <a:extLst>
            <a:ext uri="{FF2B5EF4-FFF2-40B4-BE49-F238E27FC236}">
              <a16:creationId xmlns:a16="http://schemas.microsoft.com/office/drawing/2014/main" id="{00000000-0008-0000-03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6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9" name="Imagem 428" descr="C:\pini\VolareSQL\images\linha.gif">
          <a:extLst>
            <a:ext uri="{FF2B5EF4-FFF2-40B4-BE49-F238E27FC236}">
              <a16:creationId xmlns:a16="http://schemas.microsoft.com/office/drawing/2014/main" id="{00000000-0008-0000-03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260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0" name="Imagem 429" descr="C:\pini\VolareSQL\images\linha.gif">
          <a:extLst>
            <a:ext uri="{FF2B5EF4-FFF2-40B4-BE49-F238E27FC236}">
              <a16:creationId xmlns:a16="http://schemas.microsoft.com/office/drawing/2014/main" id="{00000000-0008-0000-03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60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1" name="Imagem 430" descr="C:\pini\VolareSQL\images\linha.gif">
          <a:extLst>
            <a:ext uri="{FF2B5EF4-FFF2-40B4-BE49-F238E27FC236}">
              <a16:creationId xmlns:a16="http://schemas.microsoft.com/office/drawing/2014/main" id="{00000000-0008-0000-03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64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2" name="Imagem 431" descr="C:\pini\VolareSQL\images\linha.gif">
          <a:extLst>
            <a:ext uri="{FF2B5EF4-FFF2-40B4-BE49-F238E27FC236}">
              <a16:creationId xmlns:a16="http://schemas.microsoft.com/office/drawing/2014/main" id="{00000000-0008-0000-03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02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3" name="Imagem 432" descr="C:\pini\VolareSQL\images\linha.gif">
          <a:extLst>
            <a:ext uri="{FF2B5EF4-FFF2-40B4-BE49-F238E27FC236}">
              <a16:creationId xmlns:a16="http://schemas.microsoft.com/office/drawing/2014/main" id="{00000000-0008-0000-03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38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4" name="Imagem 433" descr="C:\pini\VolareSQL\images\linha.gif">
          <a:extLst>
            <a:ext uri="{FF2B5EF4-FFF2-40B4-BE49-F238E27FC236}">
              <a16:creationId xmlns:a16="http://schemas.microsoft.com/office/drawing/2014/main" id="{00000000-0008-0000-03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74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5" name="Imagem 434" descr="C:\pini\VolareSQL\images\linha.gif">
          <a:extLst>
            <a:ext uri="{FF2B5EF4-FFF2-40B4-BE49-F238E27FC236}">
              <a16:creationId xmlns:a16="http://schemas.microsoft.com/office/drawing/2014/main" id="{00000000-0008-0000-03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6" name="Imagem 435" descr="C:\pini\VolareSQL\images\linha.gif">
          <a:extLst>
            <a:ext uri="{FF2B5EF4-FFF2-40B4-BE49-F238E27FC236}">
              <a16:creationId xmlns:a16="http://schemas.microsoft.com/office/drawing/2014/main" id="{00000000-0008-0000-03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51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7" name="Imagem 436" descr="C:\pini\VolareSQL\images\linha.gif">
          <a:extLst>
            <a:ext uri="{FF2B5EF4-FFF2-40B4-BE49-F238E27FC236}">
              <a16:creationId xmlns:a16="http://schemas.microsoft.com/office/drawing/2014/main" id="{00000000-0008-0000-03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83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8" name="Imagem 437" descr="C:\pini\VolareSQL\images\linha.gif">
          <a:extLst>
            <a:ext uri="{FF2B5EF4-FFF2-40B4-BE49-F238E27FC236}">
              <a16:creationId xmlns:a16="http://schemas.microsoft.com/office/drawing/2014/main" id="{00000000-0008-0000-03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289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9" name="Imagem 438" descr="C:\pini\VolareSQL\images\linha.gif">
          <a:extLst>
            <a:ext uri="{FF2B5EF4-FFF2-40B4-BE49-F238E27FC236}">
              <a16:creationId xmlns:a16="http://schemas.microsoft.com/office/drawing/2014/main" id="{00000000-0008-0000-03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32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0" name="Imagem 439" descr="C:\pini\VolareSQL\images\linha.gif">
          <a:extLst>
            <a:ext uri="{FF2B5EF4-FFF2-40B4-BE49-F238E27FC236}">
              <a16:creationId xmlns:a16="http://schemas.microsoft.com/office/drawing/2014/main" id="{00000000-0008-0000-03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7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1" name="Imagem 440" descr="C:\pini\VolareSQL\images\linha.gif">
          <a:extLst>
            <a:ext uri="{FF2B5EF4-FFF2-40B4-BE49-F238E27FC236}">
              <a16:creationId xmlns:a16="http://schemas.microsoft.com/office/drawing/2014/main" id="{00000000-0008-0000-03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14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2" name="Imagem 441" descr="C:\pini\VolareSQL\images\linha.gif">
          <a:extLst>
            <a:ext uri="{FF2B5EF4-FFF2-40B4-BE49-F238E27FC236}">
              <a16:creationId xmlns:a16="http://schemas.microsoft.com/office/drawing/2014/main" id="{00000000-0008-0000-03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718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3" name="Imagem 442" descr="C:\pini\VolareSQL\images\linha.gif">
          <a:extLst>
            <a:ext uri="{FF2B5EF4-FFF2-40B4-BE49-F238E27FC236}">
              <a16:creationId xmlns:a16="http://schemas.microsoft.com/office/drawing/2014/main" id="{00000000-0008-0000-03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13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4" name="Imagem 443" descr="C:\pini\VolareSQL\images\linha.gif">
          <a:extLst>
            <a:ext uri="{FF2B5EF4-FFF2-40B4-BE49-F238E27FC236}">
              <a16:creationId xmlns:a16="http://schemas.microsoft.com/office/drawing/2014/main" id="{00000000-0008-0000-03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49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5" name="Imagem 444" descr="C:\pini\VolareSQL\images\linha.gif">
          <a:extLst>
            <a:ext uri="{FF2B5EF4-FFF2-40B4-BE49-F238E27FC236}">
              <a16:creationId xmlns:a16="http://schemas.microsoft.com/office/drawing/2014/main" id="{00000000-0008-0000-03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18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6" name="Imagem 445" descr="C:\pini\VolareSQL\images\linha.gif">
          <a:extLst>
            <a:ext uri="{FF2B5EF4-FFF2-40B4-BE49-F238E27FC236}">
              <a16:creationId xmlns:a16="http://schemas.microsoft.com/office/drawing/2014/main" id="{00000000-0008-0000-03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56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7" name="Imagem 446" descr="C:\pini\VolareSQL\images\linha.gif">
          <a:extLst>
            <a:ext uri="{FF2B5EF4-FFF2-40B4-BE49-F238E27FC236}">
              <a16:creationId xmlns:a16="http://schemas.microsoft.com/office/drawing/2014/main" id="{00000000-0008-0000-03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60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8" name="Imagem 447" descr="C:\pini\VolareSQL\images\linha.gif">
          <a:extLst>
            <a:ext uri="{FF2B5EF4-FFF2-40B4-BE49-F238E27FC236}">
              <a16:creationId xmlns:a16="http://schemas.microsoft.com/office/drawing/2014/main" id="{00000000-0008-0000-03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4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9" name="Imagem 448" descr="C:\pini\VolareSQL\images\linha.gif">
          <a:extLst>
            <a:ext uri="{FF2B5EF4-FFF2-40B4-BE49-F238E27FC236}">
              <a16:creationId xmlns:a16="http://schemas.microsoft.com/office/drawing/2014/main" id="{00000000-0008-0000-03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02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0" name="Imagem 449" descr="C:\pini\VolareSQL\images\linha.gif">
          <a:extLst>
            <a:ext uri="{FF2B5EF4-FFF2-40B4-BE49-F238E27FC236}">
              <a16:creationId xmlns:a16="http://schemas.microsoft.com/office/drawing/2014/main" id="{00000000-0008-0000-03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1" name="Imagem 450" descr="C:\pini\VolareSQL\images\linha.gif">
          <a:extLst>
            <a:ext uri="{FF2B5EF4-FFF2-40B4-BE49-F238E27FC236}">
              <a16:creationId xmlns:a16="http://schemas.microsoft.com/office/drawing/2014/main" id="{00000000-0008-0000-03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2" name="Imagem 451" descr="C:\pini\VolareSQL\images\linha.gif">
          <a:extLst>
            <a:ext uri="{FF2B5EF4-FFF2-40B4-BE49-F238E27FC236}">
              <a16:creationId xmlns:a16="http://schemas.microsoft.com/office/drawing/2014/main" id="{00000000-0008-0000-03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3" name="Imagem 452" descr="C:\pini\VolareSQL\images\linha.gif">
          <a:extLst>
            <a:ext uri="{FF2B5EF4-FFF2-40B4-BE49-F238E27FC236}">
              <a16:creationId xmlns:a16="http://schemas.microsoft.com/office/drawing/2014/main" id="{00000000-0008-0000-03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4" name="Imagem 453" descr="C:\pini\VolareSQL\images\linha.gif">
          <a:extLst>
            <a:ext uri="{FF2B5EF4-FFF2-40B4-BE49-F238E27FC236}">
              <a16:creationId xmlns:a16="http://schemas.microsoft.com/office/drawing/2014/main" id="{00000000-0008-0000-03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5" name="Imagem 454" descr="C:\pini\VolareSQL\images\linha.gif">
          <a:extLst>
            <a:ext uri="{FF2B5EF4-FFF2-40B4-BE49-F238E27FC236}">
              <a16:creationId xmlns:a16="http://schemas.microsoft.com/office/drawing/2014/main" id="{00000000-0008-0000-03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6" name="Imagem 455" descr="C:\pini\VolareSQL\images\linha.gif">
          <a:extLst>
            <a:ext uri="{FF2B5EF4-FFF2-40B4-BE49-F238E27FC236}">
              <a16:creationId xmlns:a16="http://schemas.microsoft.com/office/drawing/2014/main" id="{00000000-0008-0000-03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7" name="Imagem 456" descr="C:\pini\VolareSQL\images\linha.gif">
          <a:extLst>
            <a:ext uri="{FF2B5EF4-FFF2-40B4-BE49-F238E27FC236}">
              <a16:creationId xmlns:a16="http://schemas.microsoft.com/office/drawing/2014/main" id="{00000000-0008-0000-03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8" name="Imagem 457" descr="C:\pini\VolareSQL\images\linha.gif">
          <a:extLst>
            <a:ext uri="{FF2B5EF4-FFF2-40B4-BE49-F238E27FC236}">
              <a16:creationId xmlns:a16="http://schemas.microsoft.com/office/drawing/2014/main" id="{00000000-0008-0000-03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9" name="Imagem 458" descr="C:\pini\VolareSQL\images\linha.gif">
          <a:extLst>
            <a:ext uri="{FF2B5EF4-FFF2-40B4-BE49-F238E27FC236}">
              <a16:creationId xmlns:a16="http://schemas.microsoft.com/office/drawing/2014/main" id="{00000000-0008-0000-03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0" name="Imagem 459" descr="C:\pini\VolareSQL\images\linha.gif">
          <a:extLst>
            <a:ext uri="{FF2B5EF4-FFF2-40B4-BE49-F238E27FC236}">
              <a16:creationId xmlns:a16="http://schemas.microsoft.com/office/drawing/2014/main" id="{00000000-0008-0000-03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1" name="Imagem 460" descr="C:\pini\VolareSQL\images\linha.gif">
          <a:extLst>
            <a:ext uri="{FF2B5EF4-FFF2-40B4-BE49-F238E27FC236}">
              <a16:creationId xmlns:a16="http://schemas.microsoft.com/office/drawing/2014/main" id="{00000000-0008-0000-03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2" name="Imagem 461" descr="C:\pini\VolareSQL\images\linha.gif">
          <a:extLst>
            <a:ext uri="{FF2B5EF4-FFF2-40B4-BE49-F238E27FC236}">
              <a16:creationId xmlns:a16="http://schemas.microsoft.com/office/drawing/2014/main" id="{00000000-0008-0000-03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3" name="Imagem 462" descr="C:\pini\VolareSQL\images\linha.gif">
          <a:extLst>
            <a:ext uri="{FF2B5EF4-FFF2-40B4-BE49-F238E27FC236}">
              <a16:creationId xmlns:a16="http://schemas.microsoft.com/office/drawing/2014/main" id="{00000000-0008-0000-03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4" name="Imagem 463" descr="C:\pini\VolareSQL\images\linha.gif">
          <a:extLst>
            <a:ext uri="{FF2B5EF4-FFF2-40B4-BE49-F238E27FC236}">
              <a16:creationId xmlns:a16="http://schemas.microsoft.com/office/drawing/2014/main" id="{00000000-0008-0000-03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5" name="Imagem 464" descr="C:\pini\VolareSQL\images\linha.gif">
          <a:extLst>
            <a:ext uri="{FF2B5EF4-FFF2-40B4-BE49-F238E27FC236}">
              <a16:creationId xmlns:a16="http://schemas.microsoft.com/office/drawing/2014/main" id="{00000000-0008-0000-03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6" name="Imagem 465" descr="C:\pini\VolareSQL\images\linha.gif">
          <a:extLst>
            <a:ext uri="{FF2B5EF4-FFF2-40B4-BE49-F238E27FC236}">
              <a16:creationId xmlns:a16="http://schemas.microsoft.com/office/drawing/2014/main" id="{00000000-0008-0000-03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7" name="Imagem 466" descr="C:\pini\VolareSQL\images\linha.gif">
          <a:extLst>
            <a:ext uri="{FF2B5EF4-FFF2-40B4-BE49-F238E27FC236}">
              <a16:creationId xmlns:a16="http://schemas.microsoft.com/office/drawing/2014/main" id="{00000000-0008-0000-03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8" name="Imagem 467" descr="C:\pini\VolareSQL\images\linha.gif">
          <a:extLst>
            <a:ext uri="{FF2B5EF4-FFF2-40B4-BE49-F238E27FC236}">
              <a16:creationId xmlns:a16="http://schemas.microsoft.com/office/drawing/2014/main" id="{00000000-0008-0000-03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9" name="Imagem 468" descr="C:\pini\VolareSQL\images\linha.gif">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0" name="Imagem 469" descr="C:\pini\VolareSQL\images\linha.gif">
          <a:extLst>
            <a:ext uri="{FF2B5EF4-FFF2-40B4-BE49-F238E27FC236}">
              <a16:creationId xmlns:a16="http://schemas.microsoft.com/office/drawing/2014/main" id="{00000000-0008-0000-03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1" name="Imagem 470" descr="C:\pini\VolareSQL\images\linha.gif">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2" name="Imagem 471" descr="C:\pini\VolareSQL\images\linha.gif">
          <a:extLst>
            <a:ext uri="{FF2B5EF4-FFF2-40B4-BE49-F238E27FC236}">
              <a16:creationId xmlns:a16="http://schemas.microsoft.com/office/drawing/2014/main" id="{00000000-0008-0000-03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3" name="Imagem 472" descr="C:\pini\VolareSQL\images\linha.gif">
          <a:extLst>
            <a:ext uri="{FF2B5EF4-FFF2-40B4-BE49-F238E27FC236}">
              <a16:creationId xmlns:a16="http://schemas.microsoft.com/office/drawing/2014/main" id="{00000000-0008-0000-03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4" name="Imagem 473" descr="C:\pini\VolareSQL\images\linha.gif">
          <a:extLst>
            <a:ext uri="{FF2B5EF4-FFF2-40B4-BE49-F238E27FC236}">
              <a16:creationId xmlns:a16="http://schemas.microsoft.com/office/drawing/2014/main" id="{00000000-0008-0000-03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5" name="Imagem 474" descr="C:\pini\VolareSQL\images\linha.gif">
          <a:extLst>
            <a:ext uri="{FF2B5EF4-FFF2-40B4-BE49-F238E27FC236}">
              <a16:creationId xmlns:a16="http://schemas.microsoft.com/office/drawing/2014/main" id="{00000000-0008-0000-03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6" name="Imagem 475" descr="C:\pini\VolareSQL\images\linha.gif">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7" name="Imagem 476" descr="C:\pini\VolareSQL\images\linha.gif">
          <a:extLst>
            <a:ext uri="{FF2B5EF4-FFF2-40B4-BE49-F238E27FC236}">
              <a16:creationId xmlns:a16="http://schemas.microsoft.com/office/drawing/2014/main" id="{00000000-0008-0000-03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8" name="Imagem 477" descr="C:\pini\VolareSQL\images\linha.gif">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9" name="Imagem 478" descr="C:\pini\VolareSQL\images\linha.gif">
          <a:extLst>
            <a:ext uri="{FF2B5EF4-FFF2-40B4-BE49-F238E27FC236}">
              <a16:creationId xmlns:a16="http://schemas.microsoft.com/office/drawing/2014/main" id="{00000000-0008-0000-03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0" name="Imagem 479" descr="C:\pini\VolareSQL\images\linha.gif">
          <a:extLst>
            <a:ext uri="{FF2B5EF4-FFF2-40B4-BE49-F238E27FC236}">
              <a16:creationId xmlns:a16="http://schemas.microsoft.com/office/drawing/2014/main" id="{00000000-0008-0000-03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1" name="Imagem 480" descr="C:\pini\VolareSQL\images\linha.gif">
          <a:extLst>
            <a:ext uri="{FF2B5EF4-FFF2-40B4-BE49-F238E27FC236}">
              <a16:creationId xmlns:a16="http://schemas.microsoft.com/office/drawing/2014/main" id="{00000000-0008-0000-03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2" name="Imagem 481" descr="C:\pini\VolareSQL\images\linha.gif">
          <a:extLst>
            <a:ext uri="{FF2B5EF4-FFF2-40B4-BE49-F238E27FC236}">
              <a16:creationId xmlns:a16="http://schemas.microsoft.com/office/drawing/2014/main" id="{00000000-0008-0000-03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3" name="Imagem 482" descr="C:\pini\VolareSQL\images\linha.gif">
          <a:extLst>
            <a:ext uri="{FF2B5EF4-FFF2-40B4-BE49-F238E27FC236}">
              <a16:creationId xmlns:a16="http://schemas.microsoft.com/office/drawing/2014/main" id="{00000000-0008-0000-03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4" name="Imagem 483" descr="C:\pini\VolareSQL\images\linha.gif">
          <a:extLst>
            <a:ext uri="{FF2B5EF4-FFF2-40B4-BE49-F238E27FC236}">
              <a16:creationId xmlns:a16="http://schemas.microsoft.com/office/drawing/2014/main" id="{00000000-0008-0000-03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5" name="Imagem 484" descr="C:\pini\VolareSQL\images\linha.gif">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6" name="Imagem 485" descr="C:\pini\VolareSQL\images\linha.gif">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7" name="Imagem 486" descr="C:\pini\VolareSQL\images\linha.gif">
          <a:extLst>
            <a:ext uri="{FF2B5EF4-FFF2-40B4-BE49-F238E27FC236}">
              <a16:creationId xmlns:a16="http://schemas.microsoft.com/office/drawing/2014/main" id="{00000000-0008-0000-03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8" name="Imagem 487" descr="C:\pini\VolareSQL\images\linha.gif">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9" name="Imagem 488" descr="C:\pini\VolareSQL\images\linha.gif">
          <a:extLst>
            <a:ext uri="{FF2B5EF4-FFF2-40B4-BE49-F238E27FC236}">
              <a16:creationId xmlns:a16="http://schemas.microsoft.com/office/drawing/2014/main" id="{00000000-0008-0000-03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0" name="Imagem 489" descr="C:\pini\VolareSQL\images\linha.gif">
          <a:extLst>
            <a:ext uri="{FF2B5EF4-FFF2-40B4-BE49-F238E27FC236}">
              <a16:creationId xmlns:a16="http://schemas.microsoft.com/office/drawing/2014/main" id="{00000000-0008-0000-03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1" name="Imagem 490" descr="C:\pini\VolareSQL\images\linha.gif">
          <a:extLst>
            <a:ext uri="{FF2B5EF4-FFF2-40B4-BE49-F238E27FC236}">
              <a16:creationId xmlns:a16="http://schemas.microsoft.com/office/drawing/2014/main" id="{00000000-0008-0000-03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2" name="Imagem 491" descr="C:\pini\VolareSQL\images\linha.gif">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3" name="Imagem 492" descr="C:\pini\VolareSQL\images\linha.gif">
          <a:extLst>
            <a:ext uri="{FF2B5EF4-FFF2-40B4-BE49-F238E27FC236}">
              <a16:creationId xmlns:a16="http://schemas.microsoft.com/office/drawing/2014/main" id="{00000000-0008-0000-03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4" name="Imagem 493" descr="C:\pini\VolareSQL\images\linha.gif">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5" name="Imagem 494" descr="C:\pini\VolareSQL\images\linha.gif">
          <a:extLst>
            <a:ext uri="{FF2B5EF4-FFF2-40B4-BE49-F238E27FC236}">
              <a16:creationId xmlns:a16="http://schemas.microsoft.com/office/drawing/2014/main" id="{00000000-0008-0000-03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6" name="Imagem 495" descr="C:\pini\VolareSQL\images\linha.gif">
          <a:extLst>
            <a:ext uri="{FF2B5EF4-FFF2-40B4-BE49-F238E27FC236}">
              <a16:creationId xmlns:a16="http://schemas.microsoft.com/office/drawing/2014/main" id="{00000000-0008-0000-03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7" name="Imagem 496" descr="C:\pini\VolareSQL\images\linha.gif">
          <a:extLst>
            <a:ext uri="{FF2B5EF4-FFF2-40B4-BE49-F238E27FC236}">
              <a16:creationId xmlns:a16="http://schemas.microsoft.com/office/drawing/2014/main" id="{00000000-0008-0000-03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8" name="Imagem 497" descr="C:\pini\VolareSQL\images\linha.gif">
          <a:extLst>
            <a:ext uri="{FF2B5EF4-FFF2-40B4-BE49-F238E27FC236}">
              <a16:creationId xmlns:a16="http://schemas.microsoft.com/office/drawing/2014/main" id="{00000000-0008-0000-03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9" name="Imagem 498" descr="C:\pini\VolareSQL\images\linha.gif">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0" name="Imagem 499" descr="C:\pini\VolareSQL\images\linha.gif">
          <a:extLst>
            <a:ext uri="{FF2B5EF4-FFF2-40B4-BE49-F238E27FC236}">
              <a16:creationId xmlns:a16="http://schemas.microsoft.com/office/drawing/2014/main" id="{00000000-0008-0000-03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1" name="Imagem 500" descr="C:\pini\VolareSQL\images\linha.gif">
          <a:extLst>
            <a:ext uri="{FF2B5EF4-FFF2-40B4-BE49-F238E27FC236}">
              <a16:creationId xmlns:a16="http://schemas.microsoft.com/office/drawing/2014/main" id="{00000000-0008-0000-03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2" name="Imagem 501" descr="C:\pini\VolareSQL\images\linha.gif">
          <a:extLst>
            <a:ext uri="{FF2B5EF4-FFF2-40B4-BE49-F238E27FC236}">
              <a16:creationId xmlns:a16="http://schemas.microsoft.com/office/drawing/2014/main" id="{00000000-0008-0000-03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3" name="Imagem 502" descr="C:\pini\VolareSQL\images\linha.gif">
          <a:extLst>
            <a:ext uri="{FF2B5EF4-FFF2-40B4-BE49-F238E27FC236}">
              <a16:creationId xmlns:a16="http://schemas.microsoft.com/office/drawing/2014/main" id="{00000000-0008-0000-03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4" name="Imagem 503" descr="C:\pini\VolareSQL\images\linha.gif">
          <a:extLst>
            <a:ext uri="{FF2B5EF4-FFF2-40B4-BE49-F238E27FC236}">
              <a16:creationId xmlns:a16="http://schemas.microsoft.com/office/drawing/2014/main" id="{00000000-0008-0000-03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5" name="Imagem 504" descr="C:\pini\VolareSQL\images\linha.gif">
          <a:extLst>
            <a:ext uri="{FF2B5EF4-FFF2-40B4-BE49-F238E27FC236}">
              <a16:creationId xmlns:a16="http://schemas.microsoft.com/office/drawing/2014/main" id="{00000000-0008-0000-03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6" name="Imagem 505" descr="C:\pini\VolareSQL\images\linha.gif">
          <a:extLst>
            <a:ext uri="{FF2B5EF4-FFF2-40B4-BE49-F238E27FC236}">
              <a16:creationId xmlns:a16="http://schemas.microsoft.com/office/drawing/2014/main" id="{00000000-0008-0000-03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7" name="Imagem 506" descr="C:\pini\VolareSQL\images\linha.gif">
          <a:extLst>
            <a:ext uri="{FF2B5EF4-FFF2-40B4-BE49-F238E27FC236}">
              <a16:creationId xmlns:a16="http://schemas.microsoft.com/office/drawing/2014/main" id="{00000000-0008-0000-03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8" name="Imagem 507" descr="C:\pini\VolareSQL\images\linha.gif">
          <a:extLst>
            <a:ext uri="{FF2B5EF4-FFF2-40B4-BE49-F238E27FC236}">
              <a16:creationId xmlns:a16="http://schemas.microsoft.com/office/drawing/2014/main" id="{00000000-0008-0000-03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9" name="Imagem 508" descr="C:\pini\VolareSQL\images\linha.gif">
          <a:extLst>
            <a:ext uri="{FF2B5EF4-FFF2-40B4-BE49-F238E27FC236}">
              <a16:creationId xmlns:a16="http://schemas.microsoft.com/office/drawing/2014/main" id="{00000000-0008-0000-03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0" name="Imagem 509" descr="C:\pini\VolareSQL\images\linha.gif">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1" name="Imagem 510" descr="C:\pini\VolareSQL\images\linha.gif">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2" name="Imagem 511" descr="C:\pini\VolareSQL\images\linha.gif">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3" name="Imagem 512" descr="C:\pini\VolareSQL\images\linha.gif">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4" name="Imagem 513" descr="C:\pini\VolareSQL\images\linha.gif">
          <a:extLst>
            <a:ext uri="{FF2B5EF4-FFF2-40B4-BE49-F238E27FC236}">
              <a16:creationId xmlns:a16="http://schemas.microsoft.com/office/drawing/2014/main" id="{00000000-0008-0000-03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5" name="Imagem 514" descr="C:\pini\VolareSQL\images\linha.gif">
          <a:extLst>
            <a:ext uri="{FF2B5EF4-FFF2-40B4-BE49-F238E27FC236}">
              <a16:creationId xmlns:a16="http://schemas.microsoft.com/office/drawing/2014/main" id="{00000000-0008-0000-03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6" name="Imagem 515" descr="C:\pini\VolareSQL\images\linha.gif">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7" name="Imagem 516" descr="C:\pini\VolareSQL\images\linha.gif">
          <a:extLst>
            <a:ext uri="{FF2B5EF4-FFF2-40B4-BE49-F238E27FC236}">
              <a16:creationId xmlns:a16="http://schemas.microsoft.com/office/drawing/2014/main" id="{00000000-0008-0000-03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8" name="Imagem 517" descr="C:\pini\VolareSQL\images\linha.gif">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9" name="Imagem 518" descr="C:\pini\VolareSQL\images\linha.gif">
          <a:extLst>
            <a:ext uri="{FF2B5EF4-FFF2-40B4-BE49-F238E27FC236}">
              <a16:creationId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0" name="Imagem 519" descr="C:\pini\VolareSQL\images\linha.gif">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1" name="Imagem 520" descr="C:\pini\VolareSQL\images\linha.gif">
          <a:extLst>
            <a:ext uri="{FF2B5EF4-FFF2-40B4-BE49-F238E27FC236}">
              <a16:creationId xmlns:a16="http://schemas.microsoft.com/office/drawing/2014/main" id="{00000000-0008-0000-03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2" name="Imagem 521" descr="C:\pini\VolareSQL\images\linha.gif">
          <a:extLst>
            <a:ext uri="{FF2B5EF4-FFF2-40B4-BE49-F238E27FC236}">
              <a16:creationId xmlns:a16="http://schemas.microsoft.com/office/drawing/2014/main" id="{00000000-0008-0000-03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3" name="Imagem 522" descr="C:\pini\VolareSQL\images\linha.gif">
          <a:extLst>
            <a:ext uri="{FF2B5EF4-FFF2-40B4-BE49-F238E27FC236}">
              <a16:creationId xmlns:a16="http://schemas.microsoft.com/office/drawing/2014/main" id="{00000000-0008-0000-03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4" name="Imagem 523" descr="C:\pini\VolareSQL\images\linha.gif">
          <a:extLst>
            <a:ext uri="{FF2B5EF4-FFF2-40B4-BE49-F238E27FC236}">
              <a16:creationId xmlns:a16="http://schemas.microsoft.com/office/drawing/2014/main" id="{00000000-0008-0000-03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5" name="Imagem 524" descr="C:\pini\VolareSQL\images\linha.gif">
          <a:extLst>
            <a:ext uri="{FF2B5EF4-FFF2-40B4-BE49-F238E27FC236}">
              <a16:creationId xmlns:a16="http://schemas.microsoft.com/office/drawing/2014/main" id="{00000000-0008-0000-03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6" name="Imagem 525" descr="C:\pini\VolareSQL\images\linha.gif">
          <a:extLst>
            <a:ext uri="{FF2B5EF4-FFF2-40B4-BE49-F238E27FC236}">
              <a16:creationId xmlns:a16="http://schemas.microsoft.com/office/drawing/2014/main" id="{00000000-0008-0000-03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7" name="Imagem 526" descr="C:\pini\VolareSQL\images\linha.gif">
          <a:extLst>
            <a:ext uri="{FF2B5EF4-FFF2-40B4-BE49-F238E27FC236}">
              <a16:creationId xmlns:a16="http://schemas.microsoft.com/office/drawing/2014/main" id="{00000000-0008-0000-03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8" name="Imagem 527" descr="C:\pini\VolareSQL\images\linha.gif">
          <a:extLst>
            <a:ext uri="{FF2B5EF4-FFF2-40B4-BE49-F238E27FC236}">
              <a16:creationId xmlns:a16="http://schemas.microsoft.com/office/drawing/2014/main" id="{00000000-0008-0000-03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9" name="Imagem 528" descr="C:\pini\VolareSQL\images\linha.gif">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0" name="Imagem 529" descr="C:\pini\VolareSQL\images\linha.gif">
          <a:extLst>
            <a:ext uri="{FF2B5EF4-FFF2-40B4-BE49-F238E27FC236}">
              <a16:creationId xmlns:a16="http://schemas.microsoft.com/office/drawing/2014/main" id="{00000000-0008-0000-03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1" name="Imagem 530" descr="C:\pini\VolareSQL\images\linha.gif">
          <a:extLst>
            <a:ext uri="{FF2B5EF4-FFF2-40B4-BE49-F238E27FC236}">
              <a16:creationId xmlns:a16="http://schemas.microsoft.com/office/drawing/2014/main" id="{00000000-0008-0000-03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2" name="Imagem 531" descr="C:\pini\VolareSQL\images\linha.gif">
          <a:extLst>
            <a:ext uri="{FF2B5EF4-FFF2-40B4-BE49-F238E27FC236}">
              <a16:creationId xmlns:a16="http://schemas.microsoft.com/office/drawing/2014/main" id="{00000000-0008-0000-03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3" name="Imagem 532" descr="C:\pini\VolareSQL\images\linha.gif">
          <a:extLst>
            <a:ext uri="{FF2B5EF4-FFF2-40B4-BE49-F238E27FC236}">
              <a16:creationId xmlns:a16="http://schemas.microsoft.com/office/drawing/2014/main" id="{00000000-0008-0000-03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4" name="Imagem 533" descr="C:\pini\VolareSQL\images\linha.gif">
          <a:extLst>
            <a:ext uri="{FF2B5EF4-FFF2-40B4-BE49-F238E27FC236}">
              <a16:creationId xmlns:a16="http://schemas.microsoft.com/office/drawing/2014/main" id="{00000000-0008-0000-03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5" name="Imagem 534" descr="C:\pini\VolareSQL\images\linha.gif">
          <a:extLst>
            <a:ext uri="{FF2B5EF4-FFF2-40B4-BE49-F238E27FC236}">
              <a16:creationId xmlns:a16="http://schemas.microsoft.com/office/drawing/2014/main" id="{00000000-0008-0000-03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6" name="Imagem 535" descr="C:\pini\VolareSQL\images\linha.gif">
          <a:extLst>
            <a:ext uri="{FF2B5EF4-FFF2-40B4-BE49-F238E27FC236}">
              <a16:creationId xmlns:a16="http://schemas.microsoft.com/office/drawing/2014/main" id="{00000000-0008-0000-03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7" name="Imagem 536" descr="C:\pini\VolareSQL\images\linha.gif">
          <a:extLst>
            <a:ext uri="{FF2B5EF4-FFF2-40B4-BE49-F238E27FC236}">
              <a16:creationId xmlns:a16="http://schemas.microsoft.com/office/drawing/2014/main" id="{00000000-0008-0000-03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8" name="Imagem 537" descr="C:\pini\VolareSQL\images\linha.gif">
          <a:extLst>
            <a:ext uri="{FF2B5EF4-FFF2-40B4-BE49-F238E27FC236}">
              <a16:creationId xmlns:a16="http://schemas.microsoft.com/office/drawing/2014/main" id="{00000000-0008-0000-03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9" name="Imagem 538" descr="C:\pini\VolareSQL\images\linha.gif">
          <a:extLst>
            <a:ext uri="{FF2B5EF4-FFF2-40B4-BE49-F238E27FC236}">
              <a16:creationId xmlns:a16="http://schemas.microsoft.com/office/drawing/2014/main" id="{00000000-0008-0000-03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0" name="Imagem 539" descr="C:\pini\VolareSQL\images\linha.gif">
          <a:extLst>
            <a:ext uri="{FF2B5EF4-FFF2-40B4-BE49-F238E27FC236}">
              <a16:creationId xmlns:a16="http://schemas.microsoft.com/office/drawing/2014/main" id="{00000000-0008-0000-03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1" name="Imagem 540" descr="C:\pini\VolareSQL\images\linha.gif">
          <a:extLst>
            <a:ext uri="{FF2B5EF4-FFF2-40B4-BE49-F238E27FC236}">
              <a16:creationId xmlns:a16="http://schemas.microsoft.com/office/drawing/2014/main" id="{00000000-0008-0000-03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2" name="Imagem 541" descr="C:\pini\VolareSQL\images\linha.gif">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3" name="Imagem 542" descr="C:\pini\VolareSQL\images\linha.gif">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4" name="Imagem 543" descr="C:\pini\VolareSQL\images\linha.gif">
          <a:extLst>
            <a:ext uri="{FF2B5EF4-FFF2-40B4-BE49-F238E27FC236}">
              <a16:creationId xmlns:a16="http://schemas.microsoft.com/office/drawing/2014/main" id="{00000000-0008-0000-03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5" name="Imagem 544" descr="C:\pini\VolareSQL\images\linha.gif">
          <a:extLst>
            <a:ext uri="{FF2B5EF4-FFF2-40B4-BE49-F238E27FC236}">
              <a16:creationId xmlns:a16="http://schemas.microsoft.com/office/drawing/2014/main" id="{00000000-0008-0000-03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6" name="Imagem 545" descr="C:\pini\VolareSQL\images\linha.gif">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7" name="Imagem 546" descr="C:\pini\VolareSQL\images\linha.gif">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8" name="Imagem 547" descr="C:\pini\VolareSQL\images\linha.gif">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9" name="Imagem 548" descr="C:\pini\VolareSQL\images\linha.gif">
          <a:extLst>
            <a:ext uri="{FF2B5EF4-FFF2-40B4-BE49-F238E27FC236}">
              <a16:creationId xmlns:a16="http://schemas.microsoft.com/office/drawing/2014/main" id="{00000000-0008-0000-03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0" name="Imagem 549" descr="C:\pini\VolareSQL\images\linha.gif">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1" name="Imagem 550" descr="C:\pini\VolareSQL\images\linha.gif">
          <a:extLst>
            <a:ext uri="{FF2B5EF4-FFF2-40B4-BE49-F238E27FC236}">
              <a16:creationId xmlns:a16="http://schemas.microsoft.com/office/drawing/2014/main" id="{00000000-0008-0000-03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2" name="Imagem 551" descr="C:\pini\VolareSQL\images\linha.gif">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3" name="Imagem 552" descr="C:\pini\VolareSQL\images\linha.gif">
          <a:extLst>
            <a:ext uri="{FF2B5EF4-FFF2-40B4-BE49-F238E27FC236}">
              <a16:creationId xmlns:a16="http://schemas.microsoft.com/office/drawing/2014/main" id="{00000000-0008-0000-03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4" name="Imagem 553" descr="C:\pini\VolareSQL\images\linha.gif">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5" name="Imagem 554" descr="C:\pini\VolareSQL\images\linha.gif">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6" name="Imagem 555" descr="C:\pini\VolareSQL\images\linha.gif">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7" name="Imagem 556" descr="C:\pini\VolareSQL\images\linha.gif">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8" name="Imagem 557" descr="C:\pini\VolareSQL\images\linha.gif">
          <a:extLst>
            <a:ext uri="{FF2B5EF4-FFF2-40B4-BE49-F238E27FC236}">
              <a16:creationId xmlns:a16="http://schemas.microsoft.com/office/drawing/2014/main" id="{00000000-0008-0000-03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9" name="Imagem 558" descr="C:\pini\VolareSQL\images\linha.gif">
          <a:extLst>
            <a:ext uri="{FF2B5EF4-FFF2-40B4-BE49-F238E27FC236}">
              <a16:creationId xmlns:a16="http://schemas.microsoft.com/office/drawing/2014/main" id="{00000000-0008-0000-03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0" name="Imagem 559" descr="C:\pini\VolareSQL\images\linha.gif">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1" name="Imagem 560" descr="C:\pini\VolareSQL\images\linha.gif">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2" name="Imagem 561" descr="C:\pini\VolareSQL\images\linha.gif">
          <a:extLst>
            <a:ext uri="{FF2B5EF4-FFF2-40B4-BE49-F238E27FC236}">
              <a16:creationId xmlns:a16="http://schemas.microsoft.com/office/drawing/2014/main" id="{00000000-0008-0000-03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3" name="Imagem 562" descr="C:\pini\VolareSQL\images\linha.gif">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4" name="Imagem 563" descr="C:\pini\VolareSQL\images\linha.gif">
          <a:extLst>
            <a:ext uri="{FF2B5EF4-FFF2-40B4-BE49-F238E27FC236}">
              <a16:creationId xmlns:a16="http://schemas.microsoft.com/office/drawing/2014/main" id="{00000000-0008-0000-03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5" name="Imagem 564" descr="C:\pini\VolareSQL\images\linha.gif">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6" name="Imagem 565" descr="C:\pini\VolareSQL\images\linha.gif">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7" name="Imagem 566" descr="C:\pini\VolareSQL\images\linha.gif">
          <a:extLst>
            <a:ext uri="{FF2B5EF4-FFF2-40B4-BE49-F238E27FC236}">
              <a16:creationId xmlns:a16="http://schemas.microsoft.com/office/drawing/2014/main" id="{00000000-0008-0000-03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8" name="Imagem 567" descr="C:\pini\VolareSQL\images\linha.gif">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9" name="Imagem 568" descr="C:\pini\VolareSQL\images\linha.gif">
          <a:extLst>
            <a:ext uri="{FF2B5EF4-FFF2-40B4-BE49-F238E27FC236}">
              <a16:creationId xmlns:a16="http://schemas.microsoft.com/office/drawing/2014/main" id="{00000000-0008-0000-03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0" name="Imagem 569" descr="C:\pini\VolareSQL\images\linha.gif">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1" name="Imagem 570" descr="C:\pini\VolareSQL\images\linha.gif">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2" name="Imagem 571" descr="C:\pini\VolareSQL\images\linha.gif">
          <a:extLst>
            <a:ext uri="{FF2B5EF4-FFF2-40B4-BE49-F238E27FC236}">
              <a16:creationId xmlns:a16="http://schemas.microsoft.com/office/drawing/2014/main" id="{00000000-0008-0000-03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3" name="Imagem 572" descr="C:\pini\VolareSQL\images\linha.gif">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4" name="Imagem 573" descr="C:\pini\VolareSQL\images\linha.gif">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5" name="Imagem 574" descr="C:\pini\VolareSQL\images\linha.gif">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6" name="Imagem 575" descr="C:\pini\VolareSQL\images\linha.gif">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7" name="Imagem 576" descr="C:\pini\VolareSQL\images\linha.gif">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8" name="Imagem 577" descr="C:\pini\VolareSQL\images\linha.gif">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9" name="Imagem 578" descr="C:\pini\VolareSQL\images\linha.gif">
          <a:extLst>
            <a:ext uri="{FF2B5EF4-FFF2-40B4-BE49-F238E27FC236}">
              <a16:creationId xmlns:a16="http://schemas.microsoft.com/office/drawing/2014/main" id="{00000000-0008-0000-03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0" name="Imagem 579" descr="C:\pini\VolareSQL\images\linha.gif">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1" name="Imagem 580" descr="C:\pini\VolareSQL\images\linha.gif">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2" name="Imagem 581" descr="C:\pini\VolareSQL\images\linha.gif">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3" name="Imagem 582" descr="C:\pini\VolareSQL\images\linha.gif">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4" name="Imagem 583" descr="C:\pini\VolareSQL\images\linha.gif">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5" name="Imagem 584" descr="C:\pini\VolareSQL\images\linha.gif">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6" name="Imagem 585" descr="C:\pini\VolareSQL\images\linha.gif">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7" name="Imagem 586" descr="C:\pini\VolareSQL\images\linha.gif">
          <a:extLst>
            <a:ext uri="{FF2B5EF4-FFF2-40B4-BE49-F238E27FC236}">
              <a16:creationId xmlns:a16="http://schemas.microsoft.com/office/drawing/2014/main" id="{00000000-0008-0000-03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8" name="Imagem 587" descr="C:\pini\VolareSQL\images\linha.gif">
          <a:extLst>
            <a:ext uri="{FF2B5EF4-FFF2-40B4-BE49-F238E27FC236}">
              <a16:creationId xmlns:a16="http://schemas.microsoft.com/office/drawing/2014/main" id="{00000000-0008-0000-03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9" name="Imagem 588" descr="C:\pini\VolareSQL\images\linha.gif">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0" name="Imagem 589" descr="C:\pini\VolareSQL\images\linha.gif">
          <a:extLst>
            <a:ext uri="{FF2B5EF4-FFF2-40B4-BE49-F238E27FC236}">
              <a16:creationId xmlns:a16="http://schemas.microsoft.com/office/drawing/2014/main" id="{00000000-0008-0000-03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1" name="Imagem 590" descr="C:\pini\VolareSQL\images\linha.gif">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2" name="Imagem 591" descr="C:\pini\VolareSQL\images\linha.gif">
          <a:extLst>
            <a:ext uri="{FF2B5EF4-FFF2-40B4-BE49-F238E27FC236}">
              <a16:creationId xmlns:a16="http://schemas.microsoft.com/office/drawing/2014/main" id="{00000000-0008-0000-03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3" name="Imagem 592" descr="C:\pini\VolareSQL\images\linha.gif">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4" name="Imagem 593" descr="C:\pini\VolareSQL\images\linha.gif">
          <a:extLst>
            <a:ext uri="{FF2B5EF4-FFF2-40B4-BE49-F238E27FC236}">
              <a16:creationId xmlns:a16="http://schemas.microsoft.com/office/drawing/2014/main" id="{00000000-0008-0000-03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5" name="Imagem 594" descr="C:\pini\VolareSQL\images\linha.gif">
          <a:extLst>
            <a:ext uri="{FF2B5EF4-FFF2-40B4-BE49-F238E27FC236}">
              <a16:creationId xmlns:a16="http://schemas.microsoft.com/office/drawing/2014/main" id="{00000000-0008-0000-03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6" name="Imagem 595" descr="C:\pini\VolareSQL\images\linha.gif">
          <a:extLst>
            <a:ext uri="{FF2B5EF4-FFF2-40B4-BE49-F238E27FC236}">
              <a16:creationId xmlns:a16="http://schemas.microsoft.com/office/drawing/2014/main" id="{00000000-0008-0000-03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7" name="Imagem 596" descr="C:\pini\VolareSQL\images\linha.gif">
          <a:extLst>
            <a:ext uri="{FF2B5EF4-FFF2-40B4-BE49-F238E27FC236}">
              <a16:creationId xmlns:a16="http://schemas.microsoft.com/office/drawing/2014/main" id="{00000000-0008-0000-03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8" name="Imagem 597" descr="C:\pini\VolareSQL\images\linha.gif">
          <a:extLst>
            <a:ext uri="{FF2B5EF4-FFF2-40B4-BE49-F238E27FC236}">
              <a16:creationId xmlns:a16="http://schemas.microsoft.com/office/drawing/2014/main" id="{00000000-0008-0000-03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9" name="Imagem 598" descr="C:\pini\VolareSQL\images\linha.gif">
          <a:extLst>
            <a:ext uri="{FF2B5EF4-FFF2-40B4-BE49-F238E27FC236}">
              <a16:creationId xmlns:a16="http://schemas.microsoft.com/office/drawing/2014/main" id="{00000000-0008-0000-03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0" name="Imagem 599" descr="C:\pini\VolareSQL\images\linha.gif">
          <a:extLst>
            <a:ext uri="{FF2B5EF4-FFF2-40B4-BE49-F238E27FC236}">
              <a16:creationId xmlns:a16="http://schemas.microsoft.com/office/drawing/2014/main" id="{00000000-0008-0000-03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1" name="Imagem 600" descr="C:\pini\VolareSQL\images\linha.gif">
          <a:extLst>
            <a:ext uri="{FF2B5EF4-FFF2-40B4-BE49-F238E27FC236}">
              <a16:creationId xmlns:a16="http://schemas.microsoft.com/office/drawing/2014/main" id="{00000000-0008-0000-03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2" name="Imagem 601" descr="C:\pini\VolareSQL\images\linha.gif">
          <a:extLst>
            <a:ext uri="{FF2B5EF4-FFF2-40B4-BE49-F238E27FC236}">
              <a16:creationId xmlns:a16="http://schemas.microsoft.com/office/drawing/2014/main" id="{00000000-0008-0000-03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3" name="Imagem 602" descr="C:\pini\VolareSQL\images\linha.gif">
          <a:extLst>
            <a:ext uri="{FF2B5EF4-FFF2-40B4-BE49-F238E27FC236}">
              <a16:creationId xmlns:a16="http://schemas.microsoft.com/office/drawing/2014/main" id="{00000000-0008-0000-03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4" name="Imagem 603" descr="C:\pini\VolareSQL\images\linha.gif">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5" name="Imagem 604" descr="C:\pini\VolareSQL\images\linha.gif">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6" name="Imagem 605" descr="C:\pini\VolareSQL\images\linha.gif">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7" name="Imagem 606" descr="C:\pini\VolareSQL\images\linha.gif">
          <a:extLst>
            <a:ext uri="{FF2B5EF4-FFF2-40B4-BE49-F238E27FC236}">
              <a16:creationId xmlns:a16="http://schemas.microsoft.com/office/drawing/2014/main" id="{00000000-0008-0000-03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8" name="Imagem 607" descr="C:\pini\VolareSQL\images\linha.gif">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9" name="Imagem 608" descr="C:\pini\VolareSQL\images\linha.gif">
          <a:extLst>
            <a:ext uri="{FF2B5EF4-FFF2-40B4-BE49-F238E27FC236}">
              <a16:creationId xmlns:a16="http://schemas.microsoft.com/office/drawing/2014/main" id="{00000000-0008-0000-03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0" name="Imagem 609" descr="C:\pini\VolareSQL\images\linha.gif">
          <a:extLst>
            <a:ext uri="{FF2B5EF4-FFF2-40B4-BE49-F238E27FC236}">
              <a16:creationId xmlns:a16="http://schemas.microsoft.com/office/drawing/2014/main" id="{00000000-0008-0000-03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1" name="Imagem 610" descr="C:\pini\VolareSQL\images\linha.gif">
          <a:extLst>
            <a:ext uri="{FF2B5EF4-FFF2-40B4-BE49-F238E27FC236}">
              <a16:creationId xmlns:a16="http://schemas.microsoft.com/office/drawing/2014/main" id="{00000000-0008-0000-03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2" name="Imagem 611" descr="C:\pini\VolareSQL\images\linha.gif">
          <a:extLst>
            <a:ext uri="{FF2B5EF4-FFF2-40B4-BE49-F238E27FC236}">
              <a16:creationId xmlns:a16="http://schemas.microsoft.com/office/drawing/2014/main" id="{00000000-0008-0000-03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3" name="Imagem 612" descr="C:\pini\VolareSQL\images\linha.gif">
          <a:extLst>
            <a:ext uri="{FF2B5EF4-FFF2-40B4-BE49-F238E27FC236}">
              <a16:creationId xmlns:a16="http://schemas.microsoft.com/office/drawing/2014/main" id="{00000000-0008-0000-03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4" name="Imagem 613" descr="C:\pini\VolareSQL\images\linha.gif">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5" name="Imagem 614" descr="C:\pini\VolareSQL\images\linha.gif">
          <a:extLst>
            <a:ext uri="{FF2B5EF4-FFF2-40B4-BE49-F238E27FC236}">
              <a16:creationId xmlns:a16="http://schemas.microsoft.com/office/drawing/2014/main" id="{00000000-0008-0000-03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6" name="Imagem 615" descr="C:\pini\VolareSQL\images\linha.gif">
          <a:extLst>
            <a:ext uri="{FF2B5EF4-FFF2-40B4-BE49-F238E27FC236}">
              <a16:creationId xmlns:a16="http://schemas.microsoft.com/office/drawing/2014/main" id="{00000000-0008-0000-03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7" name="Imagem 616" descr="C:\pini\VolareSQL\images\linha.gif">
          <a:extLst>
            <a:ext uri="{FF2B5EF4-FFF2-40B4-BE49-F238E27FC236}">
              <a16:creationId xmlns:a16="http://schemas.microsoft.com/office/drawing/2014/main" id="{00000000-0008-0000-03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8" name="Imagem 617" descr="C:\pini\VolareSQL\images\linha.gif">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9" name="Imagem 618" descr="C:\pini\VolareSQL\images\linha.gif">
          <a:extLst>
            <a:ext uri="{FF2B5EF4-FFF2-40B4-BE49-F238E27FC236}">
              <a16:creationId xmlns:a16="http://schemas.microsoft.com/office/drawing/2014/main" id="{00000000-0008-0000-03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0" name="Imagem 619" descr="C:\pini\VolareSQL\images\linha.gif">
          <a:extLst>
            <a:ext uri="{FF2B5EF4-FFF2-40B4-BE49-F238E27FC236}">
              <a16:creationId xmlns:a16="http://schemas.microsoft.com/office/drawing/2014/main" id="{00000000-0008-0000-03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1" name="Imagem 620" descr="C:\pini\VolareSQL\images\linha.gif">
          <a:extLst>
            <a:ext uri="{FF2B5EF4-FFF2-40B4-BE49-F238E27FC236}">
              <a16:creationId xmlns:a16="http://schemas.microsoft.com/office/drawing/2014/main" id="{00000000-0008-0000-03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2" name="Imagem 621" descr="C:\pini\VolareSQL\images\linha.gif">
          <a:extLst>
            <a:ext uri="{FF2B5EF4-FFF2-40B4-BE49-F238E27FC236}">
              <a16:creationId xmlns:a16="http://schemas.microsoft.com/office/drawing/2014/main" id="{00000000-0008-0000-03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3" name="Imagem 622" descr="C:\pini\VolareSQL\images\linha.gif">
          <a:extLst>
            <a:ext uri="{FF2B5EF4-FFF2-40B4-BE49-F238E27FC236}">
              <a16:creationId xmlns:a16="http://schemas.microsoft.com/office/drawing/2014/main" id="{00000000-0008-0000-03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4" name="Imagem 623" descr="C:\pini\VolareSQL\images\linha.gif">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5" name="Imagem 624" descr="C:\pini\VolareSQL\images\linha.gif">
          <a:extLst>
            <a:ext uri="{FF2B5EF4-FFF2-40B4-BE49-F238E27FC236}">
              <a16:creationId xmlns:a16="http://schemas.microsoft.com/office/drawing/2014/main" id="{00000000-0008-0000-03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6" name="Imagem 625" descr="C:\pini\VolareSQL\images\linha.gif">
          <a:extLst>
            <a:ext uri="{FF2B5EF4-FFF2-40B4-BE49-F238E27FC236}">
              <a16:creationId xmlns:a16="http://schemas.microsoft.com/office/drawing/2014/main" id="{00000000-0008-0000-03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7" name="Imagem 626" descr="C:\pini\VolareSQL\images\linha.gif">
          <a:extLst>
            <a:ext uri="{FF2B5EF4-FFF2-40B4-BE49-F238E27FC236}">
              <a16:creationId xmlns:a16="http://schemas.microsoft.com/office/drawing/2014/main" id="{00000000-0008-0000-03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8" name="Imagem 627" descr="C:\pini\VolareSQL\images\linha.gif">
          <a:extLst>
            <a:ext uri="{FF2B5EF4-FFF2-40B4-BE49-F238E27FC236}">
              <a16:creationId xmlns:a16="http://schemas.microsoft.com/office/drawing/2014/main" id="{00000000-0008-0000-03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9" name="Imagem 628" descr="C:\pini\VolareSQL\images\linha.gif">
          <a:extLst>
            <a:ext uri="{FF2B5EF4-FFF2-40B4-BE49-F238E27FC236}">
              <a16:creationId xmlns:a16="http://schemas.microsoft.com/office/drawing/2014/main" id="{00000000-0008-0000-03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0" name="Imagem 629" descr="C:\pini\VolareSQL\images\linha.gif">
          <a:extLst>
            <a:ext uri="{FF2B5EF4-FFF2-40B4-BE49-F238E27FC236}">
              <a16:creationId xmlns:a16="http://schemas.microsoft.com/office/drawing/2014/main" id="{00000000-0008-0000-03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1" name="Imagem 630" descr="C:\pini\VolareSQL\images\linha.gif">
          <a:extLst>
            <a:ext uri="{FF2B5EF4-FFF2-40B4-BE49-F238E27FC236}">
              <a16:creationId xmlns:a16="http://schemas.microsoft.com/office/drawing/2014/main" id="{00000000-0008-0000-03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2" name="Imagem 631" descr="C:\pini\VolareSQL\images\linha.gif">
          <a:extLst>
            <a:ext uri="{FF2B5EF4-FFF2-40B4-BE49-F238E27FC236}">
              <a16:creationId xmlns:a16="http://schemas.microsoft.com/office/drawing/2014/main" id="{00000000-0008-0000-03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3" name="Imagem 632" descr="C:\pini\VolareSQL\images\linha.gif">
          <a:extLst>
            <a:ext uri="{FF2B5EF4-FFF2-40B4-BE49-F238E27FC236}">
              <a16:creationId xmlns:a16="http://schemas.microsoft.com/office/drawing/2014/main" id="{00000000-0008-0000-03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4" name="Imagem 633" descr="C:\pini\VolareSQL\images\linha.gif">
          <a:extLst>
            <a:ext uri="{FF2B5EF4-FFF2-40B4-BE49-F238E27FC236}">
              <a16:creationId xmlns:a16="http://schemas.microsoft.com/office/drawing/2014/main" id="{00000000-0008-0000-03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5" name="Imagem 634" descr="C:\pini\VolareSQL\images\linha.gif">
          <a:extLst>
            <a:ext uri="{FF2B5EF4-FFF2-40B4-BE49-F238E27FC236}">
              <a16:creationId xmlns:a16="http://schemas.microsoft.com/office/drawing/2014/main" id="{00000000-0008-0000-03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6" name="Imagem 635" descr="C:\pini\VolareSQL\images\linha.gif">
          <a:extLst>
            <a:ext uri="{FF2B5EF4-FFF2-40B4-BE49-F238E27FC236}">
              <a16:creationId xmlns:a16="http://schemas.microsoft.com/office/drawing/2014/main" id="{00000000-0008-0000-03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7" name="Imagem 636" descr="C:\pini\VolareSQL\images\linha.gif">
          <a:extLst>
            <a:ext uri="{FF2B5EF4-FFF2-40B4-BE49-F238E27FC236}">
              <a16:creationId xmlns:a16="http://schemas.microsoft.com/office/drawing/2014/main" id="{00000000-0008-0000-03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8" name="Imagem 637" descr="C:\pini\VolareSQL\images\linha.gif">
          <a:extLst>
            <a:ext uri="{FF2B5EF4-FFF2-40B4-BE49-F238E27FC236}">
              <a16:creationId xmlns:a16="http://schemas.microsoft.com/office/drawing/2014/main" id="{00000000-0008-0000-03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9" name="Imagem 638" descr="C:\pini\VolareSQL\images\linha.gif">
          <a:extLst>
            <a:ext uri="{FF2B5EF4-FFF2-40B4-BE49-F238E27FC236}">
              <a16:creationId xmlns:a16="http://schemas.microsoft.com/office/drawing/2014/main" id="{00000000-0008-0000-03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0" name="Imagem 639" descr="C:\pini\VolareSQL\images\linha.gif">
          <a:extLst>
            <a:ext uri="{FF2B5EF4-FFF2-40B4-BE49-F238E27FC236}">
              <a16:creationId xmlns:a16="http://schemas.microsoft.com/office/drawing/2014/main" id="{00000000-0008-0000-03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1" name="Imagem 640" descr="C:\pini\VolareSQL\images\linha.gif">
          <a:extLst>
            <a:ext uri="{FF2B5EF4-FFF2-40B4-BE49-F238E27FC236}">
              <a16:creationId xmlns:a16="http://schemas.microsoft.com/office/drawing/2014/main" id="{00000000-0008-0000-03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2" name="Imagem 641" descr="C:\pini\VolareSQL\images\linha.gif">
          <a:extLst>
            <a:ext uri="{FF2B5EF4-FFF2-40B4-BE49-F238E27FC236}">
              <a16:creationId xmlns:a16="http://schemas.microsoft.com/office/drawing/2014/main" id="{00000000-0008-0000-03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3" name="Imagem 642" descr="C:\pini\VolareSQL\images\linha.gif">
          <a:extLst>
            <a:ext uri="{FF2B5EF4-FFF2-40B4-BE49-F238E27FC236}">
              <a16:creationId xmlns:a16="http://schemas.microsoft.com/office/drawing/2014/main" id="{00000000-0008-0000-03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4" name="Imagem 643" descr="C:\pini\VolareSQL\images\linha.gif">
          <a:extLst>
            <a:ext uri="{FF2B5EF4-FFF2-40B4-BE49-F238E27FC236}">
              <a16:creationId xmlns:a16="http://schemas.microsoft.com/office/drawing/2014/main" id="{00000000-0008-0000-03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5" name="Imagem 644" descr="C:\pini\VolareSQL\images\linha.gif">
          <a:extLst>
            <a:ext uri="{FF2B5EF4-FFF2-40B4-BE49-F238E27FC236}">
              <a16:creationId xmlns:a16="http://schemas.microsoft.com/office/drawing/2014/main" id="{00000000-0008-0000-03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6" name="Imagem 645" descr="C:\pini\VolareSQL\images\linha.gif">
          <a:extLst>
            <a:ext uri="{FF2B5EF4-FFF2-40B4-BE49-F238E27FC236}">
              <a16:creationId xmlns:a16="http://schemas.microsoft.com/office/drawing/2014/main" id="{00000000-0008-0000-03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7" name="Imagem 646" descr="C:\pini\VolareSQL\images\linha.gif">
          <a:extLst>
            <a:ext uri="{FF2B5EF4-FFF2-40B4-BE49-F238E27FC236}">
              <a16:creationId xmlns:a16="http://schemas.microsoft.com/office/drawing/2014/main" id="{00000000-0008-0000-03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8" name="Imagem 647" descr="C:\pini\VolareSQL\images\linha.gif">
          <a:extLst>
            <a:ext uri="{FF2B5EF4-FFF2-40B4-BE49-F238E27FC236}">
              <a16:creationId xmlns:a16="http://schemas.microsoft.com/office/drawing/2014/main" id="{00000000-0008-0000-03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9" name="Imagem 648" descr="C:\pini\VolareSQL\images\linha.gif">
          <a:extLst>
            <a:ext uri="{FF2B5EF4-FFF2-40B4-BE49-F238E27FC236}">
              <a16:creationId xmlns:a16="http://schemas.microsoft.com/office/drawing/2014/main" id="{00000000-0008-0000-03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0" name="Imagem 649" descr="C:\pini\VolareSQL\images\linha.gif">
          <a:extLst>
            <a:ext uri="{FF2B5EF4-FFF2-40B4-BE49-F238E27FC236}">
              <a16:creationId xmlns:a16="http://schemas.microsoft.com/office/drawing/2014/main" id="{00000000-0008-0000-03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1" name="Imagem 650" descr="C:\pini\VolareSQL\images\linha.gif">
          <a:extLst>
            <a:ext uri="{FF2B5EF4-FFF2-40B4-BE49-F238E27FC236}">
              <a16:creationId xmlns:a16="http://schemas.microsoft.com/office/drawing/2014/main" id="{00000000-0008-0000-03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2" name="Imagem 651" descr="C:\pini\VolareSQL\images\linha.gif">
          <a:extLst>
            <a:ext uri="{FF2B5EF4-FFF2-40B4-BE49-F238E27FC236}">
              <a16:creationId xmlns:a16="http://schemas.microsoft.com/office/drawing/2014/main" id="{00000000-0008-0000-03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3" name="Imagem 652" descr="C:\pini\VolareSQL\images\linha.gif">
          <a:extLst>
            <a:ext uri="{FF2B5EF4-FFF2-40B4-BE49-F238E27FC236}">
              <a16:creationId xmlns:a16="http://schemas.microsoft.com/office/drawing/2014/main" id="{00000000-0008-0000-03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4" name="Imagem 653" descr="C:\pini\VolareSQL\images\linha.gif">
          <a:extLst>
            <a:ext uri="{FF2B5EF4-FFF2-40B4-BE49-F238E27FC236}">
              <a16:creationId xmlns:a16="http://schemas.microsoft.com/office/drawing/2014/main" id="{00000000-0008-0000-03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5" name="Imagem 654" descr="C:\pini\VolareSQL\images\linha.gif">
          <a:extLst>
            <a:ext uri="{FF2B5EF4-FFF2-40B4-BE49-F238E27FC236}">
              <a16:creationId xmlns:a16="http://schemas.microsoft.com/office/drawing/2014/main" id="{00000000-0008-0000-03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6" name="Imagem 655" descr="C:\pini\VolareSQL\images\linha.gif">
          <a:extLst>
            <a:ext uri="{FF2B5EF4-FFF2-40B4-BE49-F238E27FC236}">
              <a16:creationId xmlns:a16="http://schemas.microsoft.com/office/drawing/2014/main" id="{00000000-0008-0000-03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7" name="Imagem 656" descr="C:\pini\VolareSQL\images\linha.gif">
          <a:extLst>
            <a:ext uri="{FF2B5EF4-FFF2-40B4-BE49-F238E27FC236}">
              <a16:creationId xmlns:a16="http://schemas.microsoft.com/office/drawing/2014/main" id="{00000000-0008-0000-03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8" name="Imagem 657" descr="C:\pini\VolareSQL\images\linha.gif">
          <a:extLst>
            <a:ext uri="{FF2B5EF4-FFF2-40B4-BE49-F238E27FC236}">
              <a16:creationId xmlns:a16="http://schemas.microsoft.com/office/drawing/2014/main" id="{00000000-0008-0000-03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9" name="Imagem 658" descr="C:\pini\VolareSQL\images\linha.gif">
          <a:extLst>
            <a:ext uri="{FF2B5EF4-FFF2-40B4-BE49-F238E27FC236}">
              <a16:creationId xmlns:a16="http://schemas.microsoft.com/office/drawing/2014/main" id="{00000000-0008-0000-03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0" name="Imagem 659" descr="C:\pini\VolareSQL\images\linha.gif">
          <a:extLst>
            <a:ext uri="{FF2B5EF4-FFF2-40B4-BE49-F238E27FC236}">
              <a16:creationId xmlns:a16="http://schemas.microsoft.com/office/drawing/2014/main" id="{00000000-0008-0000-03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1" name="Imagem 660" descr="C:\pini\VolareSQL\images\linha.gif">
          <a:extLst>
            <a:ext uri="{FF2B5EF4-FFF2-40B4-BE49-F238E27FC236}">
              <a16:creationId xmlns:a16="http://schemas.microsoft.com/office/drawing/2014/main" id="{00000000-0008-0000-03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2" name="Imagem 661" descr="C:\pini\VolareSQL\images\linha.gif">
          <a:extLst>
            <a:ext uri="{FF2B5EF4-FFF2-40B4-BE49-F238E27FC236}">
              <a16:creationId xmlns:a16="http://schemas.microsoft.com/office/drawing/2014/main" id="{00000000-0008-0000-03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3" name="Imagem 662" descr="C:\pini\VolareSQL\images\linha.gif">
          <a:extLst>
            <a:ext uri="{FF2B5EF4-FFF2-40B4-BE49-F238E27FC236}">
              <a16:creationId xmlns:a16="http://schemas.microsoft.com/office/drawing/2014/main" id="{00000000-0008-0000-03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4" name="Imagem 663" descr="C:\pini\VolareSQL\images\linha.gif">
          <a:extLst>
            <a:ext uri="{FF2B5EF4-FFF2-40B4-BE49-F238E27FC236}">
              <a16:creationId xmlns:a16="http://schemas.microsoft.com/office/drawing/2014/main" id="{00000000-0008-0000-03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5" name="Imagem 664" descr="C:\pini\VolareSQL\images\linha.gif">
          <a:extLst>
            <a:ext uri="{FF2B5EF4-FFF2-40B4-BE49-F238E27FC236}">
              <a16:creationId xmlns:a16="http://schemas.microsoft.com/office/drawing/2014/main" id="{00000000-0008-0000-03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6" name="Imagem 665" descr="C:\pini\VolareSQL\images\linha.gif">
          <a:extLst>
            <a:ext uri="{FF2B5EF4-FFF2-40B4-BE49-F238E27FC236}">
              <a16:creationId xmlns:a16="http://schemas.microsoft.com/office/drawing/2014/main" id="{00000000-0008-0000-03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7" name="Imagem 666" descr="C:\pini\VolareSQL\images\linha.gif">
          <a:extLst>
            <a:ext uri="{FF2B5EF4-FFF2-40B4-BE49-F238E27FC236}">
              <a16:creationId xmlns:a16="http://schemas.microsoft.com/office/drawing/2014/main" id="{00000000-0008-0000-03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8" name="Imagem 667" descr="C:\pini\VolareSQL\images\linha.gif">
          <a:extLst>
            <a:ext uri="{FF2B5EF4-FFF2-40B4-BE49-F238E27FC236}">
              <a16:creationId xmlns:a16="http://schemas.microsoft.com/office/drawing/2014/main" id="{00000000-0008-0000-03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9" name="Imagem 668" descr="C:\pini\VolareSQL\images\linha.gif">
          <a:extLst>
            <a:ext uri="{FF2B5EF4-FFF2-40B4-BE49-F238E27FC236}">
              <a16:creationId xmlns:a16="http://schemas.microsoft.com/office/drawing/2014/main" id="{00000000-0008-0000-03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0" name="Imagem 669" descr="C:\pini\VolareSQL\images\linha.gif">
          <a:extLst>
            <a:ext uri="{FF2B5EF4-FFF2-40B4-BE49-F238E27FC236}">
              <a16:creationId xmlns:a16="http://schemas.microsoft.com/office/drawing/2014/main" id="{00000000-0008-0000-03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1" name="Imagem 670" descr="C:\pini\VolareSQL\images\linha.gif">
          <a:extLst>
            <a:ext uri="{FF2B5EF4-FFF2-40B4-BE49-F238E27FC236}">
              <a16:creationId xmlns:a16="http://schemas.microsoft.com/office/drawing/2014/main" id="{00000000-0008-0000-03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2" name="Imagem 671" descr="C:\pini\VolareSQL\images\linha.gif">
          <a:extLst>
            <a:ext uri="{FF2B5EF4-FFF2-40B4-BE49-F238E27FC236}">
              <a16:creationId xmlns:a16="http://schemas.microsoft.com/office/drawing/2014/main" id="{00000000-0008-0000-03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3" name="Imagem 672" descr="C:\pini\VolareSQL\images\linha.gif">
          <a:extLst>
            <a:ext uri="{FF2B5EF4-FFF2-40B4-BE49-F238E27FC236}">
              <a16:creationId xmlns:a16="http://schemas.microsoft.com/office/drawing/2014/main" id="{00000000-0008-0000-03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4" name="Imagem 673" descr="C:\pini\VolareSQL\images\linha.gif">
          <a:extLst>
            <a:ext uri="{FF2B5EF4-FFF2-40B4-BE49-F238E27FC236}">
              <a16:creationId xmlns:a16="http://schemas.microsoft.com/office/drawing/2014/main" id="{00000000-0008-0000-03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5" name="Imagem 674" descr="C:\pini\VolareSQL\images\linha.gif">
          <a:extLst>
            <a:ext uri="{FF2B5EF4-FFF2-40B4-BE49-F238E27FC236}">
              <a16:creationId xmlns:a16="http://schemas.microsoft.com/office/drawing/2014/main" id="{00000000-0008-0000-03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6" name="Imagem 675" descr="C:\pini\VolareSQL\images\linha.gif">
          <a:extLst>
            <a:ext uri="{FF2B5EF4-FFF2-40B4-BE49-F238E27FC236}">
              <a16:creationId xmlns:a16="http://schemas.microsoft.com/office/drawing/2014/main" id="{00000000-0008-0000-03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7" name="Imagem 676" descr="C:\pini\VolareSQL\images\linha.gif">
          <a:extLst>
            <a:ext uri="{FF2B5EF4-FFF2-40B4-BE49-F238E27FC236}">
              <a16:creationId xmlns:a16="http://schemas.microsoft.com/office/drawing/2014/main" id="{00000000-0008-0000-03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8" name="Imagem 677" descr="C:\pini\VolareSQL\images\linha.gif">
          <a:extLst>
            <a:ext uri="{FF2B5EF4-FFF2-40B4-BE49-F238E27FC236}">
              <a16:creationId xmlns:a16="http://schemas.microsoft.com/office/drawing/2014/main" id="{00000000-0008-0000-03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9" name="Imagem 678" descr="C:\pini\VolareSQL\images\linha.gif">
          <a:extLst>
            <a:ext uri="{FF2B5EF4-FFF2-40B4-BE49-F238E27FC236}">
              <a16:creationId xmlns:a16="http://schemas.microsoft.com/office/drawing/2014/main" id="{00000000-0008-0000-03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0" name="Imagem 679" descr="C:\pini\VolareSQL\images\linha.gif">
          <a:extLst>
            <a:ext uri="{FF2B5EF4-FFF2-40B4-BE49-F238E27FC236}">
              <a16:creationId xmlns:a16="http://schemas.microsoft.com/office/drawing/2014/main" id="{00000000-0008-0000-03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1" name="Imagem 680" descr="C:\pini\VolareSQL\images\linha.gif">
          <a:extLst>
            <a:ext uri="{FF2B5EF4-FFF2-40B4-BE49-F238E27FC236}">
              <a16:creationId xmlns:a16="http://schemas.microsoft.com/office/drawing/2014/main" id="{00000000-0008-0000-03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2" name="Imagem 681" descr="C:\pini\VolareSQL\images\linha.gif">
          <a:extLst>
            <a:ext uri="{FF2B5EF4-FFF2-40B4-BE49-F238E27FC236}">
              <a16:creationId xmlns:a16="http://schemas.microsoft.com/office/drawing/2014/main" id="{00000000-0008-0000-03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3" name="Imagem 682" descr="C:\pini\VolareSQL\images\linha.gif">
          <a:extLst>
            <a:ext uri="{FF2B5EF4-FFF2-40B4-BE49-F238E27FC236}">
              <a16:creationId xmlns:a16="http://schemas.microsoft.com/office/drawing/2014/main" id="{00000000-0008-0000-03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4" name="Imagem 683" descr="C:\pini\VolareSQL\images\linha.gif">
          <a:extLst>
            <a:ext uri="{FF2B5EF4-FFF2-40B4-BE49-F238E27FC236}">
              <a16:creationId xmlns:a16="http://schemas.microsoft.com/office/drawing/2014/main" id="{00000000-0008-0000-03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5" name="Imagem 684" descr="C:\pini\VolareSQL\images\linha.gif">
          <a:extLst>
            <a:ext uri="{FF2B5EF4-FFF2-40B4-BE49-F238E27FC236}">
              <a16:creationId xmlns:a16="http://schemas.microsoft.com/office/drawing/2014/main" id="{00000000-0008-0000-03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6" name="Imagem 685" descr="C:\pini\VolareSQL\images\linha.gif">
          <a:extLst>
            <a:ext uri="{FF2B5EF4-FFF2-40B4-BE49-F238E27FC236}">
              <a16:creationId xmlns:a16="http://schemas.microsoft.com/office/drawing/2014/main" id="{00000000-0008-0000-03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7" name="Imagem 686" descr="C:\pini\VolareSQL\images\linha.gif">
          <a:extLst>
            <a:ext uri="{FF2B5EF4-FFF2-40B4-BE49-F238E27FC236}">
              <a16:creationId xmlns:a16="http://schemas.microsoft.com/office/drawing/2014/main" id="{00000000-0008-0000-03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8" name="Imagem 687" descr="C:\pini\VolareSQL\images\linha.gif">
          <a:extLst>
            <a:ext uri="{FF2B5EF4-FFF2-40B4-BE49-F238E27FC236}">
              <a16:creationId xmlns:a16="http://schemas.microsoft.com/office/drawing/2014/main" id="{00000000-0008-0000-03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9" name="Imagem 688" descr="C:\pini\VolareSQL\images\linha.gif">
          <a:extLst>
            <a:ext uri="{FF2B5EF4-FFF2-40B4-BE49-F238E27FC236}">
              <a16:creationId xmlns:a16="http://schemas.microsoft.com/office/drawing/2014/main" id="{00000000-0008-0000-03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0" name="Imagem 689" descr="C:\pini\VolareSQL\images\linha.gif">
          <a:extLst>
            <a:ext uri="{FF2B5EF4-FFF2-40B4-BE49-F238E27FC236}">
              <a16:creationId xmlns:a16="http://schemas.microsoft.com/office/drawing/2014/main" id="{00000000-0008-0000-03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1" name="Imagem 690" descr="C:\pini\VolareSQL\images\linha.gif">
          <a:extLst>
            <a:ext uri="{FF2B5EF4-FFF2-40B4-BE49-F238E27FC236}">
              <a16:creationId xmlns:a16="http://schemas.microsoft.com/office/drawing/2014/main" id="{00000000-0008-0000-03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2" name="Imagem 691" descr="C:\pini\VolareSQL\images\linha.gif">
          <a:extLst>
            <a:ext uri="{FF2B5EF4-FFF2-40B4-BE49-F238E27FC236}">
              <a16:creationId xmlns:a16="http://schemas.microsoft.com/office/drawing/2014/main" id="{00000000-0008-0000-03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3" name="Imagem 692" descr="C:\pini\VolareSQL\images\linha.gif">
          <a:extLst>
            <a:ext uri="{FF2B5EF4-FFF2-40B4-BE49-F238E27FC236}">
              <a16:creationId xmlns:a16="http://schemas.microsoft.com/office/drawing/2014/main" id="{00000000-0008-0000-03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4" name="Imagem 693" descr="C:\pini\VolareSQL\images\linha.gif">
          <a:extLst>
            <a:ext uri="{FF2B5EF4-FFF2-40B4-BE49-F238E27FC236}">
              <a16:creationId xmlns:a16="http://schemas.microsoft.com/office/drawing/2014/main" id="{00000000-0008-0000-03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5" name="Imagem 694" descr="C:\pini\VolareSQL\images\linha.gif">
          <a:extLst>
            <a:ext uri="{FF2B5EF4-FFF2-40B4-BE49-F238E27FC236}">
              <a16:creationId xmlns:a16="http://schemas.microsoft.com/office/drawing/2014/main" id="{00000000-0008-0000-03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6" name="Imagem 695" descr="C:\pini\VolareSQL\images\linha.gif">
          <a:extLst>
            <a:ext uri="{FF2B5EF4-FFF2-40B4-BE49-F238E27FC236}">
              <a16:creationId xmlns:a16="http://schemas.microsoft.com/office/drawing/2014/main" id="{00000000-0008-0000-03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7" name="Imagem 696" descr="C:\pini\VolareSQL\images\linha.gif">
          <a:extLst>
            <a:ext uri="{FF2B5EF4-FFF2-40B4-BE49-F238E27FC236}">
              <a16:creationId xmlns:a16="http://schemas.microsoft.com/office/drawing/2014/main" id="{00000000-0008-0000-03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8" name="Imagem 697" descr="C:\pini\VolareSQL\images\linha.gif">
          <a:extLst>
            <a:ext uri="{FF2B5EF4-FFF2-40B4-BE49-F238E27FC236}">
              <a16:creationId xmlns:a16="http://schemas.microsoft.com/office/drawing/2014/main" id="{00000000-0008-0000-03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9" name="Imagem 698" descr="C:\pini\VolareSQL\images\linha.gif">
          <a:extLst>
            <a:ext uri="{FF2B5EF4-FFF2-40B4-BE49-F238E27FC236}">
              <a16:creationId xmlns:a16="http://schemas.microsoft.com/office/drawing/2014/main" id="{00000000-0008-0000-03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0" name="Imagem 699" descr="C:\pini\VolareSQL\images\linha.gif">
          <a:extLst>
            <a:ext uri="{FF2B5EF4-FFF2-40B4-BE49-F238E27FC236}">
              <a16:creationId xmlns:a16="http://schemas.microsoft.com/office/drawing/2014/main" id="{00000000-0008-0000-03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1" name="Imagem 700" descr="C:\pini\VolareSQL\images\linha.gif">
          <a:extLst>
            <a:ext uri="{FF2B5EF4-FFF2-40B4-BE49-F238E27FC236}">
              <a16:creationId xmlns:a16="http://schemas.microsoft.com/office/drawing/2014/main" id="{00000000-0008-0000-03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2" name="Imagem 701" descr="C:\pini\VolareSQL\images\linha.gif">
          <a:extLst>
            <a:ext uri="{FF2B5EF4-FFF2-40B4-BE49-F238E27FC236}">
              <a16:creationId xmlns:a16="http://schemas.microsoft.com/office/drawing/2014/main" id="{00000000-0008-0000-03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3" name="Imagem 702" descr="C:\pini\VolareSQL\images\linha.gif">
          <a:extLst>
            <a:ext uri="{FF2B5EF4-FFF2-40B4-BE49-F238E27FC236}">
              <a16:creationId xmlns:a16="http://schemas.microsoft.com/office/drawing/2014/main" id="{00000000-0008-0000-03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4" name="Imagem 703" descr="C:\pini\VolareSQL\images\linha.gif">
          <a:extLst>
            <a:ext uri="{FF2B5EF4-FFF2-40B4-BE49-F238E27FC236}">
              <a16:creationId xmlns:a16="http://schemas.microsoft.com/office/drawing/2014/main" id="{00000000-0008-0000-03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5" name="Imagem 704" descr="C:\pini\VolareSQL\images\linha.gif">
          <a:extLst>
            <a:ext uri="{FF2B5EF4-FFF2-40B4-BE49-F238E27FC236}">
              <a16:creationId xmlns:a16="http://schemas.microsoft.com/office/drawing/2014/main" id="{00000000-0008-0000-03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6" name="Imagem 705" descr="C:\pini\VolareSQL\images\linha.gif">
          <a:extLst>
            <a:ext uri="{FF2B5EF4-FFF2-40B4-BE49-F238E27FC236}">
              <a16:creationId xmlns:a16="http://schemas.microsoft.com/office/drawing/2014/main" id="{00000000-0008-0000-03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4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7" name="Imagem 706" descr="C:\pini\VolareSQL\images\linha.gif">
          <a:extLst>
            <a:ext uri="{FF2B5EF4-FFF2-40B4-BE49-F238E27FC236}">
              <a16:creationId xmlns:a16="http://schemas.microsoft.com/office/drawing/2014/main" id="{00000000-0008-0000-03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8" name="Imagem 707" descr="C:\pini\VolareSQL\images\linha.gif">
          <a:extLst>
            <a:ext uri="{FF2B5EF4-FFF2-40B4-BE49-F238E27FC236}">
              <a16:creationId xmlns:a16="http://schemas.microsoft.com/office/drawing/2014/main" id="{00000000-0008-0000-03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9" name="Imagem 708" descr="C:\pini\VolareSQL\images\linha.gif">
          <a:extLst>
            <a:ext uri="{FF2B5EF4-FFF2-40B4-BE49-F238E27FC236}">
              <a16:creationId xmlns:a16="http://schemas.microsoft.com/office/drawing/2014/main" id="{00000000-0008-0000-03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8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0" name="Imagem 709" descr="C:\pini\VolareSQL\images\linha.gif">
          <a:extLst>
            <a:ext uri="{FF2B5EF4-FFF2-40B4-BE49-F238E27FC236}">
              <a16:creationId xmlns:a16="http://schemas.microsoft.com/office/drawing/2014/main" id="{00000000-0008-0000-03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1" name="Imagem 710" descr="C:\pini\VolareSQL\images\linha.gif">
          <a:extLst>
            <a:ext uri="{FF2B5EF4-FFF2-40B4-BE49-F238E27FC236}">
              <a16:creationId xmlns:a16="http://schemas.microsoft.com/office/drawing/2014/main" id="{00000000-0008-0000-03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2" name="Imagem 711" descr="C:\pini\VolareSQL\images\linha.gif">
          <a:extLst>
            <a:ext uri="{FF2B5EF4-FFF2-40B4-BE49-F238E27FC236}">
              <a16:creationId xmlns:a16="http://schemas.microsoft.com/office/drawing/2014/main" id="{00000000-0008-0000-03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3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3" name="Imagem 712" descr="C:\pini\VolareSQL\images\linha.gif">
          <a:extLst>
            <a:ext uri="{FF2B5EF4-FFF2-40B4-BE49-F238E27FC236}">
              <a16:creationId xmlns:a16="http://schemas.microsoft.com/office/drawing/2014/main" id="{00000000-0008-0000-03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9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4" name="Imagem 713" descr="C:\pini\VolareSQL\images\linha.gif">
          <a:extLst>
            <a:ext uri="{FF2B5EF4-FFF2-40B4-BE49-F238E27FC236}">
              <a16:creationId xmlns:a16="http://schemas.microsoft.com/office/drawing/2014/main" id="{00000000-0008-0000-03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43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5" name="Imagem 714" descr="C:\pini\VolareSQL\images\linha.gif">
          <a:extLst>
            <a:ext uri="{FF2B5EF4-FFF2-40B4-BE49-F238E27FC236}">
              <a16:creationId xmlns:a16="http://schemas.microsoft.com/office/drawing/2014/main" id="{00000000-0008-0000-03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6" name="Imagem 715" descr="C:\pini\VolareSQL\images\linha.gif">
          <a:extLst>
            <a:ext uri="{FF2B5EF4-FFF2-40B4-BE49-F238E27FC236}">
              <a16:creationId xmlns:a16="http://schemas.microsoft.com/office/drawing/2014/main" id="{00000000-0008-0000-03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7" name="Imagem 716" descr="C:\pini\VolareSQL\images\linha.gif">
          <a:extLst>
            <a:ext uri="{FF2B5EF4-FFF2-40B4-BE49-F238E27FC236}">
              <a16:creationId xmlns:a16="http://schemas.microsoft.com/office/drawing/2014/main" id="{00000000-0008-0000-03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8" name="Imagem 717" descr="C:\pini\VolareSQL\images\linha.gif">
          <a:extLst>
            <a:ext uri="{FF2B5EF4-FFF2-40B4-BE49-F238E27FC236}">
              <a16:creationId xmlns:a16="http://schemas.microsoft.com/office/drawing/2014/main" id="{00000000-0008-0000-03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0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9" name="Imagem 718" descr="C:\pini\VolareSQL\images\linha.gif">
          <a:extLst>
            <a:ext uri="{FF2B5EF4-FFF2-40B4-BE49-F238E27FC236}">
              <a16:creationId xmlns:a16="http://schemas.microsoft.com/office/drawing/2014/main" id="{00000000-0008-0000-03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0" name="Imagem 719" descr="C:\pini\VolareSQL\images\linha.gif">
          <a:extLst>
            <a:ext uri="{FF2B5EF4-FFF2-40B4-BE49-F238E27FC236}">
              <a16:creationId xmlns:a16="http://schemas.microsoft.com/office/drawing/2014/main" id="{00000000-0008-0000-03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0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1" name="Imagem 720" descr="C:\pini\VolareSQL\images\linha.gif">
          <a:extLst>
            <a:ext uri="{FF2B5EF4-FFF2-40B4-BE49-F238E27FC236}">
              <a16:creationId xmlns:a16="http://schemas.microsoft.com/office/drawing/2014/main" id="{00000000-0008-0000-03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2" name="Imagem 721" descr="C:\pini\VolareSQL\images\linha.gif">
          <a:extLst>
            <a:ext uri="{FF2B5EF4-FFF2-40B4-BE49-F238E27FC236}">
              <a16:creationId xmlns:a16="http://schemas.microsoft.com/office/drawing/2014/main" id="{00000000-0008-0000-03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3" name="Imagem 722" descr="C:\pini\VolareSQL\images\linha.gif">
          <a:extLst>
            <a:ext uri="{FF2B5EF4-FFF2-40B4-BE49-F238E27FC236}">
              <a16:creationId xmlns:a16="http://schemas.microsoft.com/office/drawing/2014/main" id="{00000000-0008-0000-03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4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4" name="Imagem 723" descr="C:\pini\VolareSQL\images\linha.gif">
          <a:extLst>
            <a:ext uri="{FF2B5EF4-FFF2-40B4-BE49-F238E27FC236}">
              <a16:creationId xmlns:a16="http://schemas.microsoft.com/office/drawing/2014/main" id="{00000000-0008-0000-03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15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5" name="Imagem 724" descr="C:\pini\VolareSQL\images\linha.gif">
          <a:extLst>
            <a:ext uri="{FF2B5EF4-FFF2-40B4-BE49-F238E27FC236}">
              <a16:creationId xmlns:a16="http://schemas.microsoft.com/office/drawing/2014/main" id="{00000000-0008-0000-03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05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6" name="Imagem 725" descr="C:\pini\VolareSQL\images\linha.gif">
          <a:extLst>
            <a:ext uri="{FF2B5EF4-FFF2-40B4-BE49-F238E27FC236}">
              <a16:creationId xmlns:a16="http://schemas.microsoft.com/office/drawing/2014/main" id="{00000000-0008-0000-03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7" name="Imagem 726" descr="C:\pini\VolareSQL\images\linha.gif">
          <a:extLst>
            <a:ext uri="{FF2B5EF4-FFF2-40B4-BE49-F238E27FC236}">
              <a16:creationId xmlns:a16="http://schemas.microsoft.com/office/drawing/2014/main" id="{00000000-0008-0000-03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4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8" name="Imagem 727" descr="C:\pini\VolareSQL\images\linha.gif">
          <a:extLst>
            <a:ext uri="{FF2B5EF4-FFF2-40B4-BE49-F238E27FC236}">
              <a16:creationId xmlns:a16="http://schemas.microsoft.com/office/drawing/2014/main" id="{00000000-0008-0000-03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9" name="Imagem 728" descr="C:\pini\VolareSQL\images\linha.gif">
          <a:extLst>
            <a:ext uri="{FF2B5EF4-FFF2-40B4-BE49-F238E27FC236}">
              <a16:creationId xmlns:a16="http://schemas.microsoft.com/office/drawing/2014/main" id="{00000000-0008-0000-03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3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0" name="Imagem 729" descr="C:\pini\VolareSQL\images\linha.gif">
          <a:extLst>
            <a:ext uri="{FF2B5EF4-FFF2-40B4-BE49-F238E27FC236}">
              <a16:creationId xmlns:a16="http://schemas.microsoft.com/office/drawing/2014/main" id="{00000000-0008-0000-03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5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1" name="Imagem 730" descr="C:\pini\VolareSQL\images\linha.gif">
          <a:extLst>
            <a:ext uri="{FF2B5EF4-FFF2-40B4-BE49-F238E27FC236}">
              <a16:creationId xmlns:a16="http://schemas.microsoft.com/office/drawing/2014/main" id="{00000000-0008-0000-03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8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2" name="Imagem 731" descr="C:\pini\VolareSQL\images\linha.gif">
          <a:extLst>
            <a:ext uri="{FF2B5EF4-FFF2-40B4-BE49-F238E27FC236}">
              <a16:creationId xmlns:a16="http://schemas.microsoft.com/office/drawing/2014/main" id="{00000000-0008-0000-03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01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3" name="Imagem 732" descr="C:\pini\VolareSQL\images\linha.gif">
          <a:extLst>
            <a:ext uri="{FF2B5EF4-FFF2-40B4-BE49-F238E27FC236}">
              <a16:creationId xmlns:a16="http://schemas.microsoft.com/office/drawing/2014/main" id="{00000000-0008-0000-03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4" name="Imagem 733" descr="C:\pini\VolareSQL\images\linha.gif">
          <a:extLst>
            <a:ext uri="{FF2B5EF4-FFF2-40B4-BE49-F238E27FC236}">
              <a16:creationId xmlns:a16="http://schemas.microsoft.com/office/drawing/2014/main" id="{00000000-0008-0000-03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87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5" name="Imagem 734" descr="C:\pini\VolareSQL\images\linha.gif">
          <a:extLst>
            <a:ext uri="{FF2B5EF4-FFF2-40B4-BE49-F238E27FC236}">
              <a16:creationId xmlns:a16="http://schemas.microsoft.com/office/drawing/2014/main" id="{00000000-0008-0000-03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2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6" name="Imagem 735" descr="C:\pini\VolareSQL\images\linha.gif">
          <a:extLst>
            <a:ext uri="{FF2B5EF4-FFF2-40B4-BE49-F238E27FC236}">
              <a16:creationId xmlns:a16="http://schemas.microsoft.com/office/drawing/2014/main" id="{00000000-0008-0000-03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3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7" name="Imagem 736" descr="C:\pini\VolareSQL\images\linha.gif">
          <a:extLst>
            <a:ext uri="{FF2B5EF4-FFF2-40B4-BE49-F238E27FC236}">
              <a16:creationId xmlns:a16="http://schemas.microsoft.com/office/drawing/2014/main" id="{00000000-0008-0000-03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44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8" name="Imagem 737" descr="C:\pini\VolareSQL\images\linha.gif">
          <a:extLst>
            <a:ext uri="{FF2B5EF4-FFF2-40B4-BE49-F238E27FC236}">
              <a16:creationId xmlns:a16="http://schemas.microsoft.com/office/drawing/2014/main" id="{00000000-0008-0000-03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1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9" name="Imagem 738" descr="C:\pini\VolareSQL\images\linha.gif">
          <a:extLst>
            <a:ext uri="{FF2B5EF4-FFF2-40B4-BE49-F238E27FC236}">
              <a16:creationId xmlns:a16="http://schemas.microsoft.com/office/drawing/2014/main" id="{00000000-0008-0000-03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02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0" name="Imagem 739" descr="C:\pini\VolareSQL\images\linha.gif">
          <a:extLst>
            <a:ext uri="{FF2B5EF4-FFF2-40B4-BE49-F238E27FC236}">
              <a16:creationId xmlns:a16="http://schemas.microsoft.com/office/drawing/2014/main" id="{00000000-0008-0000-03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6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1" name="Imagem 740" descr="C:\pini\VolareSQL\images\linha.gif">
          <a:extLst>
            <a:ext uri="{FF2B5EF4-FFF2-40B4-BE49-F238E27FC236}">
              <a16:creationId xmlns:a16="http://schemas.microsoft.com/office/drawing/2014/main" id="{00000000-0008-0000-03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2" name="Imagem 741" descr="C:\pini\VolareSQL\images\linha.gif">
          <a:extLst>
            <a:ext uri="{FF2B5EF4-FFF2-40B4-BE49-F238E27FC236}">
              <a16:creationId xmlns:a16="http://schemas.microsoft.com/office/drawing/2014/main" id="{00000000-0008-0000-03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0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3" name="Imagem 742" descr="C:\pini\VolareSQL\images\linha.gif">
          <a:extLst>
            <a:ext uri="{FF2B5EF4-FFF2-40B4-BE49-F238E27FC236}">
              <a16:creationId xmlns:a16="http://schemas.microsoft.com/office/drawing/2014/main" id="{00000000-0008-0000-03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7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4" name="Imagem 743" descr="C:\pini\VolareSQL\images\linha.gif">
          <a:extLst>
            <a:ext uri="{FF2B5EF4-FFF2-40B4-BE49-F238E27FC236}">
              <a16:creationId xmlns:a16="http://schemas.microsoft.com/office/drawing/2014/main" id="{00000000-0008-0000-03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1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5" name="Imagem 744" descr="C:\pini\VolareSQL\images\linha.gif">
          <a:extLst>
            <a:ext uri="{FF2B5EF4-FFF2-40B4-BE49-F238E27FC236}">
              <a16:creationId xmlns:a16="http://schemas.microsoft.com/office/drawing/2014/main" id="{00000000-0008-0000-03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2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6" name="Imagem 745" descr="C:\pini\VolareSQL\images\linha.gif">
          <a:extLst>
            <a:ext uri="{FF2B5EF4-FFF2-40B4-BE49-F238E27FC236}">
              <a16:creationId xmlns:a16="http://schemas.microsoft.com/office/drawing/2014/main" id="{00000000-0008-0000-03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8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7" name="Imagem 746" descr="C:\pini\VolareSQL\images\linha.gif">
          <a:extLst>
            <a:ext uri="{FF2B5EF4-FFF2-40B4-BE49-F238E27FC236}">
              <a16:creationId xmlns:a16="http://schemas.microsoft.com/office/drawing/2014/main" id="{00000000-0008-0000-03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1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8" name="Imagem 747" descr="C:\pini\VolareSQL\images\linha.gif">
          <a:extLst>
            <a:ext uri="{FF2B5EF4-FFF2-40B4-BE49-F238E27FC236}">
              <a16:creationId xmlns:a16="http://schemas.microsoft.com/office/drawing/2014/main" id="{00000000-0008-0000-03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50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9" name="Imagem 748" descr="C:\pini\VolareSQL\images\linha.gif">
          <a:extLst>
            <a:ext uri="{FF2B5EF4-FFF2-40B4-BE49-F238E27FC236}">
              <a16:creationId xmlns:a16="http://schemas.microsoft.com/office/drawing/2014/main" id="{00000000-0008-0000-03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1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0" name="Imagem 749" descr="C:\pini\VolareSQL\images\linha.gif">
          <a:extLst>
            <a:ext uri="{FF2B5EF4-FFF2-40B4-BE49-F238E27FC236}">
              <a16:creationId xmlns:a16="http://schemas.microsoft.com/office/drawing/2014/main" id="{00000000-0008-0000-03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5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1" name="Imagem 750" descr="C:\pini\VolareSQL\images\linha.gif">
          <a:extLst>
            <a:ext uri="{FF2B5EF4-FFF2-40B4-BE49-F238E27FC236}">
              <a16:creationId xmlns:a16="http://schemas.microsoft.com/office/drawing/2014/main" id="{00000000-0008-0000-03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0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2" name="Imagem 751" descr="C:\pini\VolareSQL\images\linha.gif">
          <a:extLst>
            <a:ext uri="{FF2B5EF4-FFF2-40B4-BE49-F238E27FC236}">
              <a16:creationId xmlns:a16="http://schemas.microsoft.com/office/drawing/2014/main" id="{00000000-0008-0000-03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98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3" name="Imagem 752" descr="C:\pini\VolareSQL\images\linha.gif">
          <a:extLst>
            <a:ext uri="{FF2B5EF4-FFF2-40B4-BE49-F238E27FC236}">
              <a16:creationId xmlns:a16="http://schemas.microsoft.com/office/drawing/2014/main" id="{00000000-0008-0000-03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8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4" name="Imagem 753" descr="C:\pini\VolareSQL\images\linha.gif">
          <a:extLst>
            <a:ext uri="{FF2B5EF4-FFF2-40B4-BE49-F238E27FC236}">
              <a16:creationId xmlns:a16="http://schemas.microsoft.com/office/drawing/2014/main" id="{00000000-0008-0000-03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5" name="Imagem 754" descr="C:\pini\VolareSQL\images\linha.gif">
          <a:extLst>
            <a:ext uri="{FF2B5EF4-FFF2-40B4-BE49-F238E27FC236}">
              <a16:creationId xmlns:a16="http://schemas.microsoft.com/office/drawing/2014/main" id="{00000000-0008-0000-03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3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6" name="Imagem 755" descr="C:\pini\VolareSQL\images\linha.gif">
          <a:extLst>
            <a:ext uri="{FF2B5EF4-FFF2-40B4-BE49-F238E27FC236}">
              <a16:creationId xmlns:a16="http://schemas.microsoft.com/office/drawing/2014/main" id="{00000000-0008-0000-03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74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7" name="Imagem 756" descr="C:\pini\VolareSQL\images\linha.gif">
          <a:extLst>
            <a:ext uri="{FF2B5EF4-FFF2-40B4-BE49-F238E27FC236}">
              <a16:creationId xmlns:a16="http://schemas.microsoft.com/office/drawing/2014/main" id="{00000000-0008-0000-03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7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8" name="Imagem 757" descr="C:\pini\VolareSQL\images\linha.gif">
          <a:extLst>
            <a:ext uri="{FF2B5EF4-FFF2-40B4-BE49-F238E27FC236}">
              <a16:creationId xmlns:a16="http://schemas.microsoft.com/office/drawing/2014/main" id="{00000000-0008-0000-03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9" name="Imagem 758" descr="C:\pini\VolareSQL\images\linha.gif">
          <a:extLst>
            <a:ext uri="{FF2B5EF4-FFF2-40B4-BE49-F238E27FC236}">
              <a16:creationId xmlns:a16="http://schemas.microsoft.com/office/drawing/2014/main" id="{00000000-0008-0000-03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4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0" name="Imagem 759" descr="C:\pini\VolareSQL\images\linha.gif">
          <a:extLst>
            <a:ext uri="{FF2B5EF4-FFF2-40B4-BE49-F238E27FC236}">
              <a16:creationId xmlns:a16="http://schemas.microsoft.com/office/drawing/2014/main" id="{00000000-0008-0000-03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1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1" name="Imagem 760" descr="C:\pini\VolareSQL\images\linha.gif">
          <a:extLst>
            <a:ext uri="{FF2B5EF4-FFF2-40B4-BE49-F238E27FC236}">
              <a16:creationId xmlns:a16="http://schemas.microsoft.com/office/drawing/2014/main" id="{00000000-0008-0000-03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03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2" name="Imagem 761" descr="C:\pini\VolareSQL\images\linha.gif">
          <a:extLst>
            <a:ext uri="{FF2B5EF4-FFF2-40B4-BE49-F238E27FC236}">
              <a16:creationId xmlns:a16="http://schemas.microsoft.com/office/drawing/2014/main" id="{00000000-0008-0000-03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4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3" name="Imagem 762" descr="C:\pini\VolareSQL\images\linha.gif">
          <a:extLst>
            <a:ext uri="{FF2B5EF4-FFF2-40B4-BE49-F238E27FC236}">
              <a16:creationId xmlns:a16="http://schemas.microsoft.com/office/drawing/2014/main" id="{00000000-0008-0000-03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3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4" name="Imagem 763" descr="C:\pini\VolareSQL\images\linha.gif">
          <a:extLst>
            <a:ext uri="{FF2B5EF4-FFF2-40B4-BE49-F238E27FC236}">
              <a16:creationId xmlns:a16="http://schemas.microsoft.com/office/drawing/2014/main" id="{00000000-0008-0000-03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5" name="Imagem 764" descr="C:\pini\VolareSQL\images\linha.gif">
          <a:extLst>
            <a:ext uri="{FF2B5EF4-FFF2-40B4-BE49-F238E27FC236}">
              <a16:creationId xmlns:a16="http://schemas.microsoft.com/office/drawing/2014/main" id="{00000000-0008-0000-03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1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6" name="Imagem 765" descr="C:\pini\VolareSQL\images\linha.gif">
          <a:extLst>
            <a:ext uri="{FF2B5EF4-FFF2-40B4-BE49-F238E27FC236}">
              <a16:creationId xmlns:a16="http://schemas.microsoft.com/office/drawing/2014/main" id="{00000000-0008-0000-03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0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7" name="Imagem 766" descr="C:\pini\VolareSQL\images\linha.gif">
          <a:extLst>
            <a:ext uri="{FF2B5EF4-FFF2-40B4-BE49-F238E27FC236}">
              <a16:creationId xmlns:a16="http://schemas.microsoft.com/office/drawing/2014/main" id="{00000000-0008-0000-03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7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8" name="Imagem 767" descr="C:\pini\VolareSQL\images\linha.gif">
          <a:extLst>
            <a:ext uri="{FF2B5EF4-FFF2-40B4-BE49-F238E27FC236}">
              <a16:creationId xmlns:a16="http://schemas.microsoft.com/office/drawing/2014/main" id="{00000000-0008-0000-03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4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9" name="Imagem 768" descr="C:\pini\VolareSQL\images\linha.gif">
          <a:extLst>
            <a:ext uri="{FF2B5EF4-FFF2-40B4-BE49-F238E27FC236}">
              <a16:creationId xmlns:a16="http://schemas.microsoft.com/office/drawing/2014/main" id="{00000000-0008-0000-03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0" name="Imagem 769" descr="C:\pini\VolareSQL\images\linha.gif">
          <a:extLst>
            <a:ext uri="{FF2B5EF4-FFF2-40B4-BE49-F238E27FC236}">
              <a16:creationId xmlns:a16="http://schemas.microsoft.com/office/drawing/2014/main" id="{00000000-0008-0000-03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8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1" name="Imagem 770" descr="C:\pini\VolareSQL\images\linha.gif">
          <a:extLst>
            <a:ext uri="{FF2B5EF4-FFF2-40B4-BE49-F238E27FC236}">
              <a16:creationId xmlns:a16="http://schemas.microsoft.com/office/drawing/2014/main" id="{00000000-0008-0000-03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2" name="Imagem 771" descr="C:\pini\VolareSQL\images\linha.gif">
          <a:extLst>
            <a:ext uri="{FF2B5EF4-FFF2-40B4-BE49-F238E27FC236}">
              <a16:creationId xmlns:a16="http://schemas.microsoft.com/office/drawing/2014/main" id="{00000000-0008-0000-03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4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3" name="Imagem 772" descr="C:\pini\VolareSQL\images\linha.gif">
          <a:extLst>
            <a:ext uri="{FF2B5EF4-FFF2-40B4-BE49-F238E27FC236}">
              <a16:creationId xmlns:a16="http://schemas.microsoft.com/office/drawing/2014/main" id="{00000000-0008-0000-03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71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4" name="Imagem 773" descr="C:\pini\VolareSQL\images\linha.gif">
          <a:extLst>
            <a:ext uri="{FF2B5EF4-FFF2-40B4-BE49-F238E27FC236}">
              <a16:creationId xmlns:a16="http://schemas.microsoft.com/office/drawing/2014/main" id="{00000000-0008-0000-03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3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5" name="Imagem 774" descr="C:\pini\VolareSQL\images\linha.gif">
          <a:extLst>
            <a:ext uri="{FF2B5EF4-FFF2-40B4-BE49-F238E27FC236}">
              <a16:creationId xmlns:a16="http://schemas.microsoft.com/office/drawing/2014/main" id="{00000000-0008-0000-03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7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6" name="Imagem 775" descr="C:\pini\VolareSQL\images\linha.gif">
          <a:extLst>
            <a:ext uri="{FF2B5EF4-FFF2-40B4-BE49-F238E27FC236}">
              <a16:creationId xmlns:a16="http://schemas.microsoft.com/office/drawing/2014/main" id="{00000000-0008-0000-03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09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7" name="Imagem 776" descr="C:\pini\VolareSQL\images\linha.gif">
          <a:extLst>
            <a:ext uri="{FF2B5EF4-FFF2-40B4-BE49-F238E27FC236}">
              <a16:creationId xmlns:a16="http://schemas.microsoft.com/office/drawing/2014/main" id="{00000000-0008-0000-03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61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8" name="Imagem 777" descr="C:\pini\VolareSQL\images\linha.gif">
          <a:extLst>
            <a:ext uri="{FF2B5EF4-FFF2-40B4-BE49-F238E27FC236}">
              <a16:creationId xmlns:a16="http://schemas.microsoft.com/office/drawing/2014/main" id="{00000000-0008-0000-03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41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9" name="Imagem 778" descr="C:\pini\VolareSQL\images\linha.gif">
          <a:extLst>
            <a:ext uri="{FF2B5EF4-FFF2-40B4-BE49-F238E27FC236}">
              <a16:creationId xmlns:a16="http://schemas.microsoft.com/office/drawing/2014/main" id="{00000000-0008-0000-03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6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0" name="Imagem 779" descr="C:\pini\VolareSQL\images\linha.gif">
          <a:extLst>
            <a:ext uri="{FF2B5EF4-FFF2-40B4-BE49-F238E27FC236}">
              <a16:creationId xmlns:a16="http://schemas.microsoft.com/office/drawing/2014/main" id="{00000000-0008-0000-03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538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1" name="Imagem 780" descr="C:\pini\VolareSQL\images\linha.gif">
          <a:extLst>
            <a:ext uri="{FF2B5EF4-FFF2-40B4-BE49-F238E27FC236}">
              <a16:creationId xmlns:a16="http://schemas.microsoft.com/office/drawing/2014/main" id="{00000000-0008-0000-03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09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2" name="Imagem 781" descr="C:\pini\VolareSQL\images\linha.gif">
          <a:extLst>
            <a:ext uri="{FF2B5EF4-FFF2-40B4-BE49-F238E27FC236}">
              <a16:creationId xmlns:a16="http://schemas.microsoft.com/office/drawing/2014/main" id="{00000000-0008-0000-03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6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3" name="Imagem 782" descr="C:\pini\VolareSQL\images\linha.gif">
          <a:extLst>
            <a:ext uri="{FF2B5EF4-FFF2-40B4-BE49-F238E27FC236}">
              <a16:creationId xmlns:a16="http://schemas.microsoft.com/office/drawing/2014/main" id="{00000000-0008-0000-03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4" name="Imagem 783" descr="C:\pini\VolareSQL\images\linha.gif">
          <a:extLst>
            <a:ext uri="{FF2B5EF4-FFF2-40B4-BE49-F238E27FC236}">
              <a16:creationId xmlns:a16="http://schemas.microsoft.com/office/drawing/2014/main" id="{00000000-0008-0000-03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7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5" name="Imagem 784" descr="C:\pini\VolareSQL\images\linha.gif">
          <a:extLst>
            <a:ext uri="{FF2B5EF4-FFF2-40B4-BE49-F238E27FC236}">
              <a16:creationId xmlns:a16="http://schemas.microsoft.com/office/drawing/2014/main" id="{00000000-0008-0000-03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0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6" name="Imagem 785" descr="C:\pini\VolareSQL\images\linha.gif">
          <a:extLst>
            <a:ext uri="{FF2B5EF4-FFF2-40B4-BE49-F238E27FC236}">
              <a16:creationId xmlns:a16="http://schemas.microsoft.com/office/drawing/2014/main" id="{00000000-0008-0000-03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8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7" name="Imagem 786" descr="C:\pini\VolareSQL\images\linha.gif">
          <a:extLst>
            <a:ext uri="{FF2B5EF4-FFF2-40B4-BE49-F238E27FC236}">
              <a16:creationId xmlns:a16="http://schemas.microsoft.com/office/drawing/2014/main" id="{00000000-0008-0000-03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52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8" name="Imagem 787" descr="C:\pini\VolareSQL\images\linha.gif">
          <a:extLst>
            <a:ext uri="{FF2B5EF4-FFF2-40B4-BE49-F238E27FC236}">
              <a16:creationId xmlns:a16="http://schemas.microsoft.com/office/drawing/2014/main" id="{00000000-0008-0000-03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9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9" name="Imagem 788" descr="C:\pini\VolareSQL\images\linha.gif">
          <a:extLst>
            <a:ext uri="{FF2B5EF4-FFF2-40B4-BE49-F238E27FC236}">
              <a16:creationId xmlns:a16="http://schemas.microsoft.com/office/drawing/2014/main" id="{00000000-0008-0000-03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8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0" name="Imagem 789" descr="C:\pini\VolareSQL\images\linha.gif">
          <a:extLst>
            <a:ext uri="{FF2B5EF4-FFF2-40B4-BE49-F238E27FC236}">
              <a16:creationId xmlns:a16="http://schemas.microsoft.com/office/drawing/2014/main" id="{00000000-0008-0000-03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1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1" name="Imagem 790" descr="C:\pini\VolareSQL\images\linha.gif">
          <a:extLst>
            <a:ext uri="{FF2B5EF4-FFF2-40B4-BE49-F238E27FC236}">
              <a16:creationId xmlns:a16="http://schemas.microsoft.com/office/drawing/2014/main" id="{00000000-0008-0000-03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16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2" name="Imagem 791" descr="C:\pini\VolareSQL\images\linha.gif">
          <a:extLst>
            <a:ext uri="{FF2B5EF4-FFF2-40B4-BE49-F238E27FC236}">
              <a16:creationId xmlns:a16="http://schemas.microsoft.com/office/drawing/2014/main" id="{00000000-0008-0000-03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7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3" name="Imagem 792" descr="C:\pini\VolareSQL\images\linha.gif">
          <a:extLst>
            <a:ext uri="{FF2B5EF4-FFF2-40B4-BE49-F238E27FC236}">
              <a16:creationId xmlns:a16="http://schemas.microsoft.com/office/drawing/2014/main" id="{00000000-0008-0000-03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15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4" name="Imagem 793" descr="C:\pini\VolareSQL\images\linha.gif">
          <a:extLst>
            <a:ext uri="{FF2B5EF4-FFF2-40B4-BE49-F238E27FC236}">
              <a16:creationId xmlns:a16="http://schemas.microsoft.com/office/drawing/2014/main" id="{00000000-0008-0000-03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4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5" name="Imagem 794" descr="C:\pini\VolareSQL\images\linha.gif">
          <a:extLst>
            <a:ext uri="{FF2B5EF4-FFF2-40B4-BE49-F238E27FC236}">
              <a16:creationId xmlns:a16="http://schemas.microsoft.com/office/drawing/2014/main" id="{00000000-0008-0000-03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59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6" name="Imagem 795" descr="C:\pini\VolareSQL\images\linha.gif">
          <a:extLst>
            <a:ext uri="{FF2B5EF4-FFF2-40B4-BE49-F238E27FC236}">
              <a16:creationId xmlns:a16="http://schemas.microsoft.com/office/drawing/2014/main" id="{00000000-0008-0000-03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7" name="Imagem 796" descr="C:\pini\VolareSQL\images\linha.gif">
          <a:extLst>
            <a:ext uri="{FF2B5EF4-FFF2-40B4-BE49-F238E27FC236}">
              <a16:creationId xmlns:a16="http://schemas.microsoft.com/office/drawing/2014/main" id="{00000000-0008-0000-03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8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8" name="Imagem 797" descr="C:\pini\VolareSQL\images\linha.gif">
          <a:extLst>
            <a:ext uri="{FF2B5EF4-FFF2-40B4-BE49-F238E27FC236}">
              <a16:creationId xmlns:a16="http://schemas.microsoft.com/office/drawing/2014/main" id="{00000000-0008-0000-03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8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9" name="Imagem 798" descr="C:\pini\VolareSQL\images\linha.gif">
          <a:extLst>
            <a:ext uri="{FF2B5EF4-FFF2-40B4-BE49-F238E27FC236}">
              <a16:creationId xmlns:a16="http://schemas.microsoft.com/office/drawing/2014/main" id="{00000000-0008-0000-03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2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0" name="Imagem 799" descr="C:\pini\VolareSQL\images\linha.gif">
          <a:extLst>
            <a:ext uri="{FF2B5EF4-FFF2-40B4-BE49-F238E27FC236}">
              <a16:creationId xmlns:a16="http://schemas.microsoft.com/office/drawing/2014/main" id="{00000000-0008-0000-03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7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1" name="Imagem 800" descr="C:\pini\VolareSQL\images\linha.gif">
          <a:extLst>
            <a:ext uri="{FF2B5EF4-FFF2-40B4-BE49-F238E27FC236}">
              <a16:creationId xmlns:a16="http://schemas.microsoft.com/office/drawing/2014/main" id="{00000000-0008-0000-03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5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2" name="Imagem 801" descr="C:\pini\VolareSQL\images\linha.gif">
          <a:extLst>
            <a:ext uri="{FF2B5EF4-FFF2-40B4-BE49-F238E27FC236}">
              <a16:creationId xmlns:a16="http://schemas.microsoft.com/office/drawing/2014/main" id="{00000000-0008-0000-03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0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3" name="Imagem 802" descr="C:\pini\VolareSQL\images\linha.gif">
          <a:extLst>
            <a:ext uri="{FF2B5EF4-FFF2-40B4-BE49-F238E27FC236}">
              <a16:creationId xmlns:a16="http://schemas.microsoft.com/office/drawing/2014/main" id="{00000000-0008-0000-03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4" name="Imagem 803" descr="C:\pini\VolareSQL\images\linha.gif">
          <a:extLst>
            <a:ext uri="{FF2B5EF4-FFF2-40B4-BE49-F238E27FC236}">
              <a16:creationId xmlns:a16="http://schemas.microsoft.com/office/drawing/2014/main" id="{00000000-0008-0000-03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5" name="Imagem 804" descr="C:\pini\VolareSQL\images\linha.gif">
          <a:extLst>
            <a:ext uri="{FF2B5EF4-FFF2-40B4-BE49-F238E27FC236}">
              <a16:creationId xmlns:a16="http://schemas.microsoft.com/office/drawing/2014/main" id="{00000000-0008-0000-03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6" name="Imagem 805" descr="C:\pini\VolareSQL\images\linha.gif">
          <a:extLst>
            <a:ext uri="{FF2B5EF4-FFF2-40B4-BE49-F238E27FC236}">
              <a16:creationId xmlns:a16="http://schemas.microsoft.com/office/drawing/2014/main" id="{00000000-0008-0000-03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6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7" name="Imagem 806" descr="C:\pini\VolareSQL\images\linha.gif">
          <a:extLst>
            <a:ext uri="{FF2B5EF4-FFF2-40B4-BE49-F238E27FC236}">
              <a16:creationId xmlns:a16="http://schemas.microsoft.com/office/drawing/2014/main" id="{00000000-0008-0000-03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74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8" name="Imagem 807" descr="C:\pini\VolareSQL\images\linha.gif">
          <a:extLst>
            <a:ext uri="{FF2B5EF4-FFF2-40B4-BE49-F238E27FC236}">
              <a16:creationId xmlns:a16="http://schemas.microsoft.com/office/drawing/2014/main" id="{00000000-0008-0000-03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759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9" name="Imagem 808" descr="C:\pini\VolareSQL\images\linha.gif">
          <a:extLst>
            <a:ext uri="{FF2B5EF4-FFF2-40B4-BE49-F238E27FC236}">
              <a16:creationId xmlns:a16="http://schemas.microsoft.com/office/drawing/2014/main" id="{00000000-0008-0000-03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0" name="Imagem 809" descr="C:\pini\VolareSQL\images\linha.gif">
          <a:extLst>
            <a:ext uri="{FF2B5EF4-FFF2-40B4-BE49-F238E27FC236}">
              <a16:creationId xmlns:a16="http://schemas.microsoft.com/office/drawing/2014/main" id="{00000000-0008-0000-03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3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1" name="Imagem 810" descr="C:\pini\VolareSQL\images\linha.gif">
          <a:extLst>
            <a:ext uri="{FF2B5EF4-FFF2-40B4-BE49-F238E27FC236}">
              <a16:creationId xmlns:a16="http://schemas.microsoft.com/office/drawing/2014/main" id="{00000000-0008-0000-03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21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2" name="Imagem 811" descr="C:\pini\VolareSQL\images\linha.gif">
          <a:extLst>
            <a:ext uri="{FF2B5EF4-FFF2-40B4-BE49-F238E27FC236}">
              <a16:creationId xmlns:a16="http://schemas.microsoft.com/office/drawing/2014/main" id="{00000000-0008-0000-03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3" name="Imagem 812" descr="C:\pini\VolareSQL\images\linha.gif">
          <a:extLst>
            <a:ext uri="{FF2B5EF4-FFF2-40B4-BE49-F238E27FC236}">
              <a16:creationId xmlns:a16="http://schemas.microsoft.com/office/drawing/2014/main" id="{00000000-0008-0000-03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85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4" name="Imagem 813" descr="C:\pini\VolareSQL\images\linha.gif">
          <a:extLst>
            <a:ext uri="{FF2B5EF4-FFF2-40B4-BE49-F238E27FC236}">
              <a16:creationId xmlns:a16="http://schemas.microsoft.com/office/drawing/2014/main" id="{00000000-0008-0000-03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8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5" name="Imagem 814" descr="C:\pini\VolareSQL\images\linha.gif">
          <a:extLst>
            <a:ext uri="{FF2B5EF4-FFF2-40B4-BE49-F238E27FC236}">
              <a16:creationId xmlns:a16="http://schemas.microsoft.com/office/drawing/2014/main" id="{00000000-0008-0000-03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6" name="Imagem 815" descr="C:\pini\VolareSQL\images\linha.gif">
          <a:extLst>
            <a:ext uri="{FF2B5EF4-FFF2-40B4-BE49-F238E27FC236}">
              <a16:creationId xmlns:a16="http://schemas.microsoft.com/office/drawing/2014/main" id="{00000000-0008-0000-03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9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7" name="Imagem 816" descr="C:\pini\VolareSQL\images\linha.gif">
          <a:extLst>
            <a:ext uri="{FF2B5EF4-FFF2-40B4-BE49-F238E27FC236}">
              <a16:creationId xmlns:a16="http://schemas.microsoft.com/office/drawing/2014/main" id="{00000000-0008-0000-03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08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8" name="Imagem 817" descr="C:\pini\VolareSQL\images\linha.gif">
          <a:extLst>
            <a:ext uri="{FF2B5EF4-FFF2-40B4-BE49-F238E27FC236}">
              <a16:creationId xmlns:a16="http://schemas.microsoft.com/office/drawing/2014/main" id="{00000000-0008-0000-03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75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9" name="Imagem 818" descr="C:\pini\VolareSQL\images\linha.gif">
          <a:extLst>
            <a:ext uri="{FF2B5EF4-FFF2-40B4-BE49-F238E27FC236}">
              <a16:creationId xmlns:a16="http://schemas.microsoft.com/office/drawing/2014/main" id="{00000000-0008-0000-03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2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0" name="Imagem 819" descr="C:\pini\VolareSQL\images\linha.gif">
          <a:extLst>
            <a:ext uri="{FF2B5EF4-FFF2-40B4-BE49-F238E27FC236}">
              <a16:creationId xmlns:a16="http://schemas.microsoft.com/office/drawing/2014/main" id="{00000000-0008-0000-03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40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1" name="Imagem 820" descr="C:\pini\VolareSQL\images\linha.gif">
          <a:extLst>
            <a:ext uri="{FF2B5EF4-FFF2-40B4-BE49-F238E27FC236}">
              <a16:creationId xmlns:a16="http://schemas.microsoft.com/office/drawing/2014/main" id="{00000000-0008-0000-03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7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2" name="Imagem 821" descr="C:\pini\VolareSQL\images\linha.gif">
          <a:extLst>
            <a:ext uri="{FF2B5EF4-FFF2-40B4-BE49-F238E27FC236}">
              <a16:creationId xmlns:a16="http://schemas.microsoft.com/office/drawing/2014/main" id="{00000000-0008-0000-03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4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3" name="Imagem 822" descr="C:\pini\VolareSQL\images\linha.gif">
          <a:extLst>
            <a:ext uri="{FF2B5EF4-FFF2-40B4-BE49-F238E27FC236}">
              <a16:creationId xmlns:a16="http://schemas.microsoft.com/office/drawing/2014/main" id="{00000000-0008-0000-03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8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4" name="Imagem 823" descr="C:\pini\VolareSQL\images\linha.gif">
          <a:extLst>
            <a:ext uri="{FF2B5EF4-FFF2-40B4-BE49-F238E27FC236}">
              <a16:creationId xmlns:a16="http://schemas.microsoft.com/office/drawing/2014/main" id="{00000000-0008-0000-03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34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5" name="Imagem 824" descr="C:\pini\VolareSQL\images\linha.gif">
          <a:extLst>
            <a:ext uri="{FF2B5EF4-FFF2-40B4-BE49-F238E27FC236}">
              <a16:creationId xmlns:a16="http://schemas.microsoft.com/office/drawing/2014/main" id="{00000000-0008-0000-03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8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6" name="Imagem 825" descr="C:\pini\VolareSQL\images\linha.gif">
          <a:extLst>
            <a:ext uri="{FF2B5EF4-FFF2-40B4-BE49-F238E27FC236}">
              <a16:creationId xmlns:a16="http://schemas.microsoft.com/office/drawing/2014/main" id="{00000000-0008-0000-03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7" name="Imagem 826" descr="C:\pini\VolareSQL\images\linha.gif">
          <a:extLst>
            <a:ext uri="{FF2B5EF4-FFF2-40B4-BE49-F238E27FC236}">
              <a16:creationId xmlns:a16="http://schemas.microsoft.com/office/drawing/2014/main" id="{00000000-0008-0000-03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51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8" name="Imagem 827" descr="C:\pini\VolareSQL\images\linha.gif">
          <a:extLst>
            <a:ext uri="{FF2B5EF4-FFF2-40B4-BE49-F238E27FC236}">
              <a16:creationId xmlns:a16="http://schemas.microsoft.com/office/drawing/2014/main" id="{00000000-0008-0000-03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89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9" name="Imagem 828" descr="C:\pini\VolareSQL\images\linha.gif">
          <a:extLst>
            <a:ext uri="{FF2B5EF4-FFF2-40B4-BE49-F238E27FC236}">
              <a16:creationId xmlns:a16="http://schemas.microsoft.com/office/drawing/2014/main" id="{00000000-0008-0000-03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98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0" name="Imagem 829" descr="C:\pini\VolareSQL\images\linha.gif">
          <a:extLst>
            <a:ext uri="{FF2B5EF4-FFF2-40B4-BE49-F238E27FC236}">
              <a16:creationId xmlns:a16="http://schemas.microsoft.com/office/drawing/2014/main" id="{00000000-0008-0000-03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99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1" name="Imagem 830" descr="C:\pini\VolareSQL\images\linha.gif">
          <a:extLst>
            <a:ext uri="{FF2B5EF4-FFF2-40B4-BE49-F238E27FC236}">
              <a16:creationId xmlns:a16="http://schemas.microsoft.com/office/drawing/2014/main" id="{00000000-0008-0000-03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81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2" name="Imagem 831" descr="C:\pini\VolareSQL\images\linha.gif">
          <a:extLst>
            <a:ext uri="{FF2B5EF4-FFF2-40B4-BE49-F238E27FC236}">
              <a16:creationId xmlns:a16="http://schemas.microsoft.com/office/drawing/2014/main" id="{00000000-0008-0000-03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31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3" name="Imagem 832" descr="C:\pini\VolareSQL\images\linha.gif">
          <a:extLst>
            <a:ext uri="{FF2B5EF4-FFF2-40B4-BE49-F238E27FC236}">
              <a16:creationId xmlns:a16="http://schemas.microsoft.com/office/drawing/2014/main" id="{00000000-0008-0000-03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24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4" name="Imagem 833" descr="C:\pini\VolareSQL\images\linha.gif">
          <a:extLst>
            <a:ext uri="{FF2B5EF4-FFF2-40B4-BE49-F238E27FC236}">
              <a16:creationId xmlns:a16="http://schemas.microsoft.com/office/drawing/2014/main" id="{00000000-0008-0000-03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62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5" name="Imagem 834" descr="C:\pini\VolareSQL\images\linha.gif">
          <a:extLst>
            <a:ext uri="{FF2B5EF4-FFF2-40B4-BE49-F238E27FC236}">
              <a16:creationId xmlns:a16="http://schemas.microsoft.com/office/drawing/2014/main" id="{00000000-0008-0000-03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35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6" name="Imagem 835" descr="C:\pini\VolareSQL\images\linha.gif">
          <a:extLst>
            <a:ext uri="{FF2B5EF4-FFF2-40B4-BE49-F238E27FC236}">
              <a16:creationId xmlns:a16="http://schemas.microsoft.com/office/drawing/2014/main" id="{00000000-0008-0000-03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81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7" name="Imagem 836" descr="C:\pini\VolareSQL\images\linha.gif">
          <a:extLst>
            <a:ext uri="{FF2B5EF4-FFF2-40B4-BE49-F238E27FC236}">
              <a16:creationId xmlns:a16="http://schemas.microsoft.com/office/drawing/2014/main" id="{00000000-0008-0000-03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719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8" name="Imagem 837" descr="C:\pini\VolareSQL\images\linha.gif">
          <a:extLst>
            <a:ext uri="{FF2B5EF4-FFF2-40B4-BE49-F238E27FC236}">
              <a16:creationId xmlns:a16="http://schemas.microsoft.com/office/drawing/2014/main" id="{00000000-0008-0000-03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63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9" name="Imagem 838" descr="C:\pini\VolareSQL\images\linha.gif">
          <a:extLst>
            <a:ext uri="{FF2B5EF4-FFF2-40B4-BE49-F238E27FC236}">
              <a16:creationId xmlns:a16="http://schemas.microsoft.com/office/drawing/2014/main" id="{00000000-0008-0000-03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5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0" name="Imagem 839" descr="C:\pini\VolareSQL\images\linha.gif">
          <a:extLst>
            <a:ext uri="{FF2B5EF4-FFF2-40B4-BE49-F238E27FC236}">
              <a16:creationId xmlns:a16="http://schemas.microsoft.com/office/drawing/2014/main" id="{00000000-0008-0000-03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80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1" name="Imagem 840" descr="C:\pini\VolareSQL\images\linha.gif">
          <a:extLst>
            <a:ext uri="{FF2B5EF4-FFF2-40B4-BE49-F238E27FC236}">
              <a16:creationId xmlns:a16="http://schemas.microsoft.com/office/drawing/2014/main" id="{00000000-0008-0000-03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2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2" name="Imagem 841" descr="C:\pini\VolareSQL\images\linha.gif">
          <a:extLst>
            <a:ext uri="{FF2B5EF4-FFF2-40B4-BE49-F238E27FC236}">
              <a16:creationId xmlns:a16="http://schemas.microsoft.com/office/drawing/2014/main" id="{00000000-0008-0000-03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75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3" name="Imagem 842" descr="C:\pini\VolareSQL\images\linha.gif">
          <a:extLst>
            <a:ext uri="{FF2B5EF4-FFF2-40B4-BE49-F238E27FC236}">
              <a16:creationId xmlns:a16="http://schemas.microsoft.com/office/drawing/2014/main" id="{00000000-0008-0000-03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41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4" name="Imagem 843" descr="C:\pini\VolareSQL\images\linha.gif">
          <a:extLst>
            <a:ext uri="{FF2B5EF4-FFF2-40B4-BE49-F238E27FC236}">
              <a16:creationId xmlns:a16="http://schemas.microsoft.com/office/drawing/2014/main" id="{00000000-0008-0000-03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79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5" name="Imagem 844" descr="C:\pini\VolareSQL\images\linha.gif">
          <a:extLst>
            <a:ext uri="{FF2B5EF4-FFF2-40B4-BE49-F238E27FC236}">
              <a16:creationId xmlns:a16="http://schemas.microsoft.com/office/drawing/2014/main" id="{00000000-0008-0000-03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37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6" name="Imagem 845" descr="C:\pini\VolareSQL\images\linha.gif">
          <a:extLst>
            <a:ext uri="{FF2B5EF4-FFF2-40B4-BE49-F238E27FC236}">
              <a16:creationId xmlns:a16="http://schemas.microsoft.com/office/drawing/2014/main" id="{00000000-0008-0000-03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7" name="Imagem 846" descr="C:\pini\VolareSQL\images\linha.gif">
          <a:extLst>
            <a:ext uri="{FF2B5EF4-FFF2-40B4-BE49-F238E27FC236}">
              <a16:creationId xmlns:a16="http://schemas.microsoft.com/office/drawing/2014/main" id="{00000000-0008-0000-03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7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8" name="Imagem 847" descr="C:\pini\VolareSQL\images\linha.gif">
          <a:extLst>
            <a:ext uri="{FF2B5EF4-FFF2-40B4-BE49-F238E27FC236}">
              <a16:creationId xmlns:a16="http://schemas.microsoft.com/office/drawing/2014/main" id="{00000000-0008-0000-03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52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9" name="Imagem 848" descr="C:\pini\VolareSQL\images\linha.gif">
          <a:extLst>
            <a:ext uri="{FF2B5EF4-FFF2-40B4-BE49-F238E27FC236}">
              <a16:creationId xmlns:a16="http://schemas.microsoft.com/office/drawing/2014/main" id="{00000000-0008-0000-03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09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0" name="Imagem 849" descr="C:\pini\VolareSQL\images\linha.gif">
          <a:extLst>
            <a:ext uri="{FF2B5EF4-FFF2-40B4-BE49-F238E27FC236}">
              <a16:creationId xmlns:a16="http://schemas.microsoft.com/office/drawing/2014/main" id="{00000000-0008-0000-03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75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1" name="Imagem 850" descr="C:\pini\VolareSQL\images\linha.gif">
          <a:extLst>
            <a:ext uri="{FF2B5EF4-FFF2-40B4-BE49-F238E27FC236}">
              <a16:creationId xmlns:a16="http://schemas.microsoft.com/office/drawing/2014/main" id="{00000000-0008-0000-03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1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2" name="Imagem 851" descr="C:\pini\VolareSQL\images\linha.gif">
          <a:extLst>
            <a:ext uri="{FF2B5EF4-FFF2-40B4-BE49-F238E27FC236}">
              <a16:creationId xmlns:a16="http://schemas.microsoft.com/office/drawing/2014/main" id="{00000000-0008-0000-03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27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3" name="Imagem 852" descr="C:\pini\VolareSQL\images\linha.gif">
          <a:extLst>
            <a:ext uri="{FF2B5EF4-FFF2-40B4-BE49-F238E27FC236}">
              <a16:creationId xmlns:a16="http://schemas.microsoft.com/office/drawing/2014/main" id="{00000000-0008-0000-03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6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4" name="Imagem 853" descr="C:\pini\VolareSQL\images\linha.gif">
          <a:extLst>
            <a:ext uri="{FF2B5EF4-FFF2-40B4-BE49-F238E27FC236}">
              <a16:creationId xmlns:a16="http://schemas.microsoft.com/office/drawing/2014/main" id="{00000000-0008-0000-03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031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5" name="Imagem 854" descr="C:\pini\VolareSQL\images\linha.gif">
          <a:extLst>
            <a:ext uri="{FF2B5EF4-FFF2-40B4-BE49-F238E27FC236}">
              <a16:creationId xmlns:a16="http://schemas.microsoft.com/office/drawing/2014/main" id="{00000000-0008-0000-03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97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6" name="Imagem 855" descr="C:\pini\VolareSQL\images\linha.gif">
          <a:extLst>
            <a:ext uri="{FF2B5EF4-FFF2-40B4-BE49-F238E27FC236}">
              <a16:creationId xmlns:a16="http://schemas.microsoft.com/office/drawing/2014/main" id="{00000000-0008-0000-03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35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7" name="Imagem 856" descr="C:\pini\VolareSQL\images\linha.gif">
          <a:extLst>
            <a:ext uri="{FF2B5EF4-FFF2-40B4-BE49-F238E27FC236}">
              <a16:creationId xmlns:a16="http://schemas.microsoft.com/office/drawing/2014/main" id="{00000000-0008-0000-03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01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8" name="Imagem 857" descr="C:\pini\VolareSQL\images\linha.gif">
          <a:extLst>
            <a:ext uri="{FF2B5EF4-FFF2-40B4-BE49-F238E27FC236}">
              <a16:creationId xmlns:a16="http://schemas.microsoft.com/office/drawing/2014/main" id="{00000000-0008-0000-03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9" name="Imagem 858" descr="C:\pini\VolareSQL\images\linha.gif">
          <a:extLst>
            <a:ext uri="{FF2B5EF4-FFF2-40B4-BE49-F238E27FC236}">
              <a16:creationId xmlns:a16="http://schemas.microsoft.com/office/drawing/2014/main" id="{00000000-0008-0000-03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05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0" name="Imagem 859" descr="C:\pini\VolareSQL\images\linha.gif">
          <a:extLst>
            <a:ext uri="{FF2B5EF4-FFF2-40B4-BE49-F238E27FC236}">
              <a16:creationId xmlns:a16="http://schemas.microsoft.com/office/drawing/2014/main" id="{00000000-0008-0000-03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3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1" name="Imagem 860" descr="C:\pini\VolareSQL\images\linha.gif">
          <a:extLst>
            <a:ext uri="{FF2B5EF4-FFF2-40B4-BE49-F238E27FC236}">
              <a16:creationId xmlns:a16="http://schemas.microsoft.com/office/drawing/2014/main" id="{00000000-0008-0000-03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61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2" name="Imagem 861" descr="C:\pini\VolareSQL\images\linha.gif">
          <a:extLst>
            <a:ext uri="{FF2B5EF4-FFF2-40B4-BE49-F238E27FC236}">
              <a16:creationId xmlns:a16="http://schemas.microsoft.com/office/drawing/2014/main" id="{00000000-0008-0000-03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89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3" name="Imagem 862" descr="C:\pini\VolareSQL\images\linha.gif">
          <a:extLst>
            <a:ext uri="{FF2B5EF4-FFF2-40B4-BE49-F238E27FC236}">
              <a16:creationId xmlns:a16="http://schemas.microsoft.com/office/drawing/2014/main" id="{00000000-0008-0000-03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1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4" name="Imagem 863" descr="C:\pini\VolareSQL\images\linha.gif">
          <a:extLst>
            <a:ext uri="{FF2B5EF4-FFF2-40B4-BE49-F238E27FC236}">
              <a16:creationId xmlns:a16="http://schemas.microsoft.com/office/drawing/2014/main" id="{00000000-0008-0000-03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55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5" name="Imagem 864" descr="C:\pini\VolareSQL\images\linha.gif">
          <a:extLst>
            <a:ext uri="{FF2B5EF4-FFF2-40B4-BE49-F238E27FC236}">
              <a16:creationId xmlns:a16="http://schemas.microsoft.com/office/drawing/2014/main" id="{00000000-0008-0000-03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95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6" name="Imagem 865" descr="C:\pini\VolareSQL\images\linha.gif">
          <a:extLst>
            <a:ext uri="{FF2B5EF4-FFF2-40B4-BE49-F238E27FC236}">
              <a16:creationId xmlns:a16="http://schemas.microsoft.com/office/drawing/2014/main" id="{00000000-0008-0000-03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234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7" name="Imagem 866" descr="C:\pini\VolareSQL\images\linha.gif">
          <a:extLst>
            <a:ext uri="{FF2B5EF4-FFF2-40B4-BE49-F238E27FC236}">
              <a16:creationId xmlns:a16="http://schemas.microsoft.com/office/drawing/2014/main" id="{00000000-0008-0000-03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992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8" name="Imagem 867" descr="C:\pini\VolareSQL\images\linha.gif">
          <a:extLst>
            <a:ext uri="{FF2B5EF4-FFF2-40B4-BE49-F238E27FC236}">
              <a16:creationId xmlns:a16="http://schemas.microsoft.com/office/drawing/2014/main" id="{00000000-0008-0000-03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12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9" name="Imagem 868" descr="C:\pini\VolareSQL\images\linha.gif">
          <a:extLst>
            <a:ext uri="{FF2B5EF4-FFF2-40B4-BE49-F238E27FC236}">
              <a16:creationId xmlns:a16="http://schemas.microsoft.com/office/drawing/2014/main" id="{00000000-0008-0000-03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50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0" name="Imagem 869" descr="C:\pini\VolareSQL\images\linha.gif">
          <a:extLst>
            <a:ext uri="{FF2B5EF4-FFF2-40B4-BE49-F238E27FC236}">
              <a16:creationId xmlns:a16="http://schemas.microsoft.com/office/drawing/2014/main" id="{00000000-0008-0000-03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554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1" name="Imagem 870" descr="C:\pini\VolareSQL\images\linha.gif">
          <a:extLst>
            <a:ext uri="{FF2B5EF4-FFF2-40B4-BE49-F238E27FC236}">
              <a16:creationId xmlns:a16="http://schemas.microsoft.com/office/drawing/2014/main" id="{00000000-0008-0000-03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8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2" name="Imagem 871" descr="C:\pini\VolareSQL\images\linha.gif">
          <a:extLst>
            <a:ext uri="{FF2B5EF4-FFF2-40B4-BE49-F238E27FC236}">
              <a16:creationId xmlns:a16="http://schemas.microsoft.com/office/drawing/2014/main" id="{00000000-0008-0000-03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45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3" name="Imagem 872" descr="C:\pini\VolareSQL\images\linha.gif">
          <a:extLst>
            <a:ext uri="{FF2B5EF4-FFF2-40B4-BE49-F238E27FC236}">
              <a16:creationId xmlns:a16="http://schemas.microsoft.com/office/drawing/2014/main" id="{00000000-0008-0000-03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83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4" name="Imagem 873" descr="C:\pini\VolareSQL\images\linha.gif">
          <a:extLst>
            <a:ext uri="{FF2B5EF4-FFF2-40B4-BE49-F238E27FC236}">
              <a16:creationId xmlns:a16="http://schemas.microsoft.com/office/drawing/2014/main" id="{00000000-0008-0000-03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18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5" name="Imagem 874" descr="C:\pini\VolareSQL\images\linha.gif">
          <a:extLst>
            <a:ext uri="{FF2B5EF4-FFF2-40B4-BE49-F238E27FC236}">
              <a16:creationId xmlns:a16="http://schemas.microsoft.com/office/drawing/2014/main" id="{00000000-0008-0000-03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56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6" name="Imagem 875" descr="C:\pini\VolareSQL\images\linha.gif">
          <a:extLst>
            <a:ext uri="{FF2B5EF4-FFF2-40B4-BE49-F238E27FC236}">
              <a16:creationId xmlns:a16="http://schemas.microsoft.com/office/drawing/2014/main" id="{00000000-0008-0000-03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09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7" name="Imagem 876" descr="C:\pini\VolareSQL\images\linha.gif">
          <a:extLst>
            <a:ext uri="{FF2B5EF4-FFF2-40B4-BE49-F238E27FC236}">
              <a16:creationId xmlns:a16="http://schemas.microsoft.com/office/drawing/2014/main" id="{00000000-0008-0000-03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063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8" name="Imagem 877" descr="C:\pini\VolareSQL\images\linha.gif">
          <a:extLst>
            <a:ext uri="{FF2B5EF4-FFF2-40B4-BE49-F238E27FC236}">
              <a16:creationId xmlns:a16="http://schemas.microsoft.com/office/drawing/2014/main" id="{00000000-0008-0000-03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783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9" name="Imagem 878" descr="C:\pini\VolareSQL\images\linha.gif">
          <a:extLst>
            <a:ext uri="{FF2B5EF4-FFF2-40B4-BE49-F238E27FC236}">
              <a16:creationId xmlns:a16="http://schemas.microsoft.com/office/drawing/2014/main" id="{00000000-0008-0000-03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60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0" name="Imagem 879" descr="C:\pini\VolareSQL\images\linha.gif">
          <a:extLst>
            <a:ext uri="{FF2B5EF4-FFF2-40B4-BE49-F238E27FC236}">
              <a16:creationId xmlns:a16="http://schemas.microsoft.com/office/drawing/2014/main" id="{00000000-0008-0000-03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486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1" name="Imagem 880" descr="C:\pini\VolareSQL\images\linha.gif">
          <a:extLst>
            <a:ext uri="{FF2B5EF4-FFF2-40B4-BE49-F238E27FC236}">
              <a16:creationId xmlns:a16="http://schemas.microsoft.com/office/drawing/2014/main" id="{00000000-0008-0000-03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52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2" name="Imagem 881" descr="C:\pini\VolareSQL\images\linha.gif">
          <a:extLst>
            <a:ext uri="{FF2B5EF4-FFF2-40B4-BE49-F238E27FC236}">
              <a16:creationId xmlns:a16="http://schemas.microsoft.com/office/drawing/2014/main" id="{00000000-0008-0000-03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4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3" name="Imagem 882" descr="C:\pini\VolareSQL\images\linha.gif">
          <a:extLst>
            <a:ext uri="{FF2B5EF4-FFF2-40B4-BE49-F238E27FC236}">
              <a16:creationId xmlns:a16="http://schemas.microsoft.com/office/drawing/2014/main" id="{00000000-0008-0000-03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79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4" name="Imagem 883" descr="C:\pini\VolareSQL\images\linha.gif">
          <a:extLst>
            <a:ext uri="{FF2B5EF4-FFF2-40B4-BE49-F238E27FC236}">
              <a16:creationId xmlns:a16="http://schemas.microsoft.com/office/drawing/2014/main" id="{00000000-0008-0000-03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917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5" name="Imagem 884" descr="C:\pini\VolareSQL\images\linha.gif">
          <a:extLst>
            <a:ext uri="{FF2B5EF4-FFF2-40B4-BE49-F238E27FC236}">
              <a16:creationId xmlns:a16="http://schemas.microsoft.com/office/drawing/2014/main" id="{00000000-0008-0000-03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04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6" name="Imagem 885" descr="C:\pini\VolareSQL\images\linha.gif">
          <a:extLst>
            <a:ext uri="{FF2B5EF4-FFF2-40B4-BE49-F238E27FC236}">
              <a16:creationId xmlns:a16="http://schemas.microsoft.com/office/drawing/2014/main" id="{00000000-0008-0000-03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458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7" name="Imagem 886" descr="C:\pini\VolareSQL\images\linha.gif">
          <a:extLst>
            <a:ext uri="{FF2B5EF4-FFF2-40B4-BE49-F238E27FC236}">
              <a16:creationId xmlns:a16="http://schemas.microsoft.com/office/drawing/2014/main" id="{00000000-0008-0000-03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239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8" name="Imagem 887" descr="C:\pini\VolareSQL\images\linha.gif">
          <a:extLst>
            <a:ext uri="{FF2B5EF4-FFF2-40B4-BE49-F238E27FC236}">
              <a16:creationId xmlns:a16="http://schemas.microsoft.com/office/drawing/2014/main" id="{00000000-0008-0000-03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20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9" name="Imagem 888" descr="C:\pini\VolareSQL\images\linha.gif">
          <a:extLst>
            <a:ext uri="{FF2B5EF4-FFF2-40B4-BE49-F238E27FC236}">
              <a16:creationId xmlns:a16="http://schemas.microsoft.com/office/drawing/2014/main" id="{00000000-0008-0000-03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1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0" name="Imagem 889" descr="C:\pini\VolareSQL\images\linha.gif">
          <a:extLst>
            <a:ext uri="{FF2B5EF4-FFF2-40B4-BE49-F238E27FC236}">
              <a16:creationId xmlns:a16="http://schemas.microsoft.com/office/drawing/2014/main" id="{00000000-0008-0000-03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64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1" name="Imagem 890" descr="C:\pini\VolareSQL\images\linha.gif">
          <a:extLst>
            <a:ext uri="{FF2B5EF4-FFF2-40B4-BE49-F238E27FC236}">
              <a16:creationId xmlns:a16="http://schemas.microsoft.com/office/drawing/2014/main" id="{00000000-0008-0000-03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702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2" name="Imagem 891" descr="C:\pini\VolareSQL\images\linha.gif">
          <a:extLst>
            <a:ext uri="{FF2B5EF4-FFF2-40B4-BE49-F238E27FC236}">
              <a16:creationId xmlns:a16="http://schemas.microsoft.com/office/drawing/2014/main" id="{00000000-0008-0000-03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5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3" name="Imagem 892" descr="C:\pini\VolareSQL\images\linha.gif">
          <a:extLst>
            <a:ext uri="{FF2B5EF4-FFF2-40B4-BE49-F238E27FC236}">
              <a16:creationId xmlns:a16="http://schemas.microsoft.com/office/drawing/2014/main" id="{00000000-0008-0000-03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0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4" name="Imagem 893" descr="C:\pini\VolareSQL\images\linha.gif">
          <a:extLst>
            <a:ext uri="{FF2B5EF4-FFF2-40B4-BE49-F238E27FC236}">
              <a16:creationId xmlns:a16="http://schemas.microsoft.com/office/drawing/2014/main" id="{00000000-0008-0000-03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38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5" name="Imagem 894" descr="C:\pini\VolareSQL\images\linha.gif">
          <a:extLst>
            <a:ext uri="{FF2B5EF4-FFF2-40B4-BE49-F238E27FC236}">
              <a16:creationId xmlns:a16="http://schemas.microsoft.com/office/drawing/2014/main" id="{00000000-0008-0000-03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26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6" name="Imagem 895" descr="C:\pini\VolareSQL\images\linha.gif">
          <a:extLst>
            <a:ext uri="{FF2B5EF4-FFF2-40B4-BE49-F238E27FC236}">
              <a16:creationId xmlns:a16="http://schemas.microsoft.com/office/drawing/2014/main" id="{00000000-0008-0000-03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762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7" name="Imagem 896" descr="C:\pini\VolareSQL\images\linha.gif">
          <a:extLst>
            <a:ext uri="{FF2B5EF4-FFF2-40B4-BE49-F238E27FC236}">
              <a16:creationId xmlns:a16="http://schemas.microsoft.com/office/drawing/2014/main" id="{00000000-0008-0000-03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97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8" name="Imagem 897" descr="C:\pini\VolareSQL\images\linha.gif">
          <a:extLst>
            <a:ext uri="{FF2B5EF4-FFF2-40B4-BE49-F238E27FC236}">
              <a16:creationId xmlns:a16="http://schemas.microsoft.com/office/drawing/2014/main" id="{00000000-0008-0000-03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35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9" name="Imagem 898" descr="C:\pini\VolareSQL\images\linha.gif">
          <a:extLst>
            <a:ext uri="{FF2B5EF4-FFF2-40B4-BE49-F238E27FC236}">
              <a16:creationId xmlns:a16="http://schemas.microsoft.com/office/drawing/2014/main" id="{00000000-0008-0000-03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324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0" name="Imagem 899" descr="C:\pini\VolareSQL\images\linha.gif">
          <a:extLst>
            <a:ext uri="{FF2B5EF4-FFF2-40B4-BE49-F238E27FC236}">
              <a16:creationId xmlns:a16="http://schemas.microsoft.com/office/drawing/2014/main" id="{00000000-0008-0000-03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15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1" name="Imagem 900" descr="C:\pini\VolareSQL\images\linha.gif">
          <a:extLst>
            <a:ext uri="{FF2B5EF4-FFF2-40B4-BE49-F238E27FC236}">
              <a16:creationId xmlns:a16="http://schemas.microsoft.com/office/drawing/2014/main" id="{00000000-0008-0000-03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193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2" name="Imagem 901" descr="C:\pini\VolareSQL\images\linha.gif">
          <a:extLst>
            <a:ext uri="{FF2B5EF4-FFF2-40B4-BE49-F238E27FC236}">
              <a16:creationId xmlns:a16="http://schemas.microsoft.com/office/drawing/2014/main" id="{00000000-0008-0000-03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85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3" name="Imagem 902" descr="C:\pini\VolareSQL\images\linha.gif">
          <a:extLst>
            <a:ext uri="{FF2B5EF4-FFF2-40B4-BE49-F238E27FC236}">
              <a16:creationId xmlns:a16="http://schemas.microsoft.com/office/drawing/2014/main" id="{00000000-0008-0000-03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023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4" name="Imagem 903" descr="C:\pini\VolareSQL\images\linha.gif">
          <a:extLst>
            <a:ext uri="{FF2B5EF4-FFF2-40B4-BE49-F238E27FC236}">
              <a16:creationId xmlns:a16="http://schemas.microsoft.com/office/drawing/2014/main" id="{00000000-0008-0000-03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770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5" name="Imagem 904" descr="C:\pini\VolareSQL\images\linha.gif">
          <a:extLst>
            <a:ext uri="{FF2B5EF4-FFF2-40B4-BE49-F238E27FC236}">
              <a16:creationId xmlns:a16="http://schemas.microsoft.com/office/drawing/2014/main" id="{00000000-0008-0000-03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600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6" name="Imagem 905" descr="C:\pini\VolareSQL\images\linha.gif">
          <a:extLst>
            <a:ext uri="{FF2B5EF4-FFF2-40B4-BE49-F238E27FC236}">
              <a16:creationId xmlns:a16="http://schemas.microsoft.com/office/drawing/2014/main" id="{00000000-0008-0000-03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382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7" name="Imagem 906" descr="C:\pini\VolareSQL\images\linha.gif">
          <a:extLst>
            <a:ext uri="{FF2B5EF4-FFF2-40B4-BE49-F238E27FC236}">
              <a16:creationId xmlns:a16="http://schemas.microsoft.com/office/drawing/2014/main" id="{00000000-0008-0000-03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20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8" name="Imagem 907" descr="C:\pini\VolareSQL\images\linha.gif">
          <a:extLst>
            <a:ext uri="{FF2B5EF4-FFF2-40B4-BE49-F238E27FC236}">
              <a16:creationId xmlns:a16="http://schemas.microsoft.com/office/drawing/2014/main" id="{00000000-0008-0000-03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4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9" name="Imagem 908" descr="C:\pini\VolareSQL\images\linha.gif">
          <a:extLst>
            <a:ext uri="{FF2B5EF4-FFF2-40B4-BE49-F238E27FC236}">
              <a16:creationId xmlns:a16="http://schemas.microsoft.com/office/drawing/2014/main" id="{00000000-0008-0000-03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67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0" name="Imagem 909" descr="C:\pini\VolareSQL\images\linha.gif">
          <a:extLst>
            <a:ext uri="{FF2B5EF4-FFF2-40B4-BE49-F238E27FC236}">
              <a16:creationId xmlns:a16="http://schemas.microsoft.com/office/drawing/2014/main" id="{00000000-0008-0000-03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28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1" name="Imagem 910" descr="C:\pini\VolareSQL\images\linha.gif">
          <a:extLst>
            <a:ext uri="{FF2B5EF4-FFF2-40B4-BE49-F238E27FC236}">
              <a16:creationId xmlns:a16="http://schemas.microsoft.com/office/drawing/2014/main" id="{00000000-0008-0000-03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496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2" name="Imagem 911" descr="C:\pini\VolareSQL\images\linha.gif">
          <a:extLst>
            <a:ext uri="{FF2B5EF4-FFF2-40B4-BE49-F238E27FC236}">
              <a16:creationId xmlns:a16="http://schemas.microsoft.com/office/drawing/2014/main" id="{00000000-0008-0000-03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264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3" name="Imagem 912" descr="C:\pini\VolareSQL\images\linha.gif">
          <a:extLst>
            <a:ext uri="{FF2B5EF4-FFF2-40B4-BE49-F238E27FC236}">
              <a16:creationId xmlns:a16="http://schemas.microsoft.com/office/drawing/2014/main" id="{00000000-0008-0000-03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018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4" name="Imagem 913" descr="C:\pini\VolareSQL\images\linha.gif">
          <a:extLst>
            <a:ext uri="{FF2B5EF4-FFF2-40B4-BE49-F238E27FC236}">
              <a16:creationId xmlns:a16="http://schemas.microsoft.com/office/drawing/2014/main" id="{00000000-0008-0000-03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738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5" name="Imagem 914" descr="C:\pini\VolareSQL\images\linha.gif">
          <a:extLst>
            <a:ext uri="{FF2B5EF4-FFF2-40B4-BE49-F238E27FC236}">
              <a16:creationId xmlns:a16="http://schemas.microsoft.com/office/drawing/2014/main" id="{00000000-0008-0000-03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6" name="Imagem 915" descr="C:\pini\VolareSQL\images\linha.gif">
          <a:extLst>
            <a:ext uri="{FF2B5EF4-FFF2-40B4-BE49-F238E27FC236}">
              <a16:creationId xmlns:a16="http://schemas.microsoft.com/office/drawing/2014/main" id="{00000000-0008-0000-03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179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7" name="Imagem 916" descr="C:\pini\VolareSQL\images\linha.gif">
          <a:extLst>
            <a:ext uri="{FF2B5EF4-FFF2-40B4-BE49-F238E27FC236}">
              <a16:creationId xmlns:a16="http://schemas.microsoft.com/office/drawing/2014/main" id="{00000000-0008-0000-03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9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8" name="Imagem 917" descr="C:\pini\VolareSQL\images\linha.gif">
          <a:extLst>
            <a:ext uri="{FF2B5EF4-FFF2-40B4-BE49-F238E27FC236}">
              <a16:creationId xmlns:a16="http://schemas.microsoft.com/office/drawing/2014/main" id="{00000000-0008-0000-03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19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9" name="Imagem 918" descr="C:\pini\VolareSQL\images\linha.gif">
          <a:extLst>
            <a:ext uri="{FF2B5EF4-FFF2-40B4-BE49-F238E27FC236}">
              <a16:creationId xmlns:a16="http://schemas.microsoft.com/office/drawing/2014/main" id="{00000000-0008-0000-03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39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0" name="Imagem 919" descr="C:\pini\VolareSQL\images\linha.gif">
          <a:extLst>
            <a:ext uri="{FF2B5EF4-FFF2-40B4-BE49-F238E27FC236}">
              <a16:creationId xmlns:a16="http://schemas.microsoft.com/office/drawing/2014/main" id="{00000000-0008-0000-03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9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1" name="Imagem 920" descr="C:\pini\VolareSQL\images\linha.gif">
          <a:extLst>
            <a:ext uri="{FF2B5EF4-FFF2-40B4-BE49-F238E27FC236}">
              <a16:creationId xmlns:a16="http://schemas.microsoft.com/office/drawing/2014/main" id="{00000000-0008-0000-03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779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2" name="Imagem 921" descr="C:\pini\VolareSQL\images\linha.gif">
          <a:extLst>
            <a:ext uri="{FF2B5EF4-FFF2-40B4-BE49-F238E27FC236}">
              <a16:creationId xmlns:a16="http://schemas.microsoft.com/office/drawing/2014/main" id="{00000000-0008-0000-03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817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3" name="Imagem 922" descr="C:\pini\VolareSQL\images\linha.gif">
          <a:extLst>
            <a:ext uri="{FF2B5EF4-FFF2-40B4-BE49-F238E27FC236}">
              <a16:creationId xmlns:a16="http://schemas.microsoft.com/office/drawing/2014/main" id="{00000000-0008-0000-03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545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4" name="Imagem 923" descr="C:\pini\VolareSQL\images\linha.gif">
          <a:extLst>
            <a:ext uri="{FF2B5EF4-FFF2-40B4-BE49-F238E27FC236}">
              <a16:creationId xmlns:a16="http://schemas.microsoft.com/office/drawing/2014/main" id="{00000000-0008-0000-03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265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5" name="Imagem 924" descr="C:\pini\VolareSQL\images\linha.gif">
          <a:extLst>
            <a:ext uri="{FF2B5EF4-FFF2-40B4-BE49-F238E27FC236}">
              <a16:creationId xmlns:a16="http://schemas.microsoft.com/office/drawing/2014/main" id="{00000000-0008-0000-03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8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6" name="Imagem 925" descr="C:\pini\VolareSQL\images\linha.gif">
          <a:extLst>
            <a:ext uri="{FF2B5EF4-FFF2-40B4-BE49-F238E27FC236}">
              <a16:creationId xmlns:a16="http://schemas.microsoft.com/office/drawing/2014/main" id="{00000000-0008-0000-03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705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7" name="Imagem 926" descr="C:\pini\VolareSQL\images\linha.gif">
          <a:extLst>
            <a:ext uri="{FF2B5EF4-FFF2-40B4-BE49-F238E27FC236}">
              <a16:creationId xmlns:a16="http://schemas.microsoft.com/office/drawing/2014/main" id="{00000000-0008-0000-03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425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8" name="Imagem 927" descr="C:\pini\VolareSQL\images\linha.gif">
          <a:extLst>
            <a:ext uri="{FF2B5EF4-FFF2-40B4-BE49-F238E27FC236}">
              <a16:creationId xmlns:a16="http://schemas.microsoft.com/office/drawing/2014/main" id="{00000000-0008-0000-03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2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9" name="Imagem 928" descr="C:\pini\VolareSQL\images\linha.gif">
          <a:extLst>
            <a:ext uri="{FF2B5EF4-FFF2-40B4-BE49-F238E27FC236}">
              <a16:creationId xmlns:a16="http://schemas.microsoft.com/office/drawing/2014/main" id="{00000000-0008-0000-03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46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0" name="Imagem 929" descr="C:\pini\VolareSQL\images\linha.gif">
          <a:extLst>
            <a:ext uri="{FF2B5EF4-FFF2-40B4-BE49-F238E27FC236}">
              <a16:creationId xmlns:a16="http://schemas.microsoft.com/office/drawing/2014/main" id="{00000000-0008-0000-03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566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1" name="Imagem 930" descr="C:\pini\VolareSQL\images\linha.gif">
          <a:extLst>
            <a:ext uri="{FF2B5EF4-FFF2-40B4-BE49-F238E27FC236}">
              <a16:creationId xmlns:a16="http://schemas.microsoft.com/office/drawing/2014/main" id="{00000000-0008-0000-03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286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2" name="Imagem 931" descr="C:\pini\VolareSQL\images\linha.gif">
          <a:extLst>
            <a:ext uri="{FF2B5EF4-FFF2-40B4-BE49-F238E27FC236}">
              <a16:creationId xmlns:a16="http://schemas.microsoft.com/office/drawing/2014/main" id="{00000000-0008-0000-03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007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3" name="Imagem 932" descr="C:\pini\VolareSQL\images\linha.gif">
          <a:extLst>
            <a:ext uri="{FF2B5EF4-FFF2-40B4-BE49-F238E27FC236}">
              <a16:creationId xmlns:a16="http://schemas.microsoft.com/office/drawing/2014/main" id="{00000000-0008-0000-03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27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4" name="Imagem 933" descr="C:\pini\VolareSQL\images\linha.gif">
          <a:extLst>
            <a:ext uri="{FF2B5EF4-FFF2-40B4-BE49-F238E27FC236}">
              <a16:creationId xmlns:a16="http://schemas.microsoft.com/office/drawing/2014/main" id="{00000000-0008-0000-03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72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5" name="Imagem 934" descr="C:\pini\VolareSQL\images\linha.gif">
          <a:extLst>
            <a:ext uri="{FF2B5EF4-FFF2-40B4-BE49-F238E27FC236}">
              <a16:creationId xmlns:a16="http://schemas.microsoft.com/office/drawing/2014/main" id="{00000000-0008-0000-03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00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6" name="Imagem 935" descr="C:\pini\VolareSQL\images\linha.gif">
          <a:extLst>
            <a:ext uri="{FF2B5EF4-FFF2-40B4-BE49-F238E27FC236}">
              <a16:creationId xmlns:a16="http://schemas.microsoft.com/office/drawing/2014/main" id="{00000000-0008-0000-03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220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7" name="Imagem 936" descr="C:\pini\VolareSQL\images\linha.gif">
          <a:extLst>
            <a:ext uri="{FF2B5EF4-FFF2-40B4-BE49-F238E27FC236}">
              <a16:creationId xmlns:a16="http://schemas.microsoft.com/office/drawing/2014/main" id="{00000000-0008-0000-03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940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8" name="Imagem 937" descr="C:\pini\VolareSQL\images\linha.gif">
          <a:extLst>
            <a:ext uri="{FF2B5EF4-FFF2-40B4-BE49-F238E27FC236}">
              <a16:creationId xmlns:a16="http://schemas.microsoft.com/office/drawing/2014/main" id="{00000000-0008-0000-03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60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9" name="Imagem 938" descr="C:\pini\VolareSQL\images\linha.gif">
          <a:extLst>
            <a:ext uri="{FF2B5EF4-FFF2-40B4-BE49-F238E27FC236}">
              <a16:creationId xmlns:a16="http://schemas.microsoft.com/office/drawing/2014/main" id="{00000000-0008-0000-03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380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0" name="Imagem 939" descr="C:\pini\VolareSQL\images\linha.gif">
          <a:extLst>
            <a:ext uri="{FF2B5EF4-FFF2-40B4-BE49-F238E27FC236}">
              <a16:creationId xmlns:a16="http://schemas.microsoft.com/office/drawing/2014/main" id="{00000000-0008-0000-03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081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1" name="Imagem 940" descr="C:\pini\VolareSQL\images\linha.gif">
          <a:extLst>
            <a:ext uri="{FF2B5EF4-FFF2-40B4-BE49-F238E27FC236}">
              <a16:creationId xmlns:a16="http://schemas.microsoft.com/office/drawing/2014/main" id="{00000000-0008-0000-03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802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2" name="Imagem 941" descr="C:\pini\VolareSQL\images\linha.gif">
          <a:extLst>
            <a:ext uri="{FF2B5EF4-FFF2-40B4-BE49-F238E27FC236}">
              <a16:creationId xmlns:a16="http://schemas.microsoft.com/office/drawing/2014/main" id="{00000000-0008-0000-03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522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3" name="Imagem 942" descr="C:\pini\VolareSQL\images\linha.gif">
          <a:extLst>
            <a:ext uri="{FF2B5EF4-FFF2-40B4-BE49-F238E27FC236}">
              <a16:creationId xmlns:a16="http://schemas.microsoft.com/office/drawing/2014/main" id="{00000000-0008-0000-03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42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4" name="Imagem 943" descr="C:\pini\VolareSQL\images\linha.gif">
          <a:extLst>
            <a:ext uri="{FF2B5EF4-FFF2-40B4-BE49-F238E27FC236}">
              <a16:creationId xmlns:a16="http://schemas.microsoft.com/office/drawing/2014/main" id="{00000000-0008-0000-03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96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5" name="Imagem 944" descr="C:\pini\VolareSQL\images\linha.gif">
          <a:extLst>
            <a:ext uri="{FF2B5EF4-FFF2-40B4-BE49-F238E27FC236}">
              <a16:creationId xmlns:a16="http://schemas.microsoft.com/office/drawing/2014/main" id="{00000000-0008-0000-03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82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6" name="Imagem 945" descr="C:\pini\VolareSQL\images\linha.gif">
          <a:extLst>
            <a:ext uri="{FF2B5EF4-FFF2-40B4-BE49-F238E27FC236}">
              <a16:creationId xmlns:a16="http://schemas.microsoft.com/office/drawing/2014/main" id="{00000000-0008-0000-03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20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7" name="Imagem 946" descr="C:\pini\VolareSQL\images\linha.gif">
          <a:extLst>
            <a:ext uri="{FF2B5EF4-FFF2-40B4-BE49-F238E27FC236}">
              <a16:creationId xmlns:a16="http://schemas.microsoft.com/office/drawing/2014/main" id="{00000000-0008-0000-03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448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8" name="Imagem 947" descr="C:\pini\VolareSQL\images\linha.gif">
          <a:extLst>
            <a:ext uri="{FF2B5EF4-FFF2-40B4-BE49-F238E27FC236}">
              <a16:creationId xmlns:a16="http://schemas.microsoft.com/office/drawing/2014/main" id="{00000000-0008-0000-03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68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9" name="Imagem 948" descr="C:\pini\VolareSQL\images\linha.gif">
          <a:extLst>
            <a:ext uri="{FF2B5EF4-FFF2-40B4-BE49-F238E27FC236}">
              <a16:creationId xmlns:a16="http://schemas.microsoft.com/office/drawing/2014/main" id="{00000000-0008-0000-03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69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0" name="Imagem 949" descr="C:\pini\VolareSQL\images\linha.gif">
          <a:extLst>
            <a:ext uri="{FF2B5EF4-FFF2-40B4-BE49-F238E27FC236}">
              <a16:creationId xmlns:a16="http://schemas.microsoft.com/office/drawing/2014/main" id="{00000000-0008-0000-03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589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1" name="Imagem 950" descr="C:\pini\VolareSQL\images\linha.gif">
          <a:extLst>
            <a:ext uri="{FF2B5EF4-FFF2-40B4-BE49-F238E27FC236}">
              <a16:creationId xmlns:a16="http://schemas.microsoft.com/office/drawing/2014/main" id="{00000000-0008-0000-03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309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2" name="Imagem 951" descr="C:\pini\VolareSQL\images\linha.gif">
          <a:extLst>
            <a:ext uri="{FF2B5EF4-FFF2-40B4-BE49-F238E27FC236}">
              <a16:creationId xmlns:a16="http://schemas.microsoft.com/office/drawing/2014/main" id="{00000000-0008-0000-03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29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3" name="Imagem 952" descr="C:\pini\VolareSQL\images\linha.gif">
          <a:extLst>
            <a:ext uri="{FF2B5EF4-FFF2-40B4-BE49-F238E27FC236}">
              <a16:creationId xmlns:a16="http://schemas.microsoft.com/office/drawing/2014/main" id="{00000000-0008-0000-03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749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4" name="Imagem 953" descr="C:\pini\VolareSQL\images\linha.gif">
          <a:extLst>
            <a:ext uri="{FF2B5EF4-FFF2-40B4-BE49-F238E27FC236}">
              <a16:creationId xmlns:a16="http://schemas.microsoft.com/office/drawing/2014/main" id="{00000000-0008-0000-03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469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5" name="Imagem 954" descr="C:\pini\VolareSQL\images\linha.gif">
          <a:extLst>
            <a:ext uri="{FF2B5EF4-FFF2-40B4-BE49-F238E27FC236}">
              <a16:creationId xmlns:a16="http://schemas.microsoft.com/office/drawing/2014/main" id="{00000000-0008-0000-03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189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6" name="Imagem 955" descr="C:\pini\VolareSQL\images\linha.gif">
          <a:extLst>
            <a:ext uri="{FF2B5EF4-FFF2-40B4-BE49-F238E27FC236}">
              <a16:creationId xmlns:a16="http://schemas.microsoft.com/office/drawing/2014/main" id="{00000000-0008-0000-03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910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7" name="Imagem 956" descr="C:\pini\VolareSQL\images\linha.gif">
          <a:extLst>
            <a:ext uri="{FF2B5EF4-FFF2-40B4-BE49-F238E27FC236}">
              <a16:creationId xmlns:a16="http://schemas.microsoft.com/office/drawing/2014/main" id="{00000000-0008-0000-03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630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8" name="Imagem 957" descr="C:\pini\VolareSQL\images\linha.gif">
          <a:extLst>
            <a:ext uri="{FF2B5EF4-FFF2-40B4-BE49-F238E27FC236}">
              <a16:creationId xmlns:a16="http://schemas.microsoft.com/office/drawing/2014/main" id="{00000000-0008-0000-03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668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9" name="Imagem 958" descr="C:\pini\VolareSQL\images\linha.gif">
          <a:extLst>
            <a:ext uri="{FF2B5EF4-FFF2-40B4-BE49-F238E27FC236}">
              <a16:creationId xmlns:a16="http://schemas.microsoft.com/office/drawing/2014/main" id="{00000000-0008-0000-03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16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0" name="Imagem 959" descr="C:\pini\VolareSQL\images\linha.gif">
          <a:extLst>
            <a:ext uri="{FF2B5EF4-FFF2-40B4-BE49-F238E27FC236}">
              <a16:creationId xmlns:a16="http://schemas.microsoft.com/office/drawing/2014/main" id="{00000000-0008-0000-03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171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1" name="Imagem 960" descr="C:\pini\VolareSQL\images\linha.gif">
          <a:extLst>
            <a:ext uri="{FF2B5EF4-FFF2-40B4-BE49-F238E27FC236}">
              <a16:creationId xmlns:a16="http://schemas.microsoft.com/office/drawing/2014/main" id="{00000000-0008-0000-03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93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2" name="Imagem 961" descr="C:\pini\VolareSQL\images\linha.gif">
          <a:extLst>
            <a:ext uri="{FF2B5EF4-FFF2-40B4-BE49-F238E27FC236}">
              <a16:creationId xmlns:a16="http://schemas.microsoft.com/office/drawing/2014/main" id="{00000000-0008-0000-03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723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3" name="Imagem 962" descr="C:\pini\VolareSQL\images\linha.gif">
          <a:extLst>
            <a:ext uri="{FF2B5EF4-FFF2-40B4-BE49-F238E27FC236}">
              <a16:creationId xmlns:a16="http://schemas.microsoft.com/office/drawing/2014/main" id="{00000000-0008-0000-03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508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4" name="Imagem 963" descr="C:\pini\VolareSQL\images\linha.gif">
          <a:extLst>
            <a:ext uri="{FF2B5EF4-FFF2-40B4-BE49-F238E27FC236}">
              <a16:creationId xmlns:a16="http://schemas.microsoft.com/office/drawing/2014/main" id="{00000000-0008-0000-03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28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5" name="Imagem 964" descr="C:\pini\VolareSQL\images\linha.gif">
          <a:extLst>
            <a:ext uri="{FF2B5EF4-FFF2-40B4-BE49-F238E27FC236}">
              <a16:creationId xmlns:a16="http://schemas.microsoft.com/office/drawing/2014/main" id="{00000000-0008-0000-03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017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6" name="Imagem 965" descr="C:\pini\VolareSQL\images\linha.gif">
          <a:extLst>
            <a:ext uri="{FF2B5EF4-FFF2-40B4-BE49-F238E27FC236}">
              <a16:creationId xmlns:a16="http://schemas.microsoft.com/office/drawing/2014/main" id="{00000000-0008-0000-03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798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7" name="Imagem 966" descr="C:\pini\VolareSQL\images\linha.gif">
          <a:extLst>
            <a:ext uri="{FF2B5EF4-FFF2-40B4-BE49-F238E27FC236}">
              <a16:creationId xmlns:a16="http://schemas.microsoft.com/office/drawing/2014/main" id="{00000000-0008-0000-03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552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8" name="Imagem 967" descr="C:\pini\VolareSQL\images\linha.gif">
          <a:extLst>
            <a:ext uri="{FF2B5EF4-FFF2-40B4-BE49-F238E27FC236}">
              <a16:creationId xmlns:a16="http://schemas.microsoft.com/office/drawing/2014/main" id="{00000000-0008-0000-03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307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9" name="Imagem 968" descr="C:\pini\VolareSQL\images\linha.gif">
          <a:extLst>
            <a:ext uri="{FF2B5EF4-FFF2-40B4-BE49-F238E27FC236}">
              <a16:creationId xmlns:a16="http://schemas.microsoft.com/office/drawing/2014/main" id="{00000000-0008-0000-03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027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0" name="Imagem 969" descr="C:\pini\VolareSQL\images\linha.gif">
          <a:extLst>
            <a:ext uri="{FF2B5EF4-FFF2-40B4-BE49-F238E27FC236}">
              <a16:creationId xmlns:a16="http://schemas.microsoft.com/office/drawing/2014/main" id="{00000000-0008-0000-03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747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1" name="Imagem 970" descr="C:\pini\VolareSQL\images\linha.gif">
          <a:extLst>
            <a:ext uri="{FF2B5EF4-FFF2-40B4-BE49-F238E27FC236}">
              <a16:creationId xmlns:a16="http://schemas.microsoft.com/office/drawing/2014/main" id="{00000000-0008-0000-03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467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2" name="Imagem 971" descr="C:\pini\VolareSQL\images\linha.gif">
          <a:extLst>
            <a:ext uri="{FF2B5EF4-FFF2-40B4-BE49-F238E27FC236}">
              <a16:creationId xmlns:a16="http://schemas.microsoft.com/office/drawing/2014/main" id="{00000000-0008-0000-03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187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3" name="Imagem 972" descr="C:\pini\VolareSQL\images\linha.gif">
          <a:extLst>
            <a:ext uri="{FF2B5EF4-FFF2-40B4-BE49-F238E27FC236}">
              <a16:creationId xmlns:a16="http://schemas.microsoft.com/office/drawing/2014/main" id="{00000000-0008-0000-03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907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4" name="Imagem 973" descr="C:\pini\VolareSQL\images\linha.gif">
          <a:extLst>
            <a:ext uri="{FF2B5EF4-FFF2-40B4-BE49-F238E27FC236}">
              <a16:creationId xmlns:a16="http://schemas.microsoft.com/office/drawing/2014/main" id="{00000000-0008-0000-03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627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5" name="Imagem 974" descr="C:\pini\VolareSQL\images\linha.gif">
          <a:extLst>
            <a:ext uri="{FF2B5EF4-FFF2-40B4-BE49-F238E27FC236}">
              <a16:creationId xmlns:a16="http://schemas.microsoft.com/office/drawing/2014/main" id="{00000000-0008-0000-03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34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6" name="Imagem 975" descr="C:\pini\VolareSQL\images\linha.gif">
          <a:extLst>
            <a:ext uri="{FF2B5EF4-FFF2-40B4-BE49-F238E27FC236}">
              <a16:creationId xmlns:a16="http://schemas.microsoft.com/office/drawing/2014/main" id="{00000000-0008-0000-03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06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7" name="Imagem 976" descr="C:\pini\VolareSQL\images\linha.gif">
          <a:extLst>
            <a:ext uri="{FF2B5EF4-FFF2-40B4-BE49-F238E27FC236}">
              <a16:creationId xmlns:a16="http://schemas.microsoft.com/office/drawing/2014/main" id="{00000000-0008-0000-03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106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8" name="Imagem 977" descr="C:\pini\VolareSQL\images\linha.gif">
          <a:extLst>
            <a:ext uri="{FF2B5EF4-FFF2-40B4-BE49-F238E27FC236}">
              <a16:creationId xmlns:a16="http://schemas.microsoft.com/office/drawing/2014/main" id="{00000000-0008-0000-03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833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9" name="Imagem 978" descr="C:\pini\VolareSQL\images\linha.gif">
          <a:extLst>
            <a:ext uri="{FF2B5EF4-FFF2-40B4-BE49-F238E27FC236}">
              <a16:creationId xmlns:a16="http://schemas.microsoft.com/office/drawing/2014/main" id="{00000000-0008-0000-03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582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0" name="Imagem 979" descr="C:\pini\VolareSQL\images\linha.gif">
          <a:extLst>
            <a:ext uri="{FF2B5EF4-FFF2-40B4-BE49-F238E27FC236}">
              <a16:creationId xmlns:a16="http://schemas.microsoft.com/office/drawing/2014/main" id="{00000000-0008-0000-03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33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1" name="Imagem 980" descr="C:\pini\VolareSQL\images\linha.gif">
          <a:extLst>
            <a:ext uri="{FF2B5EF4-FFF2-40B4-BE49-F238E27FC236}">
              <a16:creationId xmlns:a16="http://schemas.microsoft.com/office/drawing/2014/main" id="{00000000-0008-0000-03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08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2" name="Imagem 981" descr="C:\pini\VolareSQL\images\linha.gif">
          <a:extLst>
            <a:ext uri="{FF2B5EF4-FFF2-40B4-BE49-F238E27FC236}">
              <a16:creationId xmlns:a16="http://schemas.microsoft.com/office/drawing/2014/main" id="{00000000-0008-0000-03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839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3" name="Imagem 982" descr="C:\pini\VolareSQL\images\linha.gif">
          <a:extLst>
            <a:ext uri="{FF2B5EF4-FFF2-40B4-BE49-F238E27FC236}">
              <a16:creationId xmlns:a16="http://schemas.microsoft.com/office/drawing/2014/main" id="{00000000-0008-0000-03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575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4" name="Imagem 983" descr="C:\pini\VolareSQL\images\linha.gif">
          <a:extLst>
            <a:ext uri="{FF2B5EF4-FFF2-40B4-BE49-F238E27FC236}">
              <a16:creationId xmlns:a16="http://schemas.microsoft.com/office/drawing/2014/main" id="{00000000-0008-0000-03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360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5" name="Imagem 984" descr="C:\pini\VolareSQL\images\linha.gif">
          <a:extLst>
            <a:ext uri="{FF2B5EF4-FFF2-40B4-BE49-F238E27FC236}">
              <a16:creationId xmlns:a16="http://schemas.microsoft.com/office/drawing/2014/main" id="{00000000-0008-0000-03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144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6" name="Imagem 985" descr="C:\pini\VolareSQL\images\linha.gif">
          <a:extLst>
            <a:ext uri="{FF2B5EF4-FFF2-40B4-BE49-F238E27FC236}">
              <a16:creationId xmlns:a16="http://schemas.microsoft.com/office/drawing/2014/main" id="{00000000-0008-0000-03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929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7" name="Imagem 986" descr="C:\pini\VolareSQL\images\linha.gif">
          <a:extLst>
            <a:ext uri="{FF2B5EF4-FFF2-40B4-BE49-F238E27FC236}">
              <a16:creationId xmlns:a16="http://schemas.microsoft.com/office/drawing/2014/main" id="{00000000-0008-0000-03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710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8" name="Imagem 987" descr="C:\pini\VolareSQL\images\linha.gif">
          <a:extLst>
            <a:ext uri="{FF2B5EF4-FFF2-40B4-BE49-F238E27FC236}">
              <a16:creationId xmlns:a16="http://schemas.microsoft.com/office/drawing/2014/main" id="{00000000-0008-0000-03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491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9" name="Imagem 988" descr="C:\pini\VolareSQL\images\linha.gif">
          <a:extLst>
            <a:ext uri="{FF2B5EF4-FFF2-40B4-BE49-F238E27FC236}">
              <a16:creationId xmlns:a16="http://schemas.microsoft.com/office/drawing/2014/main" id="{00000000-0008-0000-03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272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0" name="Imagem 989" descr="C:\pini\VolareSQL\images\linha.gif">
          <a:extLst>
            <a:ext uri="{FF2B5EF4-FFF2-40B4-BE49-F238E27FC236}">
              <a16:creationId xmlns:a16="http://schemas.microsoft.com/office/drawing/2014/main" id="{00000000-0008-0000-03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05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1" name="Imagem 990" descr="C:\pini\VolareSQL\images\linha.gif">
          <a:extLst>
            <a:ext uri="{FF2B5EF4-FFF2-40B4-BE49-F238E27FC236}">
              <a16:creationId xmlns:a16="http://schemas.microsoft.com/office/drawing/2014/main" id="{00000000-0008-0000-03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835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2" name="Imagem 991" descr="C:\pini\VolareSQL\images\linha.gif">
          <a:extLst>
            <a:ext uri="{FF2B5EF4-FFF2-40B4-BE49-F238E27FC236}">
              <a16:creationId xmlns:a16="http://schemas.microsoft.com/office/drawing/2014/main" id="{00000000-0008-0000-03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62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3" name="Imagem 992" descr="C:\pini\VolareSQL\images\linha.gif">
          <a:extLst>
            <a:ext uri="{FF2B5EF4-FFF2-40B4-BE49-F238E27FC236}">
              <a16:creationId xmlns:a16="http://schemas.microsoft.com/office/drawing/2014/main" id="{00000000-0008-0000-03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343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4" name="Imagem 993" descr="C:\pini\VolareSQL\images\linha.gif">
          <a:extLst>
            <a:ext uri="{FF2B5EF4-FFF2-40B4-BE49-F238E27FC236}">
              <a16:creationId xmlns:a16="http://schemas.microsoft.com/office/drawing/2014/main" id="{00000000-0008-0000-03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12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5" name="Imagem 994" descr="C:\pini\VolareSQL\images\linha.gif">
          <a:extLst>
            <a:ext uri="{FF2B5EF4-FFF2-40B4-BE49-F238E27FC236}">
              <a16:creationId xmlns:a16="http://schemas.microsoft.com/office/drawing/2014/main" id="{00000000-0008-0000-03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92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6" name="Imagem 995" descr="C:\pini\VolareSQL\images\linha.gif">
          <a:extLst>
            <a:ext uri="{FF2B5EF4-FFF2-40B4-BE49-F238E27FC236}">
              <a16:creationId xmlns:a16="http://schemas.microsoft.com/office/drawing/2014/main" id="{00000000-0008-0000-03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679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7" name="Imagem 996" descr="C:\pini\VolareSQL\images\linha.gif">
          <a:extLst>
            <a:ext uri="{FF2B5EF4-FFF2-40B4-BE49-F238E27FC236}">
              <a16:creationId xmlns:a16="http://schemas.microsoft.com/office/drawing/2014/main" id="{00000000-0008-0000-03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433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8" name="Imagem 997" descr="C:\pini\VolareSQL\images\linha.gif">
          <a:extLst>
            <a:ext uri="{FF2B5EF4-FFF2-40B4-BE49-F238E27FC236}">
              <a16:creationId xmlns:a16="http://schemas.microsoft.com/office/drawing/2014/main" id="{00000000-0008-0000-03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8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9" name="Imagem 998" descr="C:\pini\VolareSQL\images\linha.gif">
          <a:extLst>
            <a:ext uri="{FF2B5EF4-FFF2-40B4-BE49-F238E27FC236}">
              <a16:creationId xmlns:a16="http://schemas.microsoft.com/office/drawing/2014/main" id="{00000000-0008-0000-03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942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0" name="Imagem 999" descr="C:\pini\VolareSQL\images\linha.gif">
          <a:extLst>
            <a:ext uri="{FF2B5EF4-FFF2-40B4-BE49-F238E27FC236}">
              <a16:creationId xmlns:a16="http://schemas.microsoft.com/office/drawing/2014/main" id="{00000000-0008-0000-03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677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1" name="Imagem 1000" descr="C:\pini\VolareSQL\images\linha.gif">
          <a:extLst>
            <a:ext uri="{FF2B5EF4-FFF2-40B4-BE49-F238E27FC236}">
              <a16:creationId xmlns:a16="http://schemas.microsoft.com/office/drawing/2014/main" id="{00000000-0008-0000-03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39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2" name="Imagem 1001" descr="C:\pini\VolareSQL\images\linha.gif">
          <a:extLst>
            <a:ext uri="{FF2B5EF4-FFF2-40B4-BE49-F238E27FC236}">
              <a16:creationId xmlns:a16="http://schemas.microsoft.com/office/drawing/2014/main" id="{00000000-0008-0000-03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11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3" name="Imagem 1002" descr="C:\pini\VolareSQL\images\linha.gif">
          <a:extLst>
            <a:ext uri="{FF2B5EF4-FFF2-40B4-BE49-F238E27FC236}">
              <a16:creationId xmlns:a16="http://schemas.microsoft.com/office/drawing/2014/main" id="{00000000-0008-0000-03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838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4" name="Imagem 1003" descr="C:\pini\VolareSQL\images\linha.gif">
          <a:extLst>
            <a:ext uri="{FF2B5EF4-FFF2-40B4-BE49-F238E27FC236}">
              <a16:creationId xmlns:a16="http://schemas.microsoft.com/office/drawing/2014/main" id="{00000000-0008-0000-03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558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5" name="Imagem 1004" descr="C:\pini\VolareSQL\images\linha.gif">
          <a:extLst>
            <a:ext uri="{FF2B5EF4-FFF2-40B4-BE49-F238E27FC236}">
              <a16:creationId xmlns:a16="http://schemas.microsoft.com/office/drawing/2014/main" id="{00000000-0008-0000-03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27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6" name="Imagem 1005" descr="C:\pini\VolareSQL\images\linha.gif">
          <a:extLst>
            <a:ext uri="{FF2B5EF4-FFF2-40B4-BE49-F238E27FC236}">
              <a16:creationId xmlns:a16="http://schemas.microsoft.com/office/drawing/2014/main" id="{00000000-0008-0000-03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998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7" name="Imagem 1006" descr="C:\pini\VolareSQL\images\linha.gif">
          <a:extLst>
            <a:ext uri="{FF2B5EF4-FFF2-40B4-BE49-F238E27FC236}">
              <a16:creationId xmlns:a16="http://schemas.microsoft.com/office/drawing/2014/main" id="{00000000-0008-0000-03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18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8" name="Imagem 1007" descr="C:\pini\VolareSQL\images\linha.gif">
          <a:extLst>
            <a:ext uri="{FF2B5EF4-FFF2-40B4-BE49-F238E27FC236}">
              <a16:creationId xmlns:a16="http://schemas.microsoft.com/office/drawing/2014/main" id="{00000000-0008-0000-03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438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9" name="Imagem 1008" descr="C:\pini\VolareSQL\images\linha.gif">
          <a:extLst>
            <a:ext uri="{FF2B5EF4-FFF2-40B4-BE49-F238E27FC236}">
              <a16:creationId xmlns:a16="http://schemas.microsoft.com/office/drawing/2014/main" id="{00000000-0008-0000-03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158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0" name="Imagem 1009" descr="C:\pini\VolareSQL\images\linha.gif">
          <a:extLst>
            <a:ext uri="{FF2B5EF4-FFF2-40B4-BE49-F238E27FC236}">
              <a16:creationId xmlns:a16="http://schemas.microsoft.com/office/drawing/2014/main" id="{00000000-0008-0000-03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878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1" name="Imagem 1010" descr="C:\pini\VolareSQL\images\linha.gif">
          <a:extLst>
            <a:ext uri="{FF2B5EF4-FFF2-40B4-BE49-F238E27FC236}">
              <a16:creationId xmlns:a16="http://schemas.microsoft.com/office/drawing/2014/main" id="{00000000-0008-0000-03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598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2" name="Imagem 1011" descr="C:\pini\VolareSQL\images\linha.gif">
          <a:extLst>
            <a:ext uri="{FF2B5EF4-FFF2-40B4-BE49-F238E27FC236}">
              <a16:creationId xmlns:a16="http://schemas.microsoft.com/office/drawing/2014/main" id="{00000000-0008-0000-03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18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3" name="Imagem 1012" descr="C:\pini\VolareSQL\images\linha.gif">
          <a:extLst>
            <a:ext uri="{FF2B5EF4-FFF2-40B4-BE49-F238E27FC236}">
              <a16:creationId xmlns:a16="http://schemas.microsoft.com/office/drawing/2014/main" id="{00000000-0008-0000-03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3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4" name="Imagem 1013" descr="C:\pini\VolareSQL\images\linha.gif">
          <a:extLst>
            <a:ext uri="{FF2B5EF4-FFF2-40B4-BE49-F238E27FC236}">
              <a16:creationId xmlns:a16="http://schemas.microsoft.com/office/drawing/2014/main" id="{00000000-0008-0000-03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59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5" name="Imagem 1014" descr="C:\pini\VolareSQL\images\linha.gif">
          <a:extLst>
            <a:ext uri="{FF2B5EF4-FFF2-40B4-BE49-F238E27FC236}">
              <a16:creationId xmlns:a16="http://schemas.microsoft.com/office/drawing/2014/main" id="{00000000-0008-0000-03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7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6" name="Imagem 1015" descr="C:\pini\VolareSQL\images\linha.gif">
          <a:extLst>
            <a:ext uri="{FF2B5EF4-FFF2-40B4-BE49-F238E27FC236}">
              <a16:creationId xmlns:a16="http://schemas.microsoft.com/office/drawing/2014/main" id="{00000000-0008-0000-03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199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7" name="Imagem 1016" descr="C:\pini\VolareSQL\images\linha.gif">
          <a:extLst>
            <a:ext uri="{FF2B5EF4-FFF2-40B4-BE49-F238E27FC236}">
              <a16:creationId xmlns:a16="http://schemas.microsoft.com/office/drawing/2014/main" id="{00000000-0008-0000-03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37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8" name="Imagem 1017" descr="C:\pini\VolareSQL\images\linha.gif">
          <a:extLst>
            <a:ext uri="{FF2B5EF4-FFF2-40B4-BE49-F238E27FC236}">
              <a16:creationId xmlns:a16="http://schemas.microsoft.com/office/drawing/2014/main" id="{00000000-0008-0000-03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22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9" name="Imagem 1018" descr="C:\pini\VolareSQL\images\linha.gif">
          <a:extLst>
            <a:ext uri="{FF2B5EF4-FFF2-40B4-BE49-F238E27FC236}">
              <a16:creationId xmlns:a16="http://schemas.microsoft.com/office/drawing/2014/main" id="{00000000-0008-0000-03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807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0" name="Imagem 1019" descr="C:\pini\VolareSQL\images\linha.gif">
          <a:extLst>
            <a:ext uri="{FF2B5EF4-FFF2-40B4-BE49-F238E27FC236}">
              <a16:creationId xmlns:a16="http://schemas.microsoft.com/office/drawing/2014/main" id="{00000000-0008-0000-03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527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1" name="Imagem 1020" descr="C:\pini\VolareSQL\images\linha.gif">
          <a:extLst>
            <a:ext uri="{FF2B5EF4-FFF2-40B4-BE49-F238E27FC236}">
              <a16:creationId xmlns:a16="http://schemas.microsoft.com/office/drawing/2014/main" id="{00000000-0008-0000-03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247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2" name="Imagem 1021" descr="C:\pini\VolareSQL\images\linha.gif">
          <a:extLst>
            <a:ext uri="{FF2B5EF4-FFF2-40B4-BE49-F238E27FC236}">
              <a16:creationId xmlns:a16="http://schemas.microsoft.com/office/drawing/2014/main" id="{00000000-0008-0000-03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967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3" name="Imagem 1022" descr="C:\pini\VolareSQL\images\linha.gif">
          <a:extLst>
            <a:ext uri="{FF2B5EF4-FFF2-40B4-BE49-F238E27FC236}">
              <a16:creationId xmlns:a16="http://schemas.microsoft.com/office/drawing/2014/main" id="{00000000-0008-0000-03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687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4" name="Imagem 1023" descr="C:\pini\VolareSQL\images\linha.gif">
          <a:extLst>
            <a:ext uri="{FF2B5EF4-FFF2-40B4-BE49-F238E27FC236}">
              <a16:creationId xmlns:a16="http://schemas.microsoft.com/office/drawing/2014/main" id="{00000000-0008-0000-03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407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5" name="Imagem 1024" descr="C:\pini\VolareSQL\images\linha.gif">
          <a:extLst>
            <a:ext uri="{FF2B5EF4-FFF2-40B4-BE49-F238E27FC236}">
              <a16:creationId xmlns:a16="http://schemas.microsoft.com/office/drawing/2014/main" id="{00000000-0008-0000-03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127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6" name="Imagem 1025" descr="C:\pini\VolareSQL\images\linha.gif">
          <a:extLst>
            <a:ext uri="{FF2B5EF4-FFF2-40B4-BE49-F238E27FC236}">
              <a16:creationId xmlns:a16="http://schemas.microsoft.com/office/drawing/2014/main" id="{00000000-0008-0000-03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8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7" name="Imagem 1026" descr="C:\pini\VolareSQL\images\linha.gif">
          <a:extLst>
            <a:ext uri="{FF2B5EF4-FFF2-40B4-BE49-F238E27FC236}">
              <a16:creationId xmlns:a16="http://schemas.microsoft.com/office/drawing/2014/main" id="{00000000-0008-0000-03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567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8" name="Imagem 1027" descr="C:\pini\VolareSQL\images\linha.gif">
          <a:extLst>
            <a:ext uri="{FF2B5EF4-FFF2-40B4-BE49-F238E27FC236}">
              <a16:creationId xmlns:a16="http://schemas.microsoft.com/office/drawing/2014/main" id="{00000000-0008-0000-03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87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9" name="Imagem 1028" descr="C:\pini\VolareSQL\images\linha.gif">
          <a:extLst>
            <a:ext uri="{FF2B5EF4-FFF2-40B4-BE49-F238E27FC236}">
              <a16:creationId xmlns:a16="http://schemas.microsoft.com/office/drawing/2014/main" id="{00000000-0008-0000-03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007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0" name="Imagem 1029" descr="C:\pini\VolareSQL\images\linha.gif">
          <a:extLst>
            <a:ext uri="{FF2B5EF4-FFF2-40B4-BE49-F238E27FC236}">
              <a16:creationId xmlns:a16="http://schemas.microsoft.com/office/drawing/2014/main" id="{00000000-0008-0000-03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065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1" name="Imagem 1030" descr="C:\pini\VolareSQL\images\linha.gif">
          <a:extLst>
            <a:ext uri="{FF2B5EF4-FFF2-40B4-BE49-F238E27FC236}">
              <a16:creationId xmlns:a16="http://schemas.microsoft.com/office/drawing/2014/main" id="{00000000-0008-0000-03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785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2" name="Imagem 1031" descr="C:\pini\VolareSQL\images\linha.gif">
          <a:extLst>
            <a:ext uri="{FF2B5EF4-FFF2-40B4-BE49-F238E27FC236}">
              <a16:creationId xmlns:a16="http://schemas.microsoft.com/office/drawing/2014/main" id="{00000000-0008-0000-03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505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3" name="Imagem 1032" descr="C:\pini\VolareSQL\images\linha.gif">
          <a:extLst>
            <a:ext uri="{FF2B5EF4-FFF2-40B4-BE49-F238E27FC236}">
              <a16:creationId xmlns:a16="http://schemas.microsoft.com/office/drawing/2014/main" id="{00000000-0008-0000-03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54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4" name="Imagem 1033" descr="C:\pini\VolareSQL\images\linha.gif">
          <a:extLst>
            <a:ext uri="{FF2B5EF4-FFF2-40B4-BE49-F238E27FC236}">
              <a16:creationId xmlns:a16="http://schemas.microsoft.com/office/drawing/2014/main" id="{00000000-0008-0000-03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244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5" name="Imagem 1034" descr="C:\pini\VolareSQL\images\linha.gif">
          <a:extLst>
            <a:ext uri="{FF2B5EF4-FFF2-40B4-BE49-F238E27FC236}">
              <a16:creationId xmlns:a16="http://schemas.microsoft.com/office/drawing/2014/main" id="{00000000-0008-0000-03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945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6" name="Imagem 1035" descr="C:\pini\VolareSQL\images\linha.gif">
          <a:extLst>
            <a:ext uri="{FF2B5EF4-FFF2-40B4-BE49-F238E27FC236}">
              <a16:creationId xmlns:a16="http://schemas.microsoft.com/office/drawing/2014/main" id="{00000000-0008-0000-03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46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7" name="Imagem 1036" descr="C:\pini\VolareSQL\images\linha.gif">
          <a:extLst>
            <a:ext uri="{FF2B5EF4-FFF2-40B4-BE49-F238E27FC236}">
              <a16:creationId xmlns:a16="http://schemas.microsoft.com/office/drawing/2014/main" id="{00000000-0008-0000-03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366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8" name="Imagem 1037" descr="C:\pini\VolareSQL\images\linha.gif">
          <a:extLst>
            <a:ext uri="{FF2B5EF4-FFF2-40B4-BE49-F238E27FC236}">
              <a16:creationId xmlns:a16="http://schemas.microsoft.com/office/drawing/2014/main" id="{00000000-0008-0000-03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04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9" name="Imagem 1038" descr="C:\pini\VolareSQL\images\linha.gif">
          <a:extLst>
            <a:ext uri="{FF2B5EF4-FFF2-40B4-BE49-F238E27FC236}">
              <a16:creationId xmlns:a16="http://schemas.microsoft.com/office/drawing/2014/main" id="{00000000-0008-0000-03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6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0" name="Imagem 1039" descr="C:\pini\VolareSQL\images\linha.gif">
          <a:extLst>
            <a:ext uri="{FF2B5EF4-FFF2-40B4-BE49-F238E27FC236}">
              <a16:creationId xmlns:a16="http://schemas.microsoft.com/office/drawing/2014/main" id="{00000000-0008-0000-03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99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1" name="Imagem 1040" descr="C:\pini\VolareSQL\images\linha.gif">
          <a:extLst>
            <a:ext uri="{FF2B5EF4-FFF2-40B4-BE49-F238E27FC236}">
              <a16:creationId xmlns:a16="http://schemas.microsoft.com/office/drawing/2014/main" id="{00000000-0008-0000-03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254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2" name="Imagem 1041" descr="C:\pini\VolareSQL\images\linha.gif">
          <a:extLst>
            <a:ext uri="{FF2B5EF4-FFF2-40B4-BE49-F238E27FC236}">
              <a16:creationId xmlns:a16="http://schemas.microsoft.com/office/drawing/2014/main" id="{00000000-0008-0000-03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33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3" name="Imagem 1042" descr="C:\pini\VolareSQL\images\linha.gif">
          <a:extLst>
            <a:ext uri="{FF2B5EF4-FFF2-40B4-BE49-F238E27FC236}">
              <a16:creationId xmlns:a16="http://schemas.microsoft.com/office/drawing/2014/main" id="{00000000-0008-0000-03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166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4" name="Imagem 1043" descr="C:\pini\VolareSQL\images\linha.gif">
          <a:extLst>
            <a:ext uri="{FF2B5EF4-FFF2-40B4-BE49-F238E27FC236}">
              <a16:creationId xmlns:a16="http://schemas.microsoft.com/office/drawing/2014/main" id="{00000000-0008-0000-03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913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5" name="Imagem 1044" descr="C:\pini\VolareSQL\images\linha.gif">
          <a:extLst>
            <a:ext uri="{FF2B5EF4-FFF2-40B4-BE49-F238E27FC236}">
              <a16:creationId xmlns:a16="http://schemas.microsoft.com/office/drawing/2014/main" id="{00000000-0008-0000-03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698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6" name="Imagem 1045" descr="C:\pini\VolareSQL\images\linha.gif">
          <a:extLst>
            <a:ext uri="{FF2B5EF4-FFF2-40B4-BE49-F238E27FC236}">
              <a16:creationId xmlns:a16="http://schemas.microsoft.com/office/drawing/2014/main" id="{00000000-0008-0000-03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48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7" name="Imagem 1046" descr="C:\pini\VolareSQL\images\linha.gif">
          <a:extLst>
            <a:ext uri="{FF2B5EF4-FFF2-40B4-BE49-F238E27FC236}">
              <a16:creationId xmlns:a16="http://schemas.microsoft.com/office/drawing/2014/main" id="{00000000-0008-0000-03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281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8" name="Imagem 1047" descr="C:\pini\VolareSQL\images\linha.gif">
          <a:extLst>
            <a:ext uri="{FF2B5EF4-FFF2-40B4-BE49-F238E27FC236}">
              <a16:creationId xmlns:a16="http://schemas.microsoft.com/office/drawing/2014/main" id="{00000000-0008-0000-03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079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9" name="Imagem 1048" descr="C:\pini\VolareSQL\images\linha.gif">
          <a:extLst>
            <a:ext uri="{FF2B5EF4-FFF2-40B4-BE49-F238E27FC236}">
              <a16:creationId xmlns:a16="http://schemas.microsoft.com/office/drawing/2014/main" id="{00000000-0008-0000-03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866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0" name="Imagem 1049" descr="C:\pini\VolareSQL\images\linha.gif">
          <a:extLst>
            <a:ext uri="{FF2B5EF4-FFF2-40B4-BE49-F238E27FC236}">
              <a16:creationId xmlns:a16="http://schemas.microsoft.com/office/drawing/2014/main" id="{00000000-0008-0000-03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53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1" name="Imagem 1050" descr="C:\pini\VolareSQL\images\linha.gif">
          <a:extLst>
            <a:ext uri="{FF2B5EF4-FFF2-40B4-BE49-F238E27FC236}">
              <a16:creationId xmlns:a16="http://schemas.microsoft.com/office/drawing/2014/main" id="{00000000-0008-0000-03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335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2" name="Imagem 1051" descr="C:\pini\VolareSQL\images\linha.gif">
          <a:extLst>
            <a:ext uri="{FF2B5EF4-FFF2-40B4-BE49-F238E27FC236}">
              <a16:creationId xmlns:a16="http://schemas.microsoft.com/office/drawing/2014/main" id="{00000000-0008-0000-03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20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3" name="Imagem 1052" descr="C:\pini\VolareSQL\images\linha.gif">
          <a:extLst>
            <a:ext uri="{FF2B5EF4-FFF2-40B4-BE49-F238E27FC236}">
              <a16:creationId xmlns:a16="http://schemas.microsoft.com/office/drawing/2014/main" id="{00000000-0008-0000-03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23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4" name="Imagem 1053" descr="C:\pini\VolareSQL\images\linha.gif">
          <a:extLst>
            <a:ext uri="{FF2B5EF4-FFF2-40B4-BE49-F238E27FC236}">
              <a16:creationId xmlns:a16="http://schemas.microsoft.com/office/drawing/2014/main" id="{00000000-0008-0000-03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985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5" name="Imagem 1054" descr="C:\pini\VolareSQL\images\linha.gif">
          <a:extLst>
            <a:ext uri="{FF2B5EF4-FFF2-40B4-BE49-F238E27FC236}">
              <a16:creationId xmlns:a16="http://schemas.microsoft.com/office/drawing/2014/main" id="{00000000-0008-0000-03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731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6" name="Imagem 1055" descr="C:\pini\VolareSQL\images\linha.gif">
          <a:extLst>
            <a:ext uri="{FF2B5EF4-FFF2-40B4-BE49-F238E27FC236}">
              <a16:creationId xmlns:a16="http://schemas.microsoft.com/office/drawing/2014/main" id="{00000000-0008-0000-03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78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7" name="Imagem 1056" descr="C:\pini\VolareSQL\images\linha.gif">
          <a:extLst>
            <a:ext uri="{FF2B5EF4-FFF2-40B4-BE49-F238E27FC236}">
              <a16:creationId xmlns:a16="http://schemas.microsoft.com/office/drawing/2014/main" id="{00000000-0008-0000-03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271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8" name="Imagem 1057" descr="C:\pini\VolareSQL\images\linha.gif">
          <a:extLst>
            <a:ext uri="{FF2B5EF4-FFF2-40B4-BE49-F238E27FC236}">
              <a16:creationId xmlns:a16="http://schemas.microsoft.com/office/drawing/2014/main" id="{00000000-0008-0000-03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055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9" name="Imagem 1058" descr="C:\pini\VolareSQL\images\linha.gif">
          <a:extLst>
            <a:ext uri="{FF2B5EF4-FFF2-40B4-BE49-F238E27FC236}">
              <a16:creationId xmlns:a16="http://schemas.microsoft.com/office/drawing/2014/main" id="{00000000-0008-0000-03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848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0" name="Imagem 1059" descr="C:\pini\VolareSQL\images\linha.gif">
          <a:extLst>
            <a:ext uri="{FF2B5EF4-FFF2-40B4-BE49-F238E27FC236}">
              <a16:creationId xmlns:a16="http://schemas.microsoft.com/office/drawing/2014/main" id="{00000000-0008-0000-03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481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1" name="Imagem 1060" descr="C:\pini\VolareSQL\images\linha.gif">
          <a:extLst>
            <a:ext uri="{FF2B5EF4-FFF2-40B4-BE49-F238E27FC236}">
              <a16:creationId xmlns:a16="http://schemas.microsoft.com/office/drawing/2014/main" id="{00000000-0008-0000-03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4854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2" name="Imagem 1061" descr="C:\pini\VolareSQL\images\linha.gif">
          <a:extLst>
            <a:ext uri="{FF2B5EF4-FFF2-40B4-BE49-F238E27FC236}">
              <a16:creationId xmlns:a16="http://schemas.microsoft.com/office/drawing/2014/main" id="{00000000-0008-0000-03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646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3" name="Imagem 1062" descr="C:\pini\VolareSQL\images\linha.gif">
          <a:extLst>
            <a:ext uri="{FF2B5EF4-FFF2-40B4-BE49-F238E27FC236}">
              <a16:creationId xmlns:a16="http://schemas.microsoft.com/office/drawing/2014/main" id="{00000000-0008-0000-03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420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4" name="Imagem 1063" descr="C:\pini\VolareSQL\images\linha.gif">
          <a:extLst>
            <a:ext uri="{FF2B5EF4-FFF2-40B4-BE49-F238E27FC236}">
              <a16:creationId xmlns:a16="http://schemas.microsoft.com/office/drawing/2014/main" id="{00000000-0008-0000-03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243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5" name="Imagem 1064" descr="C:\pini\VolareSQL\images\linha.gif">
          <a:extLst>
            <a:ext uri="{FF2B5EF4-FFF2-40B4-BE49-F238E27FC236}">
              <a16:creationId xmlns:a16="http://schemas.microsoft.com/office/drawing/2014/main" id="{00000000-0008-0000-03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281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6" name="Imagem 1065" descr="C:\pini\VolareSQL\images\linha.gif">
          <a:extLst>
            <a:ext uri="{FF2B5EF4-FFF2-40B4-BE49-F238E27FC236}">
              <a16:creationId xmlns:a16="http://schemas.microsoft.com/office/drawing/2014/main" id="{00000000-0008-0000-03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047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7" name="Imagem 1066" descr="C:\pini\VolareSQL\images\linha.gif">
          <a:extLst>
            <a:ext uri="{FF2B5EF4-FFF2-40B4-BE49-F238E27FC236}">
              <a16:creationId xmlns:a16="http://schemas.microsoft.com/office/drawing/2014/main" id="{00000000-0008-0000-03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91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8" name="Imagem 1067" descr="C:\pini\VolareSQL\images\linha.gif">
          <a:extLst>
            <a:ext uri="{FF2B5EF4-FFF2-40B4-BE49-F238E27FC236}">
              <a16:creationId xmlns:a16="http://schemas.microsoft.com/office/drawing/2014/main" id="{00000000-0008-0000-03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761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9" name="Imagem 1068" descr="C:\pini\VolareSQL\images\linha.gif">
          <a:extLst>
            <a:ext uri="{FF2B5EF4-FFF2-40B4-BE49-F238E27FC236}">
              <a16:creationId xmlns:a16="http://schemas.microsoft.com/office/drawing/2014/main" id="{00000000-0008-0000-03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755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0" name="Imagem 1069" descr="C:\pini\VolareSQL\images\linha.gif">
          <a:extLst>
            <a:ext uri="{FF2B5EF4-FFF2-40B4-BE49-F238E27FC236}">
              <a16:creationId xmlns:a16="http://schemas.microsoft.com/office/drawing/2014/main" id="{00000000-0008-0000-03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750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1" name="Imagem 1070" descr="C:\pini\VolareSQL\images\linha.gif">
          <a:extLst>
            <a:ext uri="{FF2B5EF4-FFF2-40B4-BE49-F238E27FC236}">
              <a16:creationId xmlns:a16="http://schemas.microsoft.com/office/drawing/2014/main" id="{00000000-0008-0000-03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504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2" name="Imagem 1071" descr="C:\pini\VolareSQL\images\linha.gif">
          <a:extLst>
            <a:ext uri="{FF2B5EF4-FFF2-40B4-BE49-F238E27FC236}">
              <a16:creationId xmlns:a16="http://schemas.microsoft.com/office/drawing/2014/main" id="{00000000-0008-0000-03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297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3" name="Imagem 1072" descr="C:\pini\VolareSQL\images\linha.gif">
          <a:extLst>
            <a:ext uri="{FF2B5EF4-FFF2-40B4-BE49-F238E27FC236}">
              <a16:creationId xmlns:a16="http://schemas.microsoft.com/office/drawing/2014/main" id="{00000000-0008-0000-03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024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4" name="Imagem 1073" descr="C:\pini\VolareSQL\images\linha.gif">
          <a:extLst>
            <a:ext uri="{FF2B5EF4-FFF2-40B4-BE49-F238E27FC236}">
              <a16:creationId xmlns:a16="http://schemas.microsoft.com/office/drawing/2014/main" id="{00000000-0008-0000-03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744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5" name="Imagem 1074" descr="C:\pini\VolareSQL\images\linha.gif">
          <a:extLst>
            <a:ext uri="{FF2B5EF4-FFF2-40B4-BE49-F238E27FC236}">
              <a16:creationId xmlns:a16="http://schemas.microsoft.com/office/drawing/2014/main" id="{00000000-0008-0000-03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465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6" name="Imagem 1075" descr="C:\pini\VolareSQL\images\linha.gif">
          <a:extLst>
            <a:ext uri="{FF2B5EF4-FFF2-40B4-BE49-F238E27FC236}">
              <a16:creationId xmlns:a16="http://schemas.microsoft.com/office/drawing/2014/main" id="{00000000-0008-0000-03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166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7" name="Imagem 1076" descr="C:\pini\VolareSQL\images\linha.gif">
          <a:extLst>
            <a:ext uri="{FF2B5EF4-FFF2-40B4-BE49-F238E27FC236}">
              <a16:creationId xmlns:a16="http://schemas.microsoft.com/office/drawing/2014/main" id="{00000000-0008-0000-03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912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8" name="Imagem 1077" descr="C:\pini\VolareSQL\images\linha.gif">
          <a:extLst>
            <a:ext uri="{FF2B5EF4-FFF2-40B4-BE49-F238E27FC236}">
              <a16:creationId xmlns:a16="http://schemas.microsoft.com/office/drawing/2014/main" id="{00000000-0008-0000-03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7629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9" name="Imagem 1078" descr="C:\pini\VolareSQL\images\linha.gif">
          <a:extLst>
            <a:ext uri="{FF2B5EF4-FFF2-40B4-BE49-F238E27FC236}">
              <a16:creationId xmlns:a16="http://schemas.microsoft.com/office/drawing/2014/main" id="{00000000-0008-0000-03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337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0" name="Imagem 1079" descr="C:\pini\VolareSQL\images\linha.gif">
          <a:extLst>
            <a:ext uri="{FF2B5EF4-FFF2-40B4-BE49-F238E27FC236}">
              <a16:creationId xmlns:a16="http://schemas.microsoft.com/office/drawing/2014/main" id="{00000000-0008-0000-03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375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1" name="Imagem 1080" descr="C:\pini\VolareSQL\images\linha.gif">
          <a:extLst>
            <a:ext uri="{FF2B5EF4-FFF2-40B4-BE49-F238E27FC236}">
              <a16:creationId xmlns:a16="http://schemas.microsoft.com/office/drawing/2014/main" id="{00000000-0008-0000-03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156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2" name="Imagem 1081" descr="C:\pini\VolareSQL\images\linha.gif">
          <a:extLst>
            <a:ext uri="{FF2B5EF4-FFF2-40B4-BE49-F238E27FC236}">
              <a16:creationId xmlns:a16="http://schemas.microsoft.com/office/drawing/2014/main" id="{00000000-0008-0000-03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884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3" name="Imagem 1082" descr="C:\pini\VolareSQL\images\linha.gif">
          <a:extLst>
            <a:ext uri="{FF2B5EF4-FFF2-40B4-BE49-F238E27FC236}">
              <a16:creationId xmlns:a16="http://schemas.microsoft.com/office/drawing/2014/main" id="{00000000-0008-0000-03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0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4" name="Imagem 1083" descr="C:\pini\VolareSQL\images\linha.gif">
          <a:extLst>
            <a:ext uri="{FF2B5EF4-FFF2-40B4-BE49-F238E27FC236}">
              <a16:creationId xmlns:a16="http://schemas.microsoft.com/office/drawing/2014/main" id="{00000000-0008-0000-03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801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5" name="Imagem 1084" descr="C:\pini\VolareSQL\images\linha.gif">
          <a:extLst>
            <a:ext uri="{FF2B5EF4-FFF2-40B4-BE49-F238E27FC236}">
              <a16:creationId xmlns:a16="http://schemas.microsoft.com/office/drawing/2014/main" id="{00000000-0008-0000-03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544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6" name="Imagem 1085" descr="C:\pini\VolareSQL\images\linha.gif">
          <a:extLst>
            <a:ext uri="{FF2B5EF4-FFF2-40B4-BE49-F238E27FC236}">
              <a16:creationId xmlns:a16="http://schemas.microsoft.com/office/drawing/2014/main" id="{00000000-0008-0000-03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287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7" name="Imagem 1086" descr="C:\pini\VolareSQL\images\linha.gif">
          <a:extLst>
            <a:ext uri="{FF2B5EF4-FFF2-40B4-BE49-F238E27FC236}">
              <a16:creationId xmlns:a16="http://schemas.microsoft.com/office/drawing/2014/main" id="{00000000-0008-0000-03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0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8" name="Imagem 1087" descr="C:\pini\VolareSQL\images\linha.gif">
          <a:extLst>
            <a:ext uri="{FF2B5EF4-FFF2-40B4-BE49-F238E27FC236}">
              <a16:creationId xmlns:a16="http://schemas.microsoft.com/office/drawing/2014/main" id="{00000000-0008-0000-03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93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9" name="Imagem 1088" descr="C:\pini\VolareSQL\images\linha.gif">
          <a:extLst>
            <a:ext uri="{FF2B5EF4-FFF2-40B4-BE49-F238E27FC236}">
              <a16:creationId xmlns:a16="http://schemas.microsoft.com/office/drawing/2014/main" id="{00000000-0008-0000-03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971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0" name="Imagem 1089" descr="C:\pini\VolareSQL\images\linha.gif">
          <a:extLst>
            <a:ext uri="{FF2B5EF4-FFF2-40B4-BE49-F238E27FC236}">
              <a16:creationId xmlns:a16="http://schemas.microsoft.com/office/drawing/2014/main" id="{00000000-0008-0000-03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687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1" name="Imagem 1090" descr="C:\pini\VolareSQL\images\linha.gif">
          <a:extLst>
            <a:ext uri="{FF2B5EF4-FFF2-40B4-BE49-F238E27FC236}">
              <a16:creationId xmlns:a16="http://schemas.microsoft.com/office/drawing/2014/main" id="{00000000-0008-0000-03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407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2" name="Imagem 1091" descr="C:\pini\VolareSQL\images\linha.gif">
          <a:extLst>
            <a:ext uri="{FF2B5EF4-FFF2-40B4-BE49-F238E27FC236}">
              <a16:creationId xmlns:a16="http://schemas.microsoft.com/office/drawing/2014/main" id="{00000000-0008-0000-03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1084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3" name="Imagem 1092" descr="C:\pini\VolareSQL\images\linha.gif">
          <a:extLst>
            <a:ext uri="{FF2B5EF4-FFF2-40B4-BE49-F238E27FC236}">
              <a16:creationId xmlns:a16="http://schemas.microsoft.com/office/drawing/2014/main" id="{00000000-0008-0000-03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939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4" name="Imagem 1093" descr="C:\pini\VolareSQL\images\linha.gif">
          <a:extLst>
            <a:ext uri="{FF2B5EF4-FFF2-40B4-BE49-F238E27FC236}">
              <a16:creationId xmlns:a16="http://schemas.microsoft.com/office/drawing/2014/main" id="{00000000-0008-0000-03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712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5" name="Imagem 1094" descr="C:\pini\VolareSQL\images\linha.gif">
          <a:extLst>
            <a:ext uri="{FF2B5EF4-FFF2-40B4-BE49-F238E27FC236}">
              <a16:creationId xmlns:a16="http://schemas.microsoft.com/office/drawing/2014/main" id="{00000000-0008-0000-03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508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6" name="Imagem 1095" descr="C:\pini\VolareSQL\images\linha.gif">
          <a:extLst>
            <a:ext uri="{FF2B5EF4-FFF2-40B4-BE49-F238E27FC236}">
              <a16:creationId xmlns:a16="http://schemas.microsoft.com/office/drawing/2014/main" id="{00000000-0008-0000-03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546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7" name="Imagem 1096" descr="C:\pini\VolareSQL\images\linha.gif">
          <a:extLst>
            <a:ext uri="{FF2B5EF4-FFF2-40B4-BE49-F238E27FC236}">
              <a16:creationId xmlns:a16="http://schemas.microsoft.com/office/drawing/2014/main" id="{00000000-0008-0000-03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55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8" name="Imagem 1097" descr="C:\pini\VolareSQL\images\linha.gif">
          <a:extLst>
            <a:ext uri="{FF2B5EF4-FFF2-40B4-BE49-F238E27FC236}">
              <a16:creationId xmlns:a16="http://schemas.microsoft.com/office/drawing/2014/main" id="{00000000-0008-0000-03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255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9" name="Imagem 1098" descr="C:\pini\VolareSQL\images\linha.gif">
          <a:extLst>
            <a:ext uri="{FF2B5EF4-FFF2-40B4-BE49-F238E27FC236}">
              <a16:creationId xmlns:a16="http://schemas.microsoft.com/office/drawing/2014/main" id="{00000000-0008-0000-03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29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0" name="Imagem 1099" descr="C:\pini\VolareSQL\images\linha.gif">
          <a:extLst>
            <a:ext uri="{FF2B5EF4-FFF2-40B4-BE49-F238E27FC236}">
              <a16:creationId xmlns:a16="http://schemas.microsoft.com/office/drawing/2014/main" id="{00000000-0008-0000-03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070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1" name="Imagem 1100" descr="C:\pini\VolareSQL\images\linha.gif">
          <a:extLst>
            <a:ext uri="{FF2B5EF4-FFF2-40B4-BE49-F238E27FC236}">
              <a16:creationId xmlns:a16="http://schemas.microsoft.com/office/drawing/2014/main" id="{00000000-0008-0000-03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109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2" name="Imagem 1101" descr="C:\pini\VolareSQL\images\linha.gif">
          <a:extLst>
            <a:ext uri="{FF2B5EF4-FFF2-40B4-BE49-F238E27FC236}">
              <a16:creationId xmlns:a16="http://schemas.microsoft.com/office/drawing/2014/main" id="{00000000-0008-0000-03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810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3" name="Imagem 1102" descr="C:\pini\VolareSQL\images\linha.gif">
          <a:extLst>
            <a:ext uri="{FF2B5EF4-FFF2-40B4-BE49-F238E27FC236}">
              <a16:creationId xmlns:a16="http://schemas.microsoft.com/office/drawing/2014/main" id="{00000000-0008-0000-03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057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xdr:row>
      <xdr:rowOff>0</xdr:rowOff>
    </xdr:from>
    <xdr:ext cx="9525" cy="0"/>
    <xdr:pic>
      <xdr:nvPicPr>
        <xdr:cNvPr id="1104" name="Imagem 1103" descr="C:\pini\VolareSQL\images\linha.gif">
          <a:extLst>
            <a:ext uri="{FF2B5EF4-FFF2-40B4-BE49-F238E27FC236}">
              <a16:creationId xmlns:a16="http://schemas.microsoft.com/office/drawing/2014/main" id="{00000000-0008-0000-03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218676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5" name="Imagem 1104" descr="C:\pini\VolareSQL\images\linha.gif">
          <a:extLst>
            <a:ext uri="{FF2B5EF4-FFF2-40B4-BE49-F238E27FC236}">
              <a16:creationId xmlns:a16="http://schemas.microsoft.com/office/drawing/2014/main" id="{00000000-0008-0000-03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9216853"/>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6" name="Imagem 1105" descr="C:\pini\VolareSQL\images\linha.gif">
          <a:extLst>
            <a:ext uri="{FF2B5EF4-FFF2-40B4-BE49-F238E27FC236}">
              <a16:creationId xmlns:a16="http://schemas.microsoft.com/office/drawing/2014/main" id="{00000000-0008-0000-03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98026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7" name="Imagem 1106" descr="C:\pini\VolareSQL\images\linha.gif">
          <a:extLst>
            <a:ext uri="{FF2B5EF4-FFF2-40B4-BE49-F238E27FC236}">
              <a16:creationId xmlns:a16="http://schemas.microsoft.com/office/drawing/2014/main" id="{00000000-0008-0000-03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106706"/>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8" name="Imagem 1107" descr="C:\pini\VolareSQL\images\linha.gif">
          <a:extLst>
            <a:ext uri="{FF2B5EF4-FFF2-40B4-BE49-F238E27FC236}">
              <a16:creationId xmlns:a16="http://schemas.microsoft.com/office/drawing/2014/main" id="{00000000-0008-0000-03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274794"/>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9" name="Imagem 1108" descr="C:\pini\VolareSQL\images\linha.gif">
          <a:extLst>
            <a:ext uri="{FF2B5EF4-FFF2-40B4-BE49-F238E27FC236}">
              <a16:creationId xmlns:a16="http://schemas.microsoft.com/office/drawing/2014/main" id="{00000000-0008-0000-03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756123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4</xdr:row>
      <xdr:rowOff>0</xdr:rowOff>
    </xdr:from>
    <xdr:to>
      <xdr:col>0</xdr:col>
      <xdr:colOff>9525</xdr:colOff>
      <xdr:row>4</xdr:row>
      <xdr:rowOff>0</xdr:rowOff>
    </xdr:to>
    <xdr:pic>
      <xdr:nvPicPr>
        <xdr:cNvPr id="1110" name="Imagem 1109" descr="C:\pini\VolareSQL\images\linha.gif">
          <a:extLst>
            <a:ext uri="{FF2B5EF4-FFF2-40B4-BE49-F238E27FC236}">
              <a16:creationId xmlns:a16="http://schemas.microsoft.com/office/drawing/2014/main" id="{00000000-0008-0000-03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1" name="Imagem 1110" descr="C:\pini\VolareSQL\images\linha.gif">
          <a:extLst>
            <a:ext uri="{FF2B5EF4-FFF2-40B4-BE49-F238E27FC236}">
              <a16:creationId xmlns:a16="http://schemas.microsoft.com/office/drawing/2014/main" id="{00000000-0008-0000-03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2" name="Imagem 1111" descr="C:\pini\VolareSQL\images\linha.gif">
          <a:extLst>
            <a:ext uri="{FF2B5EF4-FFF2-40B4-BE49-F238E27FC236}">
              <a16:creationId xmlns:a16="http://schemas.microsoft.com/office/drawing/2014/main" id="{00000000-0008-0000-03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3" name="Imagem 1112" descr="C:\pini\VolareSQL\images\linha.gif">
          <a:extLst>
            <a:ext uri="{FF2B5EF4-FFF2-40B4-BE49-F238E27FC236}">
              <a16:creationId xmlns:a16="http://schemas.microsoft.com/office/drawing/2014/main" id="{00000000-0008-0000-03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6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4" name="Imagem 1113" descr="C:\pini\VolareSQL\images\linha.gif">
          <a:extLst>
            <a:ext uri="{FF2B5EF4-FFF2-40B4-BE49-F238E27FC236}">
              <a16:creationId xmlns:a16="http://schemas.microsoft.com/office/drawing/2014/main" id="{00000000-0008-0000-03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5" name="Imagem 1114" descr="C:\pini\VolareSQL\images\linha.gif">
          <a:extLst>
            <a:ext uri="{FF2B5EF4-FFF2-40B4-BE49-F238E27FC236}">
              <a16:creationId xmlns:a16="http://schemas.microsoft.com/office/drawing/2014/main" id="{00000000-0008-0000-03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6" name="Imagem 1115" descr="C:\pini\VolareSQL\images\linha.gif">
          <a:extLst>
            <a:ext uri="{FF2B5EF4-FFF2-40B4-BE49-F238E27FC236}">
              <a16:creationId xmlns:a16="http://schemas.microsoft.com/office/drawing/2014/main" id="{00000000-0008-0000-03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4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7" name="Imagem 1116" descr="C:\pini\VolareSQL\images\linha.gif">
          <a:extLst>
            <a:ext uri="{FF2B5EF4-FFF2-40B4-BE49-F238E27FC236}">
              <a16:creationId xmlns:a16="http://schemas.microsoft.com/office/drawing/2014/main" id="{00000000-0008-0000-03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8" name="Imagem 1117" descr="C:\pini\VolareSQL\images\linha.gif">
          <a:extLst>
            <a:ext uri="{FF2B5EF4-FFF2-40B4-BE49-F238E27FC236}">
              <a16:creationId xmlns:a16="http://schemas.microsoft.com/office/drawing/2014/main" id="{00000000-0008-0000-03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5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9" name="Imagem 1118" descr="C:\pini\VolareSQL\images\linha.gif">
          <a:extLst>
            <a:ext uri="{FF2B5EF4-FFF2-40B4-BE49-F238E27FC236}">
              <a16:creationId xmlns:a16="http://schemas.microsoft.com/office/drawing/2014/main" id="{00000000-0008-0000-03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3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0" name="Imagem 1119" descr="C:\pini\VolareSQL\images\linha.gif">
          <a:extLst>
            <a:ext uri="{FF2B5EF4-FFF2-40B4-BE49-F238E27FC236}">
              <a16:creationId xmlns:a16="http://schemas.microsoft.com/office/drawing/2014/main" id="{00000000-0008-0000-03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4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1" name="Imagem 1120" descr="C:\pini\VolareSQL\images\linha.gif">
          <a:extLst>
            <a:ext uri="{FF2B5EF4-FFF2-40B4-BE49-F238E27FC236}">
              <a16:creationId xmlns:a16="http://schemas.microsoft.com/office/drawing/2014/main" id="{00000000-0008-0000-03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6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2" name="Imagem 1121" descr="C:\pini\VolareSQL\images\linha.gif">
          <a:extLst>
            <a:ext uri="{FF2B5EF4-FFF2-40B4-BE49-F238E27FC236}">
              <a16:creationId xmlns:a16="http://schemas.microsoft.com/office/drawing/2014/main" id="{00000000-0008-0000-03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7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3" name="Imagem 1122" descr="C:\pini\VolareSQL\images\linha.gif">
          <a:extLst>
            <a:ext uri="{FF2B5EF4-FFF2-40B4-BE49-F238E27FC236}">
              <a16:creationId xmlns:a16="http://schemas.microsoft.com/office/drawing/2014/main" id="{00000000-0008-0000-03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4" name="Imagem 1123" descr="C:\pini\VolareSQL\images\linha.gif">
          <a:extLst>
            <a:ext uri="{FF2B5EF4-FFF2-40B4-BE49-F238E27FC236}">
              <a16:creationId xmlns:a16="http://schemas.microsoft.com/office/drawing/2014/main" id="{00000000-0008-0000-03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6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5" name="Imagem 1124" descr="C:\pini\VolareSQL\images\linha.gif">
          <a:extLst>
            <a:ext uri="{FF2B5EF4-FFF2-40B4-BE49-F238E27FC236}">
              <a16:creationId xmlns:a16="http://schemas.microsoft.com/office/drawing/2014/main" id="{00000000-0008-0000-03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9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6" name="Imagem 1125" descr="C:\pini\VolareSQL\images\linha.gif">
          <a:extLst>
            <a:ext uri="{FF2B5EF4-FFF2-40B4-BE49-F238E27FC236}">
              <a16:creationId xmlns:a16="http://schemas.microsoft.com/office/drawing/2014/main" id="{00000000-0008-0000-03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3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7" name="Imagem 1126" descr="C:\pini\VolareSQL\images\linha.gif">
          <a:extLst>
            <a:ext uri="{FF2B5EF4-FFF2-40B4-BE49-F238E27FC236}">
              <a16:creationId xmlns:a16="http://schemas.microsoft.com/office/drawing/2014/main" id="{00000000-0008-0000-03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80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8" name="Imagem 1127" descr="C:\pini\VolareSQL\images\linha.gif">
          <a:extLst>
            <a:ext uri="{FF2B5EF4-FFF2-40B4-BE49-F238E27FC236}">
              <a16:creationId xmlns:a16="http://schemas.microsoft.com/office/drawing/2014/main" id="{00000000-0008-0000-03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5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9" name="Imagem 1128" descr="C:\pini\VolareSQL\images\linha.gif">
          <a:extLst>
            <a:ext uri="{FF2B5EF4-FFF2-40B4-BE49-F238E27FC236}">
              <a16:creationId xmlns:a16="http://schemas.microsoft.com/office/drawing/2014/main" id="{00000000-0008-0000-03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89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0" name="Imagem 1129" descr="C:\pini\VolareSQL\images\linha.gif">
          <a:extLst>
            <a:ext uri="{FF2B5EF4-FFF2-40B4-BE49-F238E27FC236}">
              <a16:creationId xmlns:a16="http://schemas.microsoft.com/office/drawing/2014/main" id="{00000000-0008-0000-03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4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1" name="Imagem 1130" descr="C:\pini\VolareSQL\images\linha.gif">
          <a:extLst>
            <a:ext uri="{FF2B5EF4-FFF2-40B4-BE49-F238E27FC236}">
              <a16:creationId xmlns:a16="http://schemas.microsoft.com/office/drawing/2014/main" id="{00000000-0008-0000-03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98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2" name="Imagem 1131" descr="C:\pini\VolareSQL\images\linha.gif">
          <a:extLst>
            <a:ext uri="{FF2B5EF4-FFF2-40B4-BE49-F238E27FC236}">
              <a16:creationId xmlns:a16="http://schemas.microsoft.com/office/drawing/2014/main" id="{00000000-0008-0000-03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36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3" name="Imagem 1132" descr="C:\pini\VolareSQL\images\linha.gif">
          <a:extLst>
            <a:ext uri="{FF2B5EF4-FFF2-40B4-BE49-F238E27FC236}">
              <a16:creationId xmlns:a16="http://schemas.microsoft.com/office/drawing/2014/main" id="{00000000-0008-0000-03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66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4" name="Imagem 1133" descr="C:\pini\VolareSQL\images\linha.gif">
          <a:extLst>
            <a:ext uri="{FF2B5EF4-FFF2-40B4-BE49-F238E27FC236}">
              <a16:creationId xmlns:a16="http://schemas.microsoft.com/office/drawing/2014/main" id="{00000000-0008-0000-03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93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5" name="Imagem 1134" descr="C:\pini\VolareSQL\images\linha.gif">
          <a:extLst>
            <a:ext uri="{FF2B5EF4-FFF2-40B4-BE49-F238E27FC236}">
              <a16:creationId xmlns:a16="http://schemas.microsoft.com/office/drawing/2014/main" id="{00000000-0008-0000-03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1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6" name="Imagem 1135" descr="C:\pini\VolareSQL\images\linha.gif">
          <a:extLst>
            <a:ext uri="{FF2B5EF4-FFF2-40B4-BE49-F238E27FC236}">
              <a16:creationId xmlns:a16="http://schemas.microsoft.com/office/drawing/2014/main" id="{00000000-0008-0000-03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7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7" name="Imagem 1136" descr="C:\pini\VolareSQL\images\linha.gif">
          <a:extLst>
            <a:ext uri="{FF2B5EF4-FFF2-40B4-BE49-F238E27FC236}">
              <a16:creationId xmlns:a16="http://schemas.microsoft.com/office/drawing/2014/main" id="{00000000-0008-0000-03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66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8" name="Imagem 1137" descr="C:\pini\VolareSQL\images\linha.gif">
          <a:extLst>
            <a:ext uri="{FF2B5EF4-FFF2-40B4-BE49-F238E27FC236}">
              <a16:creationId xmlns:a16="http://schemas.microsoft.com/office/drawing/2014/main" id="{00000000-0008-0000-03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04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9" name="Imagem 1138" descr="C:\pini\VolareSQL\images\linha.gif">
          <a:extLst>
            <a:ext uri="{FF2B5EF4-FFF2-40B4-BE49-F238E27FC236}">
              <a16:creationId xmlns:a16="http://schemas.microsoft.com/office/drawing/2014/main" id="{00000000-0008-0000-03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1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0" name="Imagem 1139" descr="C:\pini\VolareSQL\images\linha.gif">
          <a:extLst>
            <a:ext uri="{FF2B5EF4-FFF2-40B4-BE49-F238E27FC236}">
              <a16:creationId xmlns:a16="http://schemas.microsoft.com/office/drawing/2014/main" id="{00000000-0008-0000-03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2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1" name="Imagem 1140" descr="C:\pini\VolareSQL\images\linha.gif">
          <a:extLst>
            <a:ext uri="{FF2B5EF4-FFF2-40B4-BE49-F238E27FC236}">
              <a16:creationId xmlns:a16="http://schemas.microsoft.com/office/drawing/2014/main" id="{00000000-0008-0000-03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96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2" name="Imagem 1141" descr="C:\pini\VolareSQL\images\linha.gif">
          <a:extLst>
            <a:ext uri="{FF2B5EF4-FFF2-40B4-BE49-F238E27FC236}">
              <a16:creationId xmlns:a16="http://schemas.microsoft.com/office/drawing/2014/main" id="{00000000-0008-0000-03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08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3" name="Imagem 1142" descr="C:\pini\VolareSQL\images\linha.gif">
          <a:extLst>
            <a:ext uri="{FF2B5EF4-FFF2-40B4-BE49-F238E27FC236}">
              <a16:creationId xmlns:a16="http://schemas.microsoft.com/office/drawing/2014/main" id="{00000000-0008-0000-03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6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4" name="Imagem 1143" descr="C:\pini\VolareSQL\images\linha.gif">
          <a:extLst>
            <a:ext uri="{FF2B5EF4-FFF2-40B4-BE49-F238E27FC236}">
              <a16:creationId xmlns:a16="http://schemas.microsoft.com/office/drawing/2014/main" id="{00000000-0008-0000-03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5" name="Imagem 1144" descr="C:\pini\VolareSQL\images\linha.gif">
          <a:extLst>
            <a:ext uri="{FF2B5EF4-FFF2-40B4-BE49-F238E27FC236}">
              <a16:creationId xmlns:a16="http://schemas.microsoft.com/office/drawing/2014/main" id="{00000000-0008-0000-03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82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6" name="Imagem 1145" descr="C:\pini\VolareSQL\images\linha.gif">
          <a:extLst>
            <a:ext uri="{FF2B5EF4-FFF2-40B4-BE49-F238E27FC236}">
              <a16:creationId xmlns:a16="http://schemas.microsoft.com/office/drawing/2014/main" id="{00000000-0008-0000-03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26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7" name="Imagem 1146" descr="C:\pini\VolareSQL\images\linha.gif">
          <a:extLst>
            <a:ext uri="{FF2B5EF4-FFF2-40B4-BE49-F238E27FC236}">
              <a16:creationId xmlns:a16="http://schemas.microsoft.com/office/drawing/2014/main" id="{00000000-0008-0000-03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31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8" name="Imagem 1147" descr="C:\pini\VolareSQL\images\linha.gif">
          <a:extLst>
            <a:ext uri="{FF2B5EF4-FFF2-40B4-BE49-F238E27FC236}">
              <a16:creationId xmlns:a16="http://schemas.microsoft.com/office/drawing/2014/main" id="{00000000-0008-0000-03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8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9" name="Imagem 1148" descr="C:\pini\VolareSQL\images\linha.gif">
          <a:extLst>
            <a:ext uri="{FF2B5EF4-FFF2-40B4-BE49-F238E27FC236}">
              <a16:creationId xmlns:a16="http://schemas.microsoft.com/office/drawing/2014/main" id="{00000000-0008-0000-03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26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0" name="Imagem 1149" descr="C:\pini\VolareSQL\images\linha.gif">
          <a:extLst>
            <a:ext uri="{FF2B5EF4-FFF2-40B4-BE49-F238E27FC236}">
              <a16:creationId xmlns:a16="http://schemas.microsoft.com/office/drawing/2014/main" id="{00000000-0008-0000-03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98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1" name="Imagem 1150" descr="C:\pini\VolareSQL\images\linha.gif">
          <a:extLst>
            <a:ext uri="{FF2B5EF4-FFF2-40B4-BE49-F238E27FC236}">
              <a16:creationId xmlns:a16="http://schemas.microsoft.com/office/drawing/2014/main" id="{00000000-0008-0000-03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2" name="Imagem 1151" descr="C:\pini\VolareSQL\images\linha.gif">
          <a:extLst>
            <a:ext uri="{FF2B5EF4-FFF2-40B4-BE49-F238E27FC236}">
              <a16:creationId xmlns:a16="http://schemas.microsoft.com/office/drawing/2014/main" id="{00000000-0008-0000-03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45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3" name="Imagem 1152" descr="C:\pini\VolareSQL\images\linha.gif">
          <a:extLst>
            <a:ext uri="{FF2B5EF4-FFF2-40B4-BE49-F238E27FC236}">
              <a16:creationId xmlns:a16="http://schemas.microsoft.com/office/drawing/2014/main" id="{00000000-0008-0000-03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2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4" name="Imagem 1153" descr="C:\pini\VolareSQL\images\linha.gif">
          <a:extLst>
            <a:ext uri="{FF2B5EF4-FFF2-40B4-BE49-F238E27FC236}">
              <a16:creationId xmlns:a16="http://schemas.microsoft.com/office/drawing/2014/main" id="{00000000-0008-0000-03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94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5" name="Imagem 1154" descr="C:\pini\VolareSQL\images\linha.gif">
          <a:extLst>
            <a:ext uri="{FF2B5EF4-FFF2-40B4-BE49-F238E27FC236}">
              <a16:creationId xmlns:a16="http://schemas.microsoft.com/office/drawing/2014/main" id="{00000000-0008-0000-03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1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6" name="Imagem 1155" descr="C:\pini\VolareSQL\images\linha.gif">
          <a:extLst>
            <a:ext uri="{FF2B5EF4-FFF2-40B4-BE49-F238E27FC236}">
              <a16:creationId xmlns:a16="http://schemas.microsoft.com/office/drawing/2014/main" id="{00000000-0008-0000-03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88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7" name="Imagem 1156" descr="C:\pini\VolareSQL\images\linha.gif">
          <a:extLst>
            <a:ext uri="{FF2B5EF4-FFF2-40B4-BE49-F238E27FC236}">
              <a16:creationId xmlns:a16="http://schemas.microsoft.com/office/drawing/2014/main" id="{00000000-0008-0000-03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8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8" name="Imagem 1157" descr="C:\pini\VolareSQL\images\linha.gif">
          <a:extLst>
            <a:ext uri="{FF2B5EF4-FFF2-40B4-BE49-F238E27FC236}">
              <a16:creationId xmlns:a16="http://schemas.microsoft.com/office/drawing/2014/main" id="{00000000-0008-0000-03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0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9" name="Imagem 1158" descr="C:\pini\VolareSQL\images\linha.gif">
          <a:extLst>
            <a:ext uri="{FF2B5EF4-FFF2-40B4-BE49-F238E27FC236}">
              <a16:creationId xmlns:a16="http://schemas.microsoft.com/office/drawing/2014/main" id="{00000000-0008-0000-03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48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0" name="Imagem 1159" descr="C:\pini\VolareSQL\images\linha.gif">
          <a:extLst>
            <a:ext uri="{FF2B5EF4-FFF2-40B4-BE49-F238E27FC236}">
              <a16:creationId xmlns:a16="http://schemas.microsoft.com/office/drawing/2014/main" id="{00000000-0008-0000-03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61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1" name="Imagem 1160" descr="C:\pini\VolareSQL\images\linha.gif">
          <a:extLst>
            <a:ext uri="{FF2B5EF4-FFF2-40B4-BE49-F238E27FC236}">
              <a16:creationId xmlns:a16="http://schemas.microsoft.com/office/drawing/2014/main" id="{00000000-0008-0000-03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00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2" name="Imagem 1161" descr="C:\pini\VolareSQL\images\linha.gif">
          <a:extLst>
            <a:ext uri="{FF2B5EF4-FFF2-40B4-BE49-F238E27FC236}">
              <a16:creationId xmlns:a16="http://schemas.microsoft.com/office/drawing/2014/main" id="{00000000-0008-0000-03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2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3" name="Imagem 1162" descr="C:\pini\VolareSQL\images\linha.gif">
          <a:extLst>
            <a:ext uri="{FF2B5EF4-FFF2-40B4-BE49-F238E27FC236}">
              <a16:creationId xmlns:a16="http://schemas.microsoft.com/office/drawing/2014/main" id="{00000000-0008-0000-03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565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4" name="Imagem 1163" descr="C:\pini\VolareSQL\images\linha.gif">
          <a:extLst>
            <a:ext uri="{FF2B5EF4-FFF2-40B4-BE49-F238E27FC236}">
              <a16:creationId xmlns:a16="http://schemas.microsoft.com/office/drawing/2014/main" id="{00000000-0008-0000-03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85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5" name="Imagem 1164" descr="C:\pini\VolareSQL\images\linha.gif">
          <a:extLst>
            <a:ext uri="{FF2B5EF4-FFF2-40B4-BE49-F238E27FC236}">
              <a16:creationId xmlns:a16="http://schemas.microsoft.com/office/drawing/2014/main" id="{00000000-0008-0000-03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13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6" name="Imagem 1165" descr="C:\pini\VolareSQL\images\linha.gif">
          <a:extLst>
            <a:ext uri="{FF2B5EF4-FFF2-40B4-BE49-F238E27FC236}">
              <a16:creationId xmlns:a16="http://schemas.microsoft.com/office/drawing/2014/main" id="{00000000-0008-0000-03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7" name="Imagem 1166" descr="C:\pini\VolareSQL\images\linha.gif">
          <a:extLst>
            <a:ext uri="{FF2B5EF4-FFF2-40B4-BE49-F238E27FC236}">
              <a16:creationId xmlns:a16="http://schemas.microsoft.com/office/drawing/2014/main" id="{00000000-0008-0000-03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91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8" name="Imagem 1167" descr="C:\pini\VolareSQL\images\linha.gif">
          <a:extLst>
            <a:ext uri="{FF2B5EF4-FFF2-40B4-BE49-F238E27FC236}">
              <a16:creationId xmlns:a16="http://schemas.microsoft.com/office/drawing/2014/main" id="{00000000-0008-0000-03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9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9" name="Imagem 1168" descr="C:\pini\VolareSQL\images\linha.gif">
          <a:extLst>
            <a:ext uri="{FF2B5EF4-FFF2-40B4-BE49-F238E27FC236}">
              <a16:creationId xmlns:a16="http://schemas.microsoft.com/office/drawing/2014/main" id="{00000000-0008-0000-03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20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0" name="Imagem 1169" descr="C:\pini\VolareSQL\images\linha.gif">
          <a:extLst>
            <a:ext uri="{FF2B5EF4-FFF2-40B4-BE49-F238E27FC236}">
              <a16:creationId xmlns:a16="http://schemas.microsoft.com/office/drawing/2014/main" id="{00000000-0008-0000-03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49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1" name="Imagem 1170" descr="C:\pini\VolareSQL\images\linha.gif">
          <a:extLst>
            <a:ext uri="{FF2B5EF4-FFF2-40B4-BE49-F238E27FC236}">
              <a16:creationId xmlns:a16="http://schemas.microsoft.com/office/drawing/2014/main" id="{00000000-0008-0000-03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7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2" name="Imagem 1171" descr="C:\pini\VolareSQL\images\linha.gif">
          <a:extLst>
            <a:ext uri="{FF2B5EF4-FFF2-40B4-BE49-F238E27FC236}">
              <a16:creationId xmlns:a16="http://schemas.microsoft.com/office/drawing/2014/main" id="{00000000-0008-0000-03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16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3" name="Imagem 1172" descr="C:\pini\VolareSQL\images\linha.gif">
          <a:extLst>
            <a:ext uri="{FF2B5EF4-FFF2-40B4-BE49-F238E27FC236}">
              <a16:creationId xmlns:a16="http://schemas.microsoft.com/office/drawing/2014/main" id="{00000000-0008-0000-03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45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4" name="Imagem 1173" descr="C:\pini\VolareSQL\images\linha.gif">
          <a:extLst>
            <a:ext uri="{FF2B5EF4-FFF2-40B4-BE49-F238E27FC236}">
              <a16:creationId xmlns:a16="http://schemas.microsoft.com/office/drawing/2014/main" id="{00000000-0008-0000-03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27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5" name="Imagem 1174" descr="C:\pini\VolareSQL\images\linha.gif">
          <a:extLst>
            <a:ext uri="{FF2B5EF4-FFF2-40B4-BE49-F238E27FC236}">
              <a16:creationId xmlns:a16="http://schemas.microsoft.com/office/drawing/2014/main" id="{00000000-0008-0000-03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75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6" name="Imagem 1175" descr="C:\pini\VolareSQL\images\linha.gif">
          <a:extLst>
            <a:ext uri="{FF2B5EF4-FFF2-40B4-BE49-F238E27FC236}">
              <a16:creationId xmlns:a16="http://schemas.microsoft.com/office/drawing/2014/main" id="{00000000-0008-0000-03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6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7" name="Imagem 1176" descr="C:\pini\VolareSQL\images\linha.gif">
          <a:extLst>
            <a:ext uri="{FF2B5EF4-FFF2-40B4-BE49-F238E27FC236}">
              <a16:creationId xmlns:a16="http://schemas.microsoft.com/office/drawing/2014/main" id="{00000000-0008-0000-03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5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8" name="Imagem 1177" descr="C:\pini\VolareSQL\images\linha.gif">
          <a:extLst>
            <a:ext uri="{FF2B5EF4-FFF2-40B4-BE49-F238E27FC236}">
              <a16:creationId xmlns:a16="http://schemas.microsoft.com/office/drawing/2014/main" id="{00000000-0008-0000-03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47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9" name="Imagem 1178" descr="C:\pini\VolareSQL\images\linha.gif">
          <a:extLst>
            <a:ext uri="{FF2B5EF4-FFF2-40B4-BE49-F238E27FC236}">
              <a16:creationId xmlns:a16="http://schemas.microsoft.com/office/drawing/2014/main" id="{00000000-0008-0000-03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3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0" name="Imagem 1179" descr="C:\pini\VolareSQL\images\linha.gif">
          <a:extLst>
            <a:ext uri="{FF2B5EF4-FFF2-40B4-BE49-F238E27FC236}">
              <a16:creationId xmlns:a16="http://schemas.microsoft.com/office/drawing/2014/main" id="{00000000-0008-0000-03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39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1" name="Imagem 1180" descr="C:\pini\VolareSQL\images\linha.gif">
          <a:extLst>
            <a:ext uri="{FF2B5EF4-FFF2-40B4-BE49-F238E27FC236}">
              <a16:creationId xmlns:a16="http://schemas.microsoft.com/office/drawing/2014/main" id="{00000000-0008-0000-03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4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2" name="Imagem 1181" descr="C:\pini\VolareSQL\images\linha.gif">
          <a:extLst>
            <a:ext uri="{FF2B5EF4-FFF2-40B4-BE49-F238E27FC236}">
              <a16:creationId xmlns:a16="http://schemas.microsoft.com/office/drawing/2014/main" id="{00000000-0008-0000-03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43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3" name="Imagem 1182" descr="C:\pini\VolareSQL\images\linha.gif">
          <a:extLst>
            <a:ext uri="{FF2B5EF4-FFF2-40B4-BE49-F238E27FC236}">
              <a16:creationId xmlns:a16="http://schemas.microsoft.com/office/drawing/2014/main" id="{00000000-0008-0000-03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64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4" name="Imagem 1183" descr="C:\pini\VolareSQL\images\linha.gif">
          <a:extLst>
            <a:ext uri="{FF2B5EF4-FFF2-40B4-BE49-F238E27FC236}">
              <a16:creationId xmlns:a16="http://schemas.microsoft.com/office/drawing/2014/main" id="{00000000-0008-0000-03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47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5" name="Imagem 1184" descr="C:\pini\VolareSQL\images\linha.gif">
          <a:extLst>
            <a:ext uri="{FF2B5EF4-FFF2-40B4-BE49-F238E27FC236}">
              <a16:creationId xmlns:a16="http://schemas.microsoft.com/office/drawing/2014/main" id="{00000000-0008-0000-03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85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6" name="Imagem 1185" descr="C:\pini\VolareSQL\images\linha.gif">
          <a:extLst>
            <a:ext uri="{FF2B5EF4-FFF2-40B4-BE49-F238E27FC236}">
              <a16:creationId xmlns:a16="http://schemas.microsoft.com/office/drawing/2014/main" id="{00000000-0008-0000-03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7" name="Imagem 1186" descr="C:\pini\VolareSQL\images\linha.gif">
          <a:extLst>
            <a:ext uri="{FF2B5EF4-FFF2-40B4-BE49-F238E27FC236}">
              <a16:creationId xmlns:a16="http://schemas.microsoft.com/office/drawing/2014/main" id="{00000000-0008-0000-03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4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8" name="Imagem 1187" descr="C:\pini\VolareSQL\images\linha.gif">
          <a:extLst>
            <a:ext uri="{FF2B5EF4-FFF2-40B4-BE49-F238E27FC236}">
              <a16:creationId xmlns:a16="http://schemas.microsoft.com/office/drawing/2014/main" id="{00000000-0008-0000-03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06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9" name="Imagem 1188" descr="C:\pini\VolareSQL\images\linha.gif">
          <a:extLst>
            <a:ext uri="{FF2B5EF4-FFF2-40B4-BE49-F238E27FC236}">
              <a16:creationId xmlns:a16="http://schemas.microsoft.com/office/drawing/2014/main" id="{00000000-0008-0000-03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4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0" name="Imagem 1189" descr="C:\pini\VolareSQL\images\linha.gif">
          <a:extLst>
            <a:ext uri="{FF2B5EF4-FFF2-40B4-BE49-F238E27FC236}">
              <a16:creationId xmlns:a16="http://schemas.microsoft.com/office/drawing/2014/main" id="{00000000-0008-0000-03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34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1" name="Imagem 1190" descr="C:\pini\VolareSQL\images\linha.gif">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72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2" name="Imagem 1191" descr="C:\pini\VolareSQL\images\linha.gif">
          <a:extLst>
            <a:ext uri="{FF2B5EF4-FFF2-40B4-BE49-F238E27FC236}">
              <a16:creationId xmlns:a16="http://schemas.microsoft.com/office/drawing/2014/main" id="{00000000-0008-0000-03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88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3" name="Imagem 1192" descr="C:\pini\VolareSQL\images\linha.gif">
          <a:extLst>
            <a:ext uri="{FF2B5EF4-FFF2-40B4-BE49-F238E27FC236}">
              <a16:creationId xmlns:a16="http://schemas.microsoft.com/office/drawing/2014/main" id="{00000000-0008-0000-03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05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4" name="Imagem 1193" descr="C:\pini\VolareSQL\images\linha.gif">
          <a:extLst>
            <a:ext uri="{FF2B5EF4-FFF2-40B4-BE49-F238E27FC236}">
              <a16:creationId xmlns:a16="http://schemas.microsoft.com/office/drawing/2014/main" id="{00000000-0008-0000-03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58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5" name="Imagem 1194" descr="C:\pini\VolareSQL\images\linha.gif">
          <a:extLst>
            <a:ext uri="{FF2B5EF4-FFF2-40B4-BE49-F238E27FC236}">
              <a16:creationId xmlns:a16="http://schemas.microsoft.com/office/drawing/2014/main" id="{00000000-0008-0000-03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270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6" name="Imagem 1195" descr="C:\pini\VolareSQL\images\linha.gif">
          <a:extLst>
            <a:ext uri="{FF2B5EF4-FFF2-40B4-BE49-F238E27FC236}">
              <a16:creationId xmlns:a16="http://schemas.microsoft.com/office/drawing/2014/main" id="{00000000-0008-0000-03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009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7" name="Imagem 1196" descr="C:\pini\VolareSQL\images\linha.gif">
          <a:extLst>
            <a:ext uri="{FF2B5EF4-FFF2-40B4-BE49-F238E27FC236}">
              <a16:creationId xmlns:a16="http://schemas.microsoft.com/office/drawing/2014/main" id="{00000000-0008-0000-03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38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8" name="Imagem 1197" descr="C:\pini\VolareSQL\images\linha.gif">
          <a:extLst>
            <a:ext uri="{FF2B5EF4-FFF2-40B4-BE49-F238E27FC236}">
              <a16:creationId xmlns:a16="http://schemas.microsoft.com/office/drawing/2014/main" id="{00000000-0008-0000-03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87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9" name="Imagem 1198" descr="C:\pini\VolareSQL\images\linha.gif">
          <a:extLst>
            <a:ext uri="{FF2B5EF4-FFF2-40B4-BE49-F238E27FC236}">
              <a16:creationId xmlns:a16="http://schemas.microsoft.com/office/drawing/2014/main" id="{00000000-0008-0000-03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83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0" name="Imagem 1199" descr="C:\pini\VolareSQL\images\linha.gif">
          <a:extLst>
            <a:ext uri="{FF2B5EF4-FFF2-40B4-BE49-F238E27FC236}">
              <a16:creationId xmlns:a16="http://schemas.microsoft.com/office/drawing/2014/main" id="{00000000-0008-0000-03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21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1" name="Imagem 1200" descr="C:\pini\VolareSQL\images\linha.gif">
          <a:extLst>
            <a:ext uri="{FF2B5EF4-FFF2-40B4-BE49-F238E27FC236}">
              <a16:creationId xmlns:a16="http://schemas.microsoft.com/office/drawing/2014/main" id="{00000000-0008-0000-03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70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2" name="Imagem 1201" descr="C:\pini\VolareSQL\images\linha.gif">
          <a:extLst>
            <a:ext uri="{FF2B5EF4-FFF2-40B4-BE49-F238E27FC236}">
              <a16:creationId xmlns:a16="http://schemas.microsoft.com/office/drawing/2014/main" id="{00000000-0008-0000-03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8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3" name="Imagem 1202" descr="C:\pini\VolareSQL\images\linha.gif">
          <a:extLst>
            <a:ext uri="{FF2B5EF4-FFF2-40B4-BE49-F238E27FC236}">
              <a16:creationId xmlns:a16="http://schemas.microsoft.com/office/drawing/2014/main" id="{00000000-0008-0000-03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931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4" name="Imagem 1203" descr="C:\pini\VolareSQL\images\linha.gif">
          <a:extLst>
            <a:ext uri="{FF2B5EF4-FFF2-40B4-BE49-F238E27FC236}">
              <a16:creationId xmlns:a16="http://schemas.microsoft.com/office/drawing/2014/main" id="{00000000-0008-0000-03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75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5" name="Imagem 1204" descr="C:\pini\VolareSQL\images\linha.gif">
          <a:extLst>
            <a:ext uri="{FF2B5EF4-FFF2-40B4-BE49-F238E27FC236}">
              <a16:creationId xmlns:a16="http://schemas.microsoft.com/office/drawing/2014/main" id="{00000000-0008-0000-03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28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6" name="Imagem 1205" descr="C:\pini\VolareSQL\images\linha.gif">
          <a:extLst>
            <a:ext uri="{FF2B5EF4-FFF2-40B4-BE49-F238E27FC236}">
              <a16:creationId xmlns:a16="http://schemas.microsoft.com/office/drawing/2014/main" id="{00000000-0008-0000-03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45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7" name="Imagem 1206" descr="C:\pini\VolareSQL\images\linha.gif">
          <a:extLst>
            <a:ext uri="{FF2B5EF4-FFF2-40B4-BE49-F238E27FC236}">
              <a16:creationId xmlns:a16="http://schemas.microsoft.com/office/drawing/2014/main" id="{00000000-0008-0000-03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83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8" name="Imagem 1207" descr="C:\pini\VolareSQL\images\linha.gif">
          <a:extLst>
            <a:ext uri="{FF2B5EF4-FFF2-40B4-BE49-F238E27FC236}">
              <a16:creationId xmlns:a16="http://schemas.microsoft.com/office/drawing/2014/main" id="{00000000-0008-0000-03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595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9" name="Imagem 1208" descr="C:\pini\VolareSQL\images\linha.gif">
          <a:extLst>
            <a:ext uri="{FF2B5EF4-FFF2-40B4-BE49-F238E27FC236}">
              <a16:creationId xmlns:a16="http://schemas.microsoft.com/office/drawing/2014/main" id="{00000000-0008-0000-03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206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0" name="Imagem 1209" descr="C:\pini\VolareSQL\images\linha.gif">
          <a:extLst>
            <a:ext uri="{FF2B5EF4-FFF2-40B4-BE49-F238E27FC236}">
              <a16:creationId xmlns:a16="http://schemas.microsoft.com/office/drawing/2014/main" id="{00000000-0008-0000-03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244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1" name="Imagem 1210" descr="C:\pini\VolareSQL\images\linha.gif">
          <a:extLst>
            <a:ext uri="{FF2B5EF4-FFF2-40B4-BE49-F238E27FC236}">
              <a16:creationId xmlns:a16="http://schemas.microsoft.com/office/drawing/2014/main" id="{00000000-0008-0000-03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9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2" name="Imagem 1211" descr="C:\pini\VolareSQL\images\linha.gif">
          <a:extLst>
            <a:ext uri="{FF2B5EF4-FFF2-40B4-BE49-F238E27FC236}">
              <a16:creationId xmlns:a16="http://schemas.microsoft.com/office/drawing/2014/main" id="{00000000-0008-0000-03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494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3" name="Imagem 1212" descr="C:\pini\VolareSQL\images\linha.gif">
          <a:extLst>
            <a:ext uri="{FF2B5EF4-FFF2-40B4-BE49-F238E27FC236}">
              <a16:creationId xmlns:a16="http://schemas.microsoft.com/office/drawing/2014/main" id="{00000000-0008-0000-03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092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4" name="Imagem 1213" descr="C:\pini\VolareSQL\images\linha.gif">
          <a:extLst>
            <a:ext uri="{FF2B5EF4-FFF2-40B4-BE49-F238E27FC236}">
              <a16:creationId xmlns:a16="http://schemas.microsoft.com/office/drawing/2014/main" id="{00000000-0008-0000-03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3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5" name="Imagem 1214" descr="C:\pini\VolareSQL\images\linha.gif">
          <a:extLst>
            <a:ext uri="{FF2B5EF4-FFF2-40B4-BE49-F238E27FC236}">
              <a16:creationId xmlns:a16="http://schemas.microsoft.com/office/drawing/2014/main" id="{00000000-0008-0000-03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774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6" name="Imagem 1215" descr="C:\pini\VolareSQL\images\linha.gif">
          <a:extLst>
            <a:ext uri="{FF2B5EF4-FFF2-40B4-BE49-F238E27FC236}">
              <a16:creationId xmlns:a16="http://schemas.microsoft.com/office/drawing/2014/main" id="{00000000-0008-0000-03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67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7" name="Imagem 1216" descr="C:\pini\VolareSQL\images\linha.gif">
          <a:extLst>
            <a:ext uri="{FF2B5EF4-FFF2-40B4-BE49-F238E27FC236}">
              <a16:creationId xmlns:a16="http://schemas.microsoft.com/office/drawing/2014/main" id="{00000000-0008-0000-03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505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8" name="Imagem 1217" descr="C:\pini\VolareSQL\images\linha.gif">
          <a:extLst>
            <a:ext uri="{FF2B5EF4-FFF2-40B4-BE49-F238E27FC236}">
              <a16:creationId xmlns:a16="http://schemas.microsoft.com/office/drawing/2014/main" id="{00000000-0008-0000-03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61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9" name="Imagem 1218" descr="C:\pini\VolareSQL\images\linha.gif">
          <a:extLst>
            <a:ext uri="{FF2B5EF4-FFF2-40B4-BE49-F238E27FC236}">
              <a16:creationId xmlns:a16="http://schemas.microsoft.com/office/drawing/2014/main" id="{00000000-0008-0000-03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99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0" name="Imagem 1219" descr="C:\pini\VolareSQL\images\linha.gif">
          <a:extLst>
            <a:ext uri="{FF2B5EF4-FFF2-40B4-BE49-F238E27FC236}">
              <a16:creationId xmlns:a16="http://schemas.microsoft.com/office/drawing/2014/main" id="{00000000-0008-0000-03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09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1" name="Imagem 1220" descr="C:\pini\VolareSQL\images\linha.gif">
          <a:extLst>
            <a:ext uri="{FF2B5EF4-FFF2-40B4-BE49-F238E27FC236}">
              <a16:creationId xmlns:a16="http://schemas.microsoft.com/office/drawing/2014/main" id="{00000000-0008-0000-03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50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2" name="Imagem 1221" descr="C:\pini\VolareSQL\images\linha.gif">
          <a:extLst>
            <a:ext uri="{FF2B5EF4-FFF2-40B4-BE49-F238E27FC236}">
              <a16:creationId xmlns:a16="http://schemas.microsoft.com/office/drawing/2014/main" id="{00000000-0008-0000-03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46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3" name="Imagem 1222" descr="C:\pini\VolareSQL\images\linha.gif">
          <a:extLst>
            <a:ext uri="{FF2B5EF4-FFF2-40B4-BE49-F238E27FC236}">
              <a16:creationId xmlns:a16="http://schemas.microsoft.com/office/drawing/2014/main" id="{00000000-0008-0000-03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84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4" name="Imagem 1223" descr="C:\pini\VolareSQL\images\linha.gif">
          <a:extLst>
            <a:ext uri="{FF2B5EF4-FFF2-40B4-BE49-F238E27FC236}">
              <a16:creationId xmlns:a16="http://schemas.microsoft.com/office/drawing/2014/main" id="{00000000-0008-0000-03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767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5" name="Imagem 1224" descr="C:\pini\VolareSQL\images\linha.gif">
          <a:extLst>
            <a:ext uri="{FF2B5EF4-FFF2-40B4-BE49-F238E27FC236}">
              <a16:creationId xmlns:a16="http://schemas.microsoft.com/office/drawing/2014/main" id="{00000000-0008-0000-03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357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6" name="Imagem 1225" descr="C:\pini\VolareSQL\images\linha.gif">
          <a:extLst>
            <a:ext uri="{FF2B5EF4-FFF2-40B4-BE49-F238E27FC236}">
              <a16:creationId xmlns:a16="http://schemas.microsoft.com/office/drawing/2014/main" id="{00000000-0008-0000-03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081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7" name="Imagem 1226" descr="C:\pini\VolareSQL\images\linha.gif">
          <a:extLst>
            <a:ext uri="{FF2B5EF4-FFF2-40B4-BE49-F238E27FC236}">
              <a16:creationId xmlns:a16="http://schemas.microsoft.com/office/drawing/2014/main" id="{00000000-0008-0000-03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71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8" name="Imagem 1227" descr="C:\pini\VolareSQL\images\linha.gif">
          <a:extLst>
            <a:ext uri="{FF2B5EF4-FFF2-40B4-BE49-F238E27FC236}">
              <a16:creationId xmlns:a16="http://schemas.microsoft.com/office/drawing/2014/main" id="{00000000-0008-0000-03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342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9" name="Imagem 1228" descr="C:\pini\VolareSQL\images\linha.gif">
          <a:extLst>
            <a:ext uri="{FF2B5EF4-FFF2-40B4-BE49-F238E27FC236}">
              <a16:creationId xmlns:a16="http://schemas.microsoft.com/office/drawing/2014/main" id="{00000000-0008-0000-03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960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0" name="Imagem 1229" descr="C:\pini\VolareSQL\images\linha.gif">
          <a:extLst>
            <a:ext uri="{FF2B5EF4-FFF2-40B4-BE49-F238E27FC236}">
              <a16:creationId xmlns:a16="http://schemas.microsoft.com/office/drawing/2014/main" id="{00000000-0008-0000-03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43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1" name="Imagem 1230" descr="C:\pini\VolareSQL\images\linha.gif">
          <a:extLst>
            <a:ext uri="{FF2B5EF4-FFF2-40B4-BE49-F238E27FC236}">
              <a16:creationId xmlns:a16="http://schemas.microsoft.com/office/drawing/2014/main" id="{00000000-0008-0000-03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125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2" name="Imagem 1231" descr="C:\pini\VolareSQL\images\linha.gif">
          <a:extLst>
            <a:ext uri="{FF2B5EF4-FFF2-40B4-BE49-F238E27FC236}">
              <a16:creationId xmlns:a16="http://schemas.microsoft.com/office/drawing/2014/main" id="{00000000-0008-0000-03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70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3" name="Imagem 1232" descr="C:\pini\VolareSQL\images\linha.gif">
          <a:extLst>
            <a:ext uri="{FF2B5EF4-FFF2-40B4-BE49-F238E27FC236}">
              <a16:creationId xmlns:a16="http://schemas.microsoft.com/office/drawing/2014/main" id="{00000000-0008-0000-03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291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4" name="Imagem 1233" descr="C:\pini\VolareSQL\images\linha.gif">
          <a:extLst>
            <a:ext uri="{FF2B5EF4-FFF2-40B4-BE49-F238E27FC236}">
              <a16:creationId xmlns:a16="http://schemas.microsoft.com/office/drawing/2014/main" id="{00000000-0008-0000-03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874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5" name="Imagem 1234" descr="C:\pini\VolareSQL\images\linha.gif">
          <a:extLst>
            <a:ext uri="{FF2B5EF4-FFF2-40B4-BE49-F238E27FC236}">
              <a16:creationId xmlns:a16="http://schemas.microsoft.com/office/drawing/2014/main" id="{00000000-0008-0000-03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457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6" name="Imagem 1235" descr="C:\pini\VolareSQL\images\linha.gif">
          <a:extLst>
            <a:ext uri="{FF2B5EF4-FFF2-40B4-BE49-F238E27FC236}">
              <a16:creationId xmlns:a16="http://schemas.microsoft.com/office/drawing/2014/main" id="{00000000-0008-0000-03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0406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7" name="Imagem 1236" descr="C:\pini\VolareSQL\images\linha.gif">
          <a:extLst>
            <a:ext uri="{FF2B5EF4-FFF2-40B4-BE49-F238E27FC236}">
              <a16:creationId xmlns:a16="http://schemas.microsoft.com/office/drawing/2014/main" id="{00000000-0008-0000-03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23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8" name="Imagem 1237" descr="C:\pini\VolareSQL\images\linha.gif">
          <a:extLst>
            <a:ext uri="{FF2B5EF4-FFF2-40B4-BE49-F238E27FC236}">
              <a16:creationId xmlns:a16="http://schemas.microsoft.com/office/drawing/2014/main" id="{00000000-0008-0000-03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6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9" name="Imagem 1238" descr="C:\pini\VolareSQL\images\linha.gif">
          <a:extLst>
            <a:ext uri="{FF2B5EF4-FFF2-40B4-BE49-F238E27FC236}">
              <a16:creationId xmlns:a16="http://schemas.microsoft.com/office/drawing/2014/main" id="{00000000-0008-0000-03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259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0" name="Imagem 1239" descr="C:\pini\VolareSQL\images\linha.gif">
          <a:extLst>
            <a:ext uri="{FF2B5EF4-FFF2-40B4-BE49-F238E27FC236}">
              <a16:creationId xmlns:a16="http://schemas.microsoft.com/office/drawing/2014/main" id="{00000000-0008-0000-03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84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1" name="Imagem 1240" descr="C:\pini\VolareSQL\images\linha.gif">
          <a:extLst>
            <a:ext uri="{FF2B5EF4-FFF2-40B4-BE49-F238E27FC236}">
              <a16:creationId xmlns:a16="http://schemas.microsoft.com/office/drawing/2014/main" id="{00000000-0008-0000-03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25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2" name="Imagem 1241" descr="C:\pini\VolareSQL\images\linha.gif">
          <a:extLst>
            <a:ext uri="{FF2B5EF4-FFF2-40B4-BE49-F238E27FC236}">
              <a16:creationId xmlns:a16="http://schemas.microsoft.com/office/drawing/2014/main" id="{00000000-0008-0000-03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008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3" name="Imagem 1242" descr="C:\pini\VolareSQL\images\linha.gif">
          <a:extLst>
            <a:ext uri="{FF2B5EF4-FFF2-40B4-BE49-F238E27FC236}">
              <a16:creationId xmlns:a16="http://schemas.microsoft.com/office/drawing/2014/main" id="{00000000-0008-0000-03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91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4" name="Imagem 1243" descr="C:\pini\VolareSQL\images\linha.gif">
          <a:extLst>
            <a:ext uri="{FF2B5EF4-FFF2-40B4-BE49-F238E27FC236}">
              <a16:creationId xmlns:a16="http://schemas.microsoft.com/office/drawing/2014/main" id="{00000000-0008-0000-03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55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5" name="Imagem 1244" descr="C:\pini\VolareSQL\images\linha.gif">
          <a:extLst>
            <a:ext uri="{FF2B5EF4-FFF2-40B4-BE49-F238E27FC236}">
              <a16:creationId xmlns:a16="http://schemas.microsoft.com/office/drawing/2014/main" id="{00000000-0008-0000-03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738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6" name="Imagem 1245" descr="C:\pini\VolareSQL\images\linha.gif">
          <a:extLst>
            <a:ext uri="{FF2B5EF4-FFF2-40B4-BE49-F238E27FC236}">
              <a16:creationId xmlns:a16="http://schemas.microsoft.com/office/drawing/2014/main" id="{00000000-0008-0000-03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321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7" name="Imagem 1246" descr="C:\pini\VolareSQL\images\linha.gif">
          <a:extLst>
            <a:ext uri="{FF2B5EF4-FFF2-40B4-BE49-F238E27FC236}">
              <a16:creationId xmlns:a16="http://schemas.microsoft.com/office/drawing/2014/main" id="{00000000-0008-0000-03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04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8" name="Imagem 1247" descr="C:\pini\VolareSQL\images\linha.gif">
          <a:extLst>
            <a:ext uri="{FF2B5EF4-FFF2-40B4-BE49-F238E27FC236}">
              <a16:creationId xmlns:a16="http://schemas.microsoft.com/office/drawing/2014/main" id="{00000000-0008-0000-03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487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9" name="Imagem 1248" descr="C:\pini\VolareSQL\images\linha.gif">
          <a:extLst>
            <a:ext uri="{FF2B5EF4-FFF2-40B4-BE49-F238E27FC236}">
              <a16:creationId xmlns:a16="http://schemas.microsoft.com/office/drawing/2014/main" id="{00000000-0008-0000-03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070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0" name="Imagem 1249" descr="C:\pini\VolareSQL\images\linha.gif">
          <a:extLst>
            <a:ext uri="{FF2B5EF4-FFF2-40B4-BE49-F238E27FC236}">
              <a16:creationId xmlns:a16="http://schemas.microsoft.com/office/drawing/2014/main" id="{00000000-0008-0000-03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11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1" name="Imagem 1250" descr="C:\pini\VolareSQL\images\linha.gif">
          <a:extLst>
            <a:ext uri="{FF2B5EF4-FFF2-40B4-BE49-F238E27FC236}">
              <a16:creationId xmlns:a16="http://schemas.microsoft.com/office/drawing/2014/main" id="{00000000-0008-0000-03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0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2" name="Imagem 1251" descr="C:\pini\VolareSQL\images\linha.gif">
          <a:extLst>
            <a:ext uri="{FF2B5EF4-FFF2-40B4-BE49-F238E27FC236}">
              <a16:creationId xmlns:a16="http://schemas.microsoft.com/office/drawing/2014/main" id="{00000000-0008-0000-03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8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3" name="Imagem 1252" descr="C:\pini\VolareSQL\images\linha.gif">
          <a:extLst>
            <a:ext uri="{FF2B5EF4-FFF2-40B4-BE49-F238E27FC236}">
              <a16:creationId xmlns:a16="http://schemas.microsoft.com/office/drawing/2014/main" id="{00000000-0008-0000-03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72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4" name="Imagem 1253" descr="C:\pini\VolareSQL\images\linha.gif">
          <a:extLst>
            <a:ext uri="{FF2B5EF4-FFF2-40B4-BE49-F238E27FC236}">
              <a16:creationId xmlns:a16="http://schemas.microsoft.com/office/drawing/2014/main" id="{00000000-0008-0000-03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5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5" name="Imagem 1254" descr="C:\pini\VolareSQL\images\linha.gif">
          <a:extLst>
            <a:ext uri="{FF2B5EF4-FFF2-40B4-BE49-F238E27FC236}">
              <a16:creationId xmlns:a16="http://schemas.microsoft.com/office/drawing/2014/main" id="{00000000-0008-0000-03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03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6" name="Imagem 1255" descr="C:\pini\VolareSQL\images\linha.gif">
          <a:extLst>
            <a:ext uri="{FF2B5EF4-FFF2-40B4-BE49-F238E27FC236}">
              <a16:creationId xmlns:a16="http://schemas.microsoft.com/office/drawing/2014/main" id="{00000000-0008-0000-03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601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7" name="Imagem 1256" descr="C:\pini\VolareSQL\images\linha.gif">
          <a:extLst>
            <a:ext uri="{FF2B5EF4-FFF2-40B4-BE49-F238E27FC236}">
              <a16:creationId xmlns:a16="http://schemas.microsoft.com/office/drawing/2014/main" id="{00000000-0008-0000-03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84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8" name="Imagem 1257" descr="C:\pini\VolareSQL\images\linha.gif">
          <a:extLst>
            <a:ext uri="{FF2B5EF4-FFF2-40B4-BE49-F238E27FC236}">
              <a16:creationId xmlns:a16="http://schemas.microsoft.com/office/drawing/2014/main" id="{00000000-0008-0000-03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767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9" name="Imagem 1258" descr="C:\pini\VolareSQL\images\linha.gif">
          <a:extLst>
            <a:ext uri="{FF2B5EF4-FFF2-40B4-BE49-F238E27FC236}">
              <a16:creationId xmlns:a16="http://schemas.microsoft.com/office/drawing/2014/main" id="{00000000-0008-0000-03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50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0" name="Imagem 1259" descr="C:\pini\VolareSQL\images\linha.gif">
          <a:extLst>
            <a:ext uri="{FF2B5EF4-FFF2-40B4-BE49-F238E27FC236}">
              <a16:creationId xmlns:a16="http://schemas.microsoft.com/office/drawing/2014/main" id="{00000000-0008-0000-03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93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1" name="Imagem 1260" descr="C:\pini\VolareSQL\images\linha.gif">
          <a:extLst>
            <a:ext uri="{FF2B5EF4-FFF2-40B4-BE49-F238E27FC236}">
              <a16:creationId xmlns:a16="http://schemas.microsoft.com/office/drawing/2014/main" id="{00000000-0008-0000-03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16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2" name="Imagem 1261" descr="C:\pini\VolareSQL\images\linha.gif">
          <a:extLst>
            <a:ext uri="{FF2B5EF4-FFF2-40B4-BE49-F238E27FC236}">
              <a16:creationId xmlns:a16="http://schemas.microsoft.com/office/drawing/2014/main" id="{00000000-0008-0000-03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62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3" name="Imagem 1262" descr="C:\pini\VolareSQL\images\linha.gif">
          <a:extLst>
            <a:ext uri="{FF2B5EF4-FFF2-40B4-BE49-F238E27FC236}">
              <a16:creationId xmlns:a16="http://schemas.microsoft.com/office/drawing/2014/main" id="{00000000-0008-0000-03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152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4" name="Imagem 1263" descr="C:\pini\VolareSQL\images\linha.gif">
          <a:extLst>
            <a:ext uri="{FF2B5EF4-FFF2-40B4-BE49-F238E27FC236}">
              <a16:creationId xmlns:a16="http://schemas.microsoft.com/office/drawing/2014/main" id="{00000000-0008-0000-03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3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5" name="Imagem 1264" descr="C:\pini\VolareSQL\images\linha.gif">
          <a:extLst>
            <a:ext uri="{FF2B5EF4-FFF2-40B4-BE49-F238E27FC236}">
              <a16:creationId xmlns:a16="http://schemas.microsoft.com/office/drawing/2014/main" id="{00000000-0008-0000-03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299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6" name="Imagem 1265" descr="C:\pini\VolareSQL\images\linha.gif">
          <a:extLst>
            <a:ext uri="{FF2B5EF4-FFF2-40B4-BE49-F238E27FC236}">
              <a16:creationId xmlns:a16="http://schemas.microsoft.com/office/drawing/2014/main" id="{00000000-0008-0000-03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82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7" name="Imagem 1266" descr="C:\pini\VolareSQL\images\linha.gif">
          <a:extLst>
            <a:ext uri="{FF2B5EF4-FFF2-40B4-BE49-F238E27FC236}">
              <a16:creationId xmlns:a16="http://schemas.microsoft.com/office/drawing/2014/main" id="{00000000-0008-0000-03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465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8" name="Imagem 1267" descr="C:\pini\VolareSQL\images\linha.gif">
          <a:extLst>
            <a:ext uri="{FF2B5EF4-FFF2-40B4-BE49-F238E27FC236}">
              <a16:creationId xmlns:a16="http://schemas.microsoft.com/office/drawing/2014/main" id="{00000000-0008-0000-03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4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9" name="Imagem 1268" descr="C:\pini\VolareSQL\images\linha.gif">
          <a:extLst>
            <a:ext uri="{FF2B5EF4-FFF2-40B4-BE49-F238E27FC236}">
              <a16:creationId xmlns:a16="http://schemas.microsoft.com/office/drawing/2014/main" id="{00000000-0008-0000-03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631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0" name="Imagem 1269" descr="C:\pini\VolareSQL\images\linha.gif">
          <a:extLst>
            <a:ext uri="{FF2B5EF4-FFF2-40B4-BE49-F238E27FC236}">
              <a16:creationId xmlns:a16="http://schemas.microsoft.com/office/drawing/2014/main" id="{00000000-0008-0000-03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214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1" name="Imagem 1270" descr="C:\pini\VolareSQL\images\linha.gif">
          <a:extLst>
            <a:ext uri="{FF2B5EF4-FFF2-40B4-BE49-F238E27FC236}">
              <a16:creationId xmlns:a16="http://schemas.microsoft.com/office/drawing/2014/main" id="{00000000-0008-0000-03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9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2" name="Imagem 1271" descr="C:\pini\VolareSQL\images\linha.gif">
          <a:extLst>
            <a:ext uri="{FF2B5EF4-FFF2-40B4-BE49-F238E27FC236}">
              <a16:creationId xmlns:a16="http://schemas.microsoft.com/office/drawing/2014/main" id="{00000000-0008-0000-03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8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3" name="Imagem 1272" descr="C:\pini\VolareSQL\images\linha.gif">
          <a:extLst>
            <a:ext uri="{FF2B5EF4-FFF2-40B4-BE49-F238E27FC236}">
              <a16:creationId xmlns:a16="http://schemas.microsoft.com/office/drawing/2014/main" id="{00000000-0008-0000-03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63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4" name="Imagem 1273" descr="C:\pini\VolareSQL\images\linha.gif">
          <a:extLst>
            <a:ext uri="{FF2B5EF4-FFF2-40B4-BE49-F238E27FC236}">
              <a16:creationId xmlns:a16="http://schemas.microsoft.com/office/drawing/2014/main" id="{00000000-0008-0000-03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001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5" name="Imagem 1274" descr="C:\pini\VolareSQL\images\linha.gif">
          <a:extLst>
            <a:ext uri="{FF2B5EF4-FFF2-40B4-BE49-F238E27FC236}">
              <a16:creationId xmlns:a16="http://schemas.microsoft.com/office/drawing/2014/main" id="{00000000-0008-0000-03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12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6" name="Imagem 1275" descr="C:\pini\VolareSQL\images\linha.gif">
          <a:extLst>
            <a:ext uri="{FF2B5EF4-FFF2-40B4-BE49-F238E27FC236}">
              <a16:creationId xmlns:a16="http://schemas.microsoft.com/office/drawing/2014/main" id="{00000000-0008-0000-03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22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7" name="Imagem 1276" descr="C:\pini\VolareSQL\images\linha.gif">
          <a:extLst>
            <a:ext uri="{FF2B5EF4-FFF2-40B4-BE49-F238E27FC236}">
              <a16:creationId xmlns:a16="http://schemas.microsoft.com/office/drawing/2014/main" id="{00000000-0008-0000-03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860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8" name="Imagem 1277" descr="C:\pini\VolareSQL\images\linha.gif">
          <a:extLst>
            <a:ext uri="{FF2B5EF4-FFF2-40B4-BE49-F238E27FC236}">
              <a16:creationId xmlns:a16="http://schemas.microsoft.com/office/drawing/2014/main" id="{00000000-0008-0000-03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08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9" name="Imagem 1278" descr="C:\pini\VolareSQL\images\linha.gif">
          <a:extLst>
            <a:ext uri="{FF2B5EF4-FFF2-40B4-BE49-F238E27FC236}">
              <a16:creationId xmlns:a16="http://schemas.microsoft.com/office/drawing/2014/main" id="{00000000-0008-0000-03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15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0" name="Imagem 1279" descr="C:\pini\VolareSQL\images\linha.gif">
          <a:extLst>
            <a:ext uri="{FF2B5EF4-FFF2-40B4-BE49-F238E27FC236}">
              <a16:creationId xmlns:a16="http://schemas.microsoft.com/office/drawing/2014/main" id="{00000000-0008-0000-03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799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1" name="Imagem 1280" descr="C:\pini\VolareSQL\images\linha.gif">
          <a:extLst>
            <a:ext uri="{FF2B5EF4-FFF2-40B4-BE49-F238E27FC236}">
              <a16:creationId xmlns:a16="http://schemas.microsoft.com/office/drawing/2014/main" id="{00000000-0008-0000-03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39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2" name="Imagem 1281" descr="C:\pini\VolareSQL\images\linha.gif">
          <a:extLst>
            <a:ext uri="{FF2B5EF4-FFF2-40B4-BE49-F238E27FC236}">
              <a16:creationId xmlns:a16="http://schemas.microsoft.com/office/drawing/2014/main" id="{00000000-0008-0000-03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34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3" name="Imagem 1282" descr="C:\pini\VolareSQL\images\linha.gif">
          <a:extLst>
            <a:ext uri="{FF2B5EF4-FFF2-40B4-BE49-F238E27FC236}">
              <a16:creationId xmlns:a16="http://schemas.microsoft.com/office/drawing/2014/main" id="{00000000-0008-0000-03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651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4" name="Imagem 1283" descr="C:\pini\VolareSQL\images\linha.gif">
          <a:extLst>
            <a:ext uri="{FF2B5EF4-FFF2-40B4-BE49-F238E27FC236}">
              <a16:creationId xmlns:a16="http://schemas.microsoft.com/office/drawing/2014/main" id="{00000000-0008-0000-03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268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5" name="Imagem 1284" descr="C:\pini\VolareSQL\images\linha.gif">
          <a:extLst>
            <a:ext uri="{FF2B5EF4-FFF2-40B4-BE49-F238E27FC236}">
              <a16:creationId xmlns:a16="http://schemas.microsoft.com/office/drawing/2014/main" id="{00000000-0008-0000-03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85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6" name="Imagem 1285" descr="C:\pini\VolareSQL\images\linha.gif">
          <a:extLst>
            <a:ext uri="{FF2B5EF4-FFF2-40B4-BE49-F238E27FC236}">
              <a16:creationId xmlns:a16="http://schemas.microsoft.com/office/drawing/2014/main" id="{00000000-0008-0000-03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34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7" name="Imagem 1286" descr="C:\pini\VolareSQL\images\linha.gif">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017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8" name="Imagem 1287" descr="C:\pini\VolareSQL\images\linha.gif">
          <a:extLst>
            <a:ext uri="{FF2B5EF4-FFF2-40B4-BE49-F238E27FC236}">
              <a16:creationId xmlns:a16="http://schemas.microsoft.com/office/drawing/2014/main" id="{00000000-0008-0000-03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00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9" name="Imagem 1288" descr="C:\pini\VolareSQL\images\linha.gif">
          <a:extLst>
            <a:ext uri="{FF2B5EF4-FFF2-40B4-BE49-F238E27FC236}">
              <a16:creationId xmlns:a16="http://schemas.microsoft.com/office/drawing/2014/main" id="{00000000-0008-0000-03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183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0" name="Imagem 1289" descr="C:\pini\VolareSQL\images\linha.gif">
          <a:extLst>
            <a:ext uri="{FF2B5EF4-FFF2-40B4-BE49-F238E27FC236}">
              <a16:creationId xmlns:a16="http://schemas.microsoft.com/office/drawing/2014/main" id="{00000000-0008-0000-03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66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1" name="Imagem 1290" descr="C:\pini\VolareSQL\images\linha.gif">
          <a:extLst>
            <a:ext uri="{FF2B5EF4-FFF2-40B4-BE49-F238E27FC236}">
              <a16:creationId xmlns:a16="http://schemas.microsoft.com/office/drawing/2014/main" id="{00000000-0008-0000-03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349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2" name="Imagem 1291" descr="C:\pini\VolareSQL\images\linha.gif">
          <a:extLst>
            <a:ext uri="{FF2B5EF4-FFF2-40B4-BE49-F238E27FC236}">
              <a16:creationId xmlns:a16="http://schemas.microsoft.com/office/drawing/2014/main" id="{00000000-0008-0000-03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32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3" name="Imagem 1292" descr="C:\pini\VolareSQL\images\linha.gif">
          <a:extLst>
            <a:ext uri="{FF2B5EF4-FFF2-40B4-BE49-F238E27FC236}">
              <a16:creationId xmlns:a16="http://schemas.microsoft.com/office/drawing/2014/main" id="{00000000-0008-0000-03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70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4" name="Imagem 1293" descr="C:\pini\VolareSQL\images\linha.gif">
          <a:extLst>
            <a:ext uri="{FF2B5EF4-FFF2-40B4-BE49-F238E27FC236}">
              <a16:creationId xmlns:a16="http://schemas.microsoft.com/office/drawing/2014/main" id="{00000000-0008-0000-03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60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5" name="Imagem 1294" descr="C:\pini\VolareSQL\images\linha.gif">
          <a:extLst>
            <a:ext uri="{FF2B5EF4-FFF2-40B4-BE49-F238E27FC236}">
              <a16:creationId xmlns:a16="http://schemas.microsoft.com/office/drawing/2014/main" id="{00000000-0008-0000-03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172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6" name="Imagem 1295" descr="C:\pini\VolareSQL\images\linha.gif">
          <a:extLst>
            <a:ext uri="{FF2B5EF4-FFF2-40B4-BE49-F238E27FC236}">
              <a16:creationId xmlns:a16="http://schemas.microsoft.com/office/drawing/2014/main" id="{00000000-0008-0000-03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83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7" name="Imagem 1296" descr="C:\pini\VolareSQL\images\linha.gif">
          <a:extLst>
            <a:ext uri="{FF2B5EF4-FFF2-40B4-BE49-F238E27FC236}">
              <a16:creationId xmlns:a16="http://schemas.microsoft.com/office/drawing/2014/main" id="{00000000-0008-0000-03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00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8" name="Imagem 1297" descr="C:\pini\VolareSQL\images\linha.gif">
          <a:extLst>
            <a:ext uri="{FF2B5EF4-FFF2-40B4-BE49-F238E27FC236}">
              <a16:creationId xmlns:a16="http://schemas.microsoft.com/office/drawing/2014/main" id="{00000000-0008-0000-03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8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9" name="Imagem 1298" descr="C:\pini\VolareSQL\images\linha.gif">
          <a:extLst>
            <a:ext uri="{FF2B5EF4-FFF2-40B4-BE49-F238E27FC236}">
              <a16:creationId xmlns:a16="http://schemas.microsoft.com/office/drawing/2014/main" id="{00000000-0008-0000-03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616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0" name="Imagem 1299" descr="C:\pini\VolareSQL\images\linha.gif">
          <a:extLst>
            <a:ext uri="{FF2B5EF4-FFF2-40B4-BE49-F238E27FC236}">
              <a16:creationId xmlns:a16="http://schemas.microsoft.com/office/drawing/2014/main" id="{00000000-0008-0000-03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264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1" name="Imagem 1300" descr="C:\pini\VolareSQL\images\linha.gif">
          <a:extLst>
            <a:ext uri="{FF2B5EF4-FFF2-40B4-BE49-F238E27FC236}">
              <a16:creationId xmlns:a16="http://schemas.microsoft.com/office/drawing/2014/main" id="{00000000-0008-0000-03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1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2" name="Imagem 1301" descr="C:\pini\VolareSQL\images\linha.gif">
          <a:extLst>
            <a:ext uri="{FF2B5EF4-FFF2-40B4-BE49-F238E27FC236}">
              <a16:creationId xmlns:a16="http://schemas.microsoft.com/office/drawing/2014/main" id="{00000000-0008-0000-03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559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3" name="Imagem 1302" descr="C:\pini\VolareSQL\images\linha.gif">
          <a:extLst>
            <a:ext uri="{FF2B5EF4-FFF2-40B4-BE49-F238E27FC236}">
              <a16:creationId xmlns:a16="http://schemas.microsoft.com/office/drawing/2014/main" id="{00000000-0008-0000-03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20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4" name="Imagem 1303" descr="C:\pini\VolareSQL\images\linha.gif">
          <a:extLst>
            <a:ext uri="{FF2B5EF4-FFF2-40B4-BE49-F238E27FC236}">
              <a16:creationId xmlns:a16="http://schemas.microsoft.com/office/drawing/2014/main" id="{00000000-0008-0000-03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84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5" name="Imagem 1304" descr="C:\pini\VolareSQL\images\linha.gif">
          <a:extLst>
            <a:ext uri="{FF2B5EF4-FFF2-40B4-BE49-F238E27FC236}">
              <a16:creationId xmlns:a16="http://schemas.microsoft.com/office/drawing/2014/main" id="{00000000-0008-0000-03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9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6" name="Imagem 1305" descr="C:\pini\VolareSQL\images\linha.gif">
          <a:extLst>
            <a:ext uri="{FF2B5EF4-FFF2-40B4-BE49-F238E27FC236}">
              <a16:creationId xmlns:a16="http://schemas.microsoft.com/office/drawing/2014/main" id="{00000000-0008-0000-03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135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7" name="Imagem 1306" descr="C:\pini\VolareSQL\images\linha.gif">
          <a:extLst>
            <a:ext uri="{FF2B5EF4-FFF2-40B4-BE49-F238E27FC236}">
              <a16:creationId xmlns:a16="http://schemas.microsoft.com/office/drawing/2014/main" id="{00000000-0008-0000-03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778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8" name="Imagem 1307" descr="C:\pini\VolareSQL\images\linha.gif">
          <a:extLst>
            <a:ext uri="{FF2B5EF4-FFF2-40B4-BE49-F238E27FC236}">
              <a16:creationId xmlns:a16="http://schemas.microsoft.com/office/drawing/2014/main" id="{00000000-0008-0000-03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369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9" name="Imagem 1308" descr="C:\pini\VolareSQL\images\linha.gif">
          <a:extLst>
            <a:ext uri="{FF2B5EF4-FFF2-40B4-BE49-F238E27FC236}">
              <a16:creationId xmlns:a16="http://schemas.microsoft.com/office/drawing/2014/main" id="{00000000-0008-0000-03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01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0" name="Imagem 1309" descr="C:\pini\VolareSQL\images\linha.gif">
          <a:extLst>
            <a:ext uri="{FF2B5EF4-FFF2-40B4-BE49-F238E27FC236}">
              <a16:creationId xmlns:a16="http://schemas.microsoft.com/office/drawing/2014/main" id="{00000000-0008-0000-03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65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1" name="Imagem 1310" descr="C:\pini\VolareSQL\images\linha.gif">
          <a:extLst>
            <a:ext uri="{FF2B5EF4-FFF2-40B4-BE49-F238E27FC236}">
              <a16:creationId xmlns:a16="http://schemas.microsoft.com/office/drawing/2014/main" id="{00000000-0008-0000-03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320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2" name="Imagem 1311" descr="C:\pini\VolareSQL\images\linha.gif">
          <a:extLst>
            <a:ext uri="{FF2B5EF4-FFF2-40B4-BE49-F238E27FC236}">
              <a16:creationId xmlns:a16="http://schemas.microsoft.com/office/drawing/2014/main" id="{00000000-0008-0000-03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50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3" name="Imagem 1312" descr="C:\pini\VolareSQL\images\linha.gif">
          <a:extLst>
            <a:ext uri="{FF2B5EF4-FFF2-40B4-BE49-F238E27FC236}">
              <a16:creationId xmlns:a16="http://schemas.microsoft.com/office/drawing/2014/main" id="{00000000-0008-0000-03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567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4" name="Imagem 1313" descr="C:\pini\VolareSQL\images\linha.gif">
          <a:extLst>
            <a:ext uri="{FF2B5EF4-FFF2-40B4-BE49-F238E27FC236}">
              <a16:creationId xmlns:a16="http://schemas.microsoft.com/office/drawing/2014/main" id="{00000000-0008-0000-03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18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5" name="Imagem 1314" descr="C:\pini\VolareSQL\images\linha.gif">
          <a:extLst>
            <a:ext uri="{FF2B5EF4-FFF2-40B4-BE49-F238E27FC236}">
              <a16:creationId xmlns:a16="http://schemas.microsoft.com/office/drawing/2014/main" id="{00000000-0008-0000-03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802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6" name="Imagem 1315" descr="C:\pini\VolareSQL\images\linha.gif">
          <a:extLst>
            <a:ext uri="{FF2B5EF4-FFF2-40B4-BE49-F238E27FC236}">
              <a16:creationId xmlns:a16="http://schemas.microsoft.com/office/drawing/2014/main" id="{00000000-0008-0000-03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41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7" name="Imagem 1316" descr="C:\pini\VolareSQL\images\linha.gif">
          <a:extLst>
            <a:ext uri="{FF2B5EF4-FFF2-40B4-BE49-F238E27FC236}">
              <a16:creationId xmlns:a16="http://schemas.microsoft.com/office/drawing/2014/main" id="{00000000-0008-0000-03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0178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8" name="Imagem 1317" descr="C:\pini\VolareSQL\images\linha.gif">
          <a:extLst>
            <a:ext uri="{FF2B5EF4-FFF2-40B4-BE49-F238E27FC236}">
              <a16:creationId xmlns:a16="http://schemas.microsoft.com/office/drawing/2014/main" id="{00000000-0008-0000-03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00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9" name="Imagem 1318" descr="C:\pini\VolareSQL\images\linha.gif">
          <a:extLst>
            <a:ext uri="{FF2B5EF4-FFF2-40B4-BE49-F238E27FC236}">
              <a16:creationId xmlns:a16="http://schemas.microsoft.com/office/drawing/2014/main" id="{00000000-0008-0000-03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183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0" name="Imagem 1319" descr="C:\pini\VolareSQL\images\linha.gif">
          <a:extLst>
            <a:ext uri="{FF2B5EF4-FFF2-40B4-BE49-F238E27FC236}">
              <a16:creationId xmlns:a16="http://schemas.microsoft.com/office/drawing/2014/main" id="{00000000-0008-0000-03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76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1" name="Imagem 1320" descr="C:\pini\VolareSQL\images\linha.gif">
          <a:extLst>
            <a:ext uri="{FF2B5EF4-FFF2-40B4-BE49-F238E27FC236}">
              <a16:creationId xmlns:a16="http://schemas.microsoft.com/office/drawing/2014/main" id="{00000000-0008-0000-03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49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2" name="Imagem 1321" descr="C:\pini\VolareSQL\images\linha.gif">
          <a:extLst>
            <a:ext uri="{FF2B5EF4-FFF2-40B4-BE49-F238E27FC236}">
              <a16:creationId xmlns:a16="http://schemas.microsoft.com/office/drawing/2014/main" id="{00000000-0008-0000-03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9324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3" name="Imagem 1322" descr="C:\pini\VolareSQL\images\linha.gif">
          <a:extLst>
            <a:ext uri="{FF2B5EF4-FFF2-40B4-BE49-F238E27FC236}">
              <a16:creationId xmlns:a16="http://schemas.microsoft.com/office/drawing/2014/main" id="{00000000-0008-0000-03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51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4" name="Imagem 1323" descr="C:\pini\VolareSQL\images\linha.gif">
          <a:extLst>
            <a:ext uri="{FF2B5EF4-FFF2-40B4-BE49-F238E27FC236}">
              <a16:creationId xmlns:a16="http://schemas.microsoft.com/office/drawing/2014/main" id="{00000000-0008-0000-03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098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5" name="Imagem 1324" descr="C:\pini\VolareSQL\images\linha.gif">
          <a:extLst>
            <a:ext uri="{FF2B5EF4-FFF2-40B4-BE49-F238E27FC236}">
              <a16:creationId xmlns:a16="http://schemas.microsoft.com/office/drawing/2014/main" id="{00000000-0008-0000-03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68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6" name="Imagem 1325" descr="C:\pini\VolareSQL\images\linha.gif">
          <a:extLst>
            <a:ext uri="{FF2B5EF4-FFF2-40B4-BE49-F238E27FC236}">
              <a16:creationId xmlns:a16="http://schemas.microsoft.com/office/drawing/2014/main" id="{00000000-0008-0000-03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264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7" name="Imagem 1326" descr="C:\pini\VolareSQL\images\linha.gif">
          <a:extLst>
            <a:ext uri="{FF2B5EF4-FFF2-40B4-BE49-F238E27FC236}">
              <a16:creationId xmlns:a16="http://schemas.microsoft.com/office/drawing/2014/main" id="{00000000-0008-0000-03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847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8" name="Imagem 1327" descr="C:\pini\VolareSQL\images\linha.gif">
          <a:extLst>
            <a:ext uri="{FF2B5EF4-FFF2-40B4-BE49-F238E27FC236}">
              <a16:creationId xmlns:a16="http://schemas.microsoft.com/office/drawing/2014/main" id="{00000000-0008-0000-03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430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9" name="Imagem 1328" descr="C:\pini\VolareSQL\images\linha.gif">
          <a:extLst>
            <a:ext uri="{FF2B5EF4-FFF2-40B4-BE49-F238E27FC236}">
              <a16:creationId xmlns:a16="http://schemas.microsoft.com/office/drawing/2014/main" id="{00000000-0008-0000-03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12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0" name="Imagem 1329" descr="C:\pini\VolareSQL\images\linha.gif">
          <a:extLst>
            <a:ext uri="{FF2B5EF4-FFF2-40B4-BE49-F238E27FC236}">
              <a16:creationId xmlns:a16="http://schemas.microsoft.com/office/drawing/2014/main" id="{00000000-0008-0000-03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5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1" name="Imagem 1330" descr="C:\pini\VolareSQL\images\linha.gif">
          <a:extLst>
            <a:ext uri="{FF2B5EF4-FFF2-40B4-BE49-F238E27FC236}">
              <a16:creationId xmlns:a16="http://schemas.microsoft.com/office/drawing/2014/main" id="{00000000-0008-0000-03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178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2" name="Imagem 1331" descr="C:\pini\VolareSQL\images\linha.gif">
          <a:extLst>
            <a:ext uri="{FF2B5EF4-FFF2-40B4-BE49-F238E27FC236}">
              <a16:creationId xmlns:a16="http://schemas.microsoft.com/office/drawing/2014/main" id="{00000000-0008-0000-03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761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3" name="Imagem 1332" descr="C:\pini\VolareSQL\images\linha.gif">
          <a:extLst>
            <a:ext uri="{FF2B5EF4-FFF2-40B4-BE49-F238E27FC236}">
              <a16:creationId xmlns:a16="http://schemas.microsoft.com/office/drawing/2014/main" id="{00000000-0008-0000-03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34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4" name="Imagem 1333" descr="C:\pini\VolareSQL\images\linha.gif">
          <a:extLst>
            <a:ext uri="{FF2B5EF4-FFF2-40B4-BE49-F238E27FC236}">
              <a16:creationId xmlns:a16="http://schemas.microsoft.com/office/drawing/2014/main" id="{00000000-0008-0000-03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38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5" name="Imagem 1334" descr="C:\pini\VolareSQL\images\linha.gif">
          <a:extLst>
            <a:ext uri="{FF2B5EF4-FFF2-40B4-BE49-F238E27FC236}">
              <a16:creationId xmlns:a16="http://schemas.microsoft.com/office/drawing/2014/main" id="{00000000-0008-0000-03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030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6" name="Imagem 1335" descr="C:\pini\VolareSQL\images\linha.gif">
          <a:extLst>
            <a:ext uri="{FF2B5EF4-FFF2-40B4-BE49-F238E27FC236}">
              <a16:creationId xmlns:a16="http://schemas.microsoft.com/office/drawing/2014/main" id="{00000000-0008-0000-03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78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7" name="Imagem 1336" descr="C:\pini\VolareSQL\images\linha.gif">
          <a:extLst>
            <a:ext uri="{FF2B5EF4-FFF2-40B4-BE49-F238E27FC236}">
              <a16:creationId xmlns:a16="http://schemas.microsoft.com/office/drawing/2014/main" id="{00000000-0008-0000-03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261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8" name="Imagem 1337" descr="C:\pini\VolareSQL\images\linha.gif">
          <a:extLst>
            <a:ext uri="{FF2B5EF4-FFF2-40B4-BE49-F238E27FC236}">
              <a16:creationId xmlns:a16="http://schemas.microsoft.com/office/drawing/2014/main" id="{00000000-0008-0000-03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4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9" name="Imagem 1338" descr="C:\pini\VolareSQL\images\linha.gif">
          <a:extLst>
            <a:ext uri="{FF2B5EF4-FFF2-40B4-BE49-F238E27FC236}">
              <a16:creationId xmlns:a16="http://schemas.microsoft.com/office/drawing/2014/main" id="{00000000-0008-0000-03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426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0" name="Imagem 1339" descr="C:\pini\VolareSQL\images\linha.gif">
          <a:extLst>
            <a:ext uri="{FF2B5EF4-FFF2-40B4-BE49-F238E27FC236}">
              <a16:creationId xmlns:a16="http://schemas.microsoft.com/office/drawing/2014/main" id="{00000000-0008-0000-03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009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1" name="Imagem 1340" descr="C:\pini\VolareSQL\images\linha.gif">
          <a:extLst>
            <a:ext uri="{FF2B5EF4-FFF2-40B4-BE49-F238E27FC236}">
              <a16:creationId xmlns:a16="http://schemas.microsoft.com/office/drawing/2014/main" id="{00000000-0008-0000-03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59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2" name="Imagem 1341" descr="C:\pini\VolareSQL\images\linha.gif">
          <a:extLst>
            <a:ext uri="{FF2B5EF4-FFF2-40B4-BE49-F238E27FC236}">
              <a16:creationId xmlns:a16="http://schemas.microsoft.com/office/drawing/2014/main" id="{00000000-0008-0000-03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175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3" name="Imagem 1342" descr="C:\pini\VolareSQL\images\linha.gif">
          <a:extLst>
            <a:ext uri="{FF2B5EF4-FFF2-40B4-BE49-F238E27FC236}">
              <a16:creationId xmlns:a16="http://schemas.microsoft.com/office/drawing/2014/main" id="{00000000-0008-0000-03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75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4" name="Imagem 1343" descr="C:\pini\VolareSQL\images\linha.gif">
          <a:extLst>
            <a:ext uri="{FF2B5EF4-FFF2-40B4-BE49-F238E27FC236}">
              <a16:creationId xmlns:a16="http://schemas.microsoft.com/office/drawing/2014/main" id="{00000000-0008-0000-03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341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5" name="Imagem 1344" descr="C:\pini\VolareSQL\images\linha.gif">
          <a:extLst>
            <a:ext uri="{FF2B5EF4-FFF2-40B4-BE49-F238E27FC236}">
              <a16:creationId xmlns:a16="http://schemas.microsoft.com/office/drawing/2014/main" id="{00000000-0008-0000-03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924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6" name="Imagem 1345" descr="C:\pini\VolareSQL\images\linha.gif">
          <a:extLst>
            <a:ext uri="{FF2B5EF4-FFF2-40B4-BE49-F238E27FC236}">
              <a16:creationId xmlns:a16="http://schemas.microsoft.com/office/drawing/2014/main" id="{00000000-0008-0000-03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07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7" name="Imagem 1346" descr="C:\pini\VolareSQL\images\linha.gif">
          <a:extLst>
            <a:ext uri="{FF2B5EF4-FFF2-40B4-BE49-F238E27FC236}">
              <a16:creationId xmlns:a16="http://schemas.microsoft.com/office/drawing/2014/main" id="{00000000-0008-0000-03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64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8" name="Imagem 1347" descr="C:\pini\VolareSQL\images\linha.gif">
          <a:extLst>
            <a:ext uri="{FF2B5EF4-FFF2-40B4-BE49-F238E27FC236}">
              <a16:creationId xmlns:a16="http://schemas.microsoft.com/office/drawing/2014/main" id="{00000000-0008-0000-03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147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9" name="Imagem 1348" descr="C:\pini\VolareSQL\images\linha.gif">
          <a:extLst>
            <a:ext uri="{FF2B5EF4-FFF2-40B4-BE49-F238E27FC236}">
              <a16:creationId xmlns:a16="http://schemas.microsoft.com/office/drawing/2014/main" id="{00000000-0008-0000-03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73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0" name="Imagem 1349" descr="C:\pini\VolareSQL\images\linha.gif">
          <a:extLst>
            <a:ext uri="{FF2B5EF4-FFF2-40B4-BE49-F238E27FC236}">
              <a16:creationId xmlns:a16="http://schemas.microsoft.com/office/drawing/2014/main" id="{00000000-0008-0000-03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76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1" name="Imagem 1350" descr="C:\pini\VolareSQL\images\linha.gif">
          <a:extLst>
            <a:ext uri="{FF2B5EF4-FFF2-40B4-BE49-F238E27FC236}">
              <a16:creationId xmlns:a16="http://schemas.microsoft.com/office/drawing/2014/main" id="{00000000-0008-0000-03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33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2" name="Imagem 1351" descr="C:\pini\VolareSQL\images\linha.gif">
          <a:extLst>
            <a:ext uri="{FF2B5EF4-FFF2-40B4-BE49-F238E27FC236}">
              <a16:creationId xmlns:a16="http://schemas.microsoft.com/office/drawing/2014/main" id="{00000000-0008-0000-03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8963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3" name="Imagem 1352" descr="C:\pini\VolareSQL\images\linha.gif">
          <a:extLst>
            <a:ext uri="{FF2B5EF4-FFF2-40B4-BE49-F238E27FC236}">
              <a16:creationId xmlns:a16="http://schemas.microsoft.com/office/drawing/2014/main" id="{00000000-0008-0000-03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460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4" name="Imagem 1353" descr="C:\pini\VolareSQL\images\linha.gif">
          <a:extLst>
            <a:ext uri="{FF2B5EF4-FFF2-40B4-BE49-F238E27FC236}">
              <a16:creationId xmlns:a16="http://schemas.microsoft.com/office/drawing/2014/main" id="{00000000-0008-0000-03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043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5" name="Imagem 1354" descr="C:\pini\VolareSQL\images\linha.gif">
          <a:extLst>
            <a:ext uri="{FF2B5EF4-FFF2-40B4-BE49-F238E27FC236}">
              <a16:creationId xmlns:a16="http://schemas.microsoft.com/office/drawing/2014/main" id="{00000000-0008-0000-03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081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6" name="Imagem 1355" descr="C:\pini\VolareSQL\images\linha.gif">
          <a:extLst>
            <a:ext uri="{FF2B5EF4-FFF2-40B4-BE49-F238E27FC236}">
              <a16:creationId xmlns:a16="http://schemas.microsoft.com/office/drawing/2014/main" id="{00000000-0008-0000-03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138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7" name="Imagem 1356" descr="C:\pini\VolareSQL\images\linha.gif">
          <a:extLst>
            <a:ext uri="{FF2B5EF4-FFF2-40B4-BE49-F238E27FC236}">
              <a16:creationId xmlns:a16="http://schemas.microsoft.com/office/drawing/2014/main" id="{00000000-0008-0000-03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176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8" name="Imagem 1357" descr="C:\pini\VolareSQL\images\linha.gif">
          <a:extLst>
            <a:ext uri="{FF2B5EF4-FFF2-40B4-BE49-F238E27FC236}">
              <a16:creationId xmlns:a16="http://schemas.microsoft.com/office/drawing/2014/main" id="{00000000-0008-0000-03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786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9" name="Imagem 1358" descr="C:\pini\VolareSQL\images\linha.gif">
          <a:extLst>
            <a:ext uri="{FF2B5EF4-FFF2-40B4-BE49-F238E27FC236}">
              <a16:creationId xmlns:a16="http://schemas.microsoft.com/office/drawing/2014/main" id="{00000000-0008-0000-03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731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0" name="Imagem 1359" descr="C:\pini\VolareSQL\images\linha.gif">
          <a:extLst>
            <a:ext uri="{FF2B5EF4-FFF2-40B4-BE49-F238E27FC236}">
              <a16:creationId xmlns:a16="http://schemas.microsoft.com/office/drawing/2014/main" id="{00000000-0008-0000-03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24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1" name="Imagem 1360" descr="C:\pini\VolareSQL\images\linha.gif">
          <a:extLst>
            <a:ext uri="{FF2B5EF4-FFF2-40B4-BE49-F238E27FC236}">
              <a16:creationId xmlns:a16="http://schemas.microsoft.com/office/drawing/2014/main" id="{00000000-0008-0000-03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34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2" name="Imagem 1361" descr="C:\pini\VolareSQL\images\linha.gif">
          <a:extLst>
            <a:ext uri="{FF2B5EF4-FFF2-40B4-BE49-F238E27FC236}">
              <a16:creationId xmlns:a16="http://schemas.microsoft.com/office/drawing/2014/main" id="{00000000-0008-0000-03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681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3" name="Imagem 1362" descr="C:\pini\VolareSQL\images\linha.gif">
          <a:extLst>
            <a:ext uri="{FF2B5EF4-FFF2-40B4-BE49-F238E27FC236}">
              <a16:creationId xmlns:a16="http://schemas.microsoft.com/office/drawing/2014/main" id="{00000000-0008-0000-03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329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4" name="Imagem 1363" descr="C:\pini\VolareSQL\images\linha.gif">
          <a:extLst>
            <a:ext uri="{FF2B5EF4-FFF2-40B4-BE49-F238E27FC236}">
              <a16:creationId xmlns:a16="http://schemas.microsoft.com/office/drawing/2014/main" id="{00000000-0008-0000-03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990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5" name="Imagem 1364" descr="C:\pini\VolareSQL\images\linha.gif">
          <a:extLst>
            <a:ext uri="{FF2B5EF4-FFF2-40B4-BE49-F238E27FC236}">
              <a16:creationId xmlns:a16="http://schemas.microsoft.com/office/drawing/2014/main" id="{00000000-0008-0000-03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65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6" name="Imagem 1365" descr="C:\pini\VolareSQL\images\linha.gif">
          <a:extLst>
            <a:ext uri="{FF2B5EF4-FFF2-40B4-BE49-F238E27FC236}">
              <a16:creationId xmlns:a16="http://schemas.microsoft.com/office/drawing/2014/main" id="{00000000-0008-0000-03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301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7" name="Imagem 1366" descr="C:\pini\VolareSQL\images\linha.gif">
          <a:extLst>
            <a:ext uri="{FF2B5EF4-FFF2-40B4-BE49-F238E27FC236}">
              <a16:creationId xmlns:a16="http://schemas.microsoft.com/office/drawing/2014/main" id="{00000000-0008-0000-03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95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8" name="Imagem 1367" descr="C:\pini\VolareSQL\images\linha.gif">
          <a:extLst>
            <a:ext uri="{FF2B5EF4-FFF2-40B4-BE49-F238E27FC236}">
              <a16:creationId xmlns:a16="http://schemas.microsoft.com/office/drawing/2014/main" id="{00000000-0008-0000-03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495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9" name="Imagem 1368" descr="C:\pini\VolareSQL\images\linha.gif">
          <a:extLst>
            <a:ext uri="{FF2B5EF4-FFF2-40B4-BE49-F238E27FC236}">
              <a16:creationId xmlns:a16="http://schemas.microsoft.com/office/drawing/2014/main" id="{00000000-0008-0000-03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23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0" name="Imagem 1369" descr="C:\pini\VolareSQL\images\linha.gif">
          <a:extLst>
            <a:ext uri="{FF2B5EF4-FFF2-40B4-BE49-F238E27FC236}">
              <a16:creationId xmlns:a16="http://schemas.microsoft.com/office/drawing/2014/main" id="{00000000-0008-0000-03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6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1" name="Imagem 1370" descr="C:\pini\VolareSQL\images\linha.gif">
          <a:extLst>
            <a:ext uri="{FF2B5EF4-FFF2-40B4-BE49-F238E27FC236}">
              <a16:creationId xmlns:a16="http://schemas.microsoft.com/office/drawing/2014/main" id="{00000000-0008-0000-03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87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2" name="Imagem 1371" descr="C:\pini\VolareSQL\images\linha.gif">
          <a:extLst>
            <a:ext uri="{FF2B5EF4-FFF2-40B4-BE49-F238E27FC236}">
              <a16:creationId xmlns:a16="http://schemas.microsoft.com/office/drawing/2014/main" id="{00000000-0008-0000-03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48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3" name="Imagem 1372" descr="C:\pini\VolareSQL\images\linha.gif">
          <a:extLst>
            <a:ext uri="{FF2B5EF4-FFF2-40B4-BE49-F238E27FC236}">
              <a16:creationId xmlns:a16="http://schemas.microsoft.com/office/drawing/2014/main" id="{00000000-0008-0000-03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09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4" name="Imagem 1373" descr="C:\pini\VolareSQL\images\linha.gif">
          <a:extLst>
            <a:ext uri="{FF2B5EF4-FFF2-40B4-BE49-F238E27FC236}">
              <a16:creationId xmlns:a16="http://schemas.microsoft.com/office/drawing/2014/main" id="{00000000-0008-0000-03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7454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5" name="Imagem 1374" descr="C:\pini\VolareSQL\images\linha.gif">
          <a:extLst>
            <a:ext uri="{FF2B5EF4-FFF2-40B4-BE49-F238E27FC236}">
              <a16:creationId xmlns:a16="http://schemas.microsoft.com/office/drawing/2014/main" id="{00000000-0008-0000-03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93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6" name="Imagem 1375" descr="C:\pini\VolareSQL\images\linha.gif">
          <a:extLst>
            <a:ext uri="{FF2B5EF4-FFF2-40B4-BE49-F238E27FC236}">
              <a16:creationId xmlns:a16="http://schemas.microsoft.com/office/drawing/2014/main" id="{00000000-0008-0000-03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48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7" name="Imagem 1376" descr="C:\pini\VolareSQL\images\linha.gif">
          <a:extLst>
            <a:ext uri="{FF2B5EF4-FFF2-40B4-BE49-F238E27FC236}">
              <a16:creationId xmlns:a16="http://schemas.microsoft.com/office/drawing/2014/main" id="{00000000-0008-0000-03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879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8" name="Imagem 1377" descr="C:\pini\VolareSQL\images\linha.gif">
          <a:extLst>
            <a:ext uri="{FF2B5EF4-FFF2-40B4-BE49-F238E27FC236}">
              <a16:creationId xmlns:a16="http://schemas.microsoft.com/office/drawing/2014/main" id="{00000000-0008-0000-03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917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9" name="Imagem 1378" descr="C:\pini\VolareSQL\images\linha.gif">
          <a:extLst>
            <a:ext uri="{FF2B5EF4-FFF2-40B4-BE49-F238E27FC236}">
              <a16:creationId xmlns:a16="http://schemas.microsoft.com/office/drawing/2014/main" id="{00000000-0008-0000-03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7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0" name="Imagem 1379" descr="C:\pini\VolareSQL\images\linha.gif">
          <a:extLst>
            <a:ext uri="{FF2B5EF4-FFF2-40B4-BE49-F238E27FC236}">
              <a16:creationId xmlns:a16="http://schemas.microsoft.com/office/drawing/2014/main" id="{00000000-0008-0000-03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0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1" name="Imagem 1380" descr="C:\pini\VolareSQL\images\linha.gif">
          <a:extLst>
            <a:ext uri="{FF2B5EF4-FFF2-40B4-BE49-F238E27FC236}">
              <a16:creationId xmlns:a16="http://schemas.microsoft.com/office/drawing/2014/main" id="{00000000-0008-0000-03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89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2" name="Imagem 1381" descr="C:\pini\VolareSQL\images\linha.gif">
          <a:extLst>
            <a:ext uri="{FF2B5EF4-FFF2-40B4-BE49-F238E27FC236}">
              <a16:creationId xmlns:a16="http://schemas.microsoft.com/office/drawing/2014/main" id="{00000000-0008-0000-03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93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3" name="Imagem 1382" descr="C:\pini\VolareSQL\images\linha.gif">
          <a:extLst>
            <a:ext uri="{FF2B5EF4-FFF2-40B4-BE49-F238E27FC236}">
              <a16:creationId xmlns:a16="http://schemas.microsoft.com/office/drawing/2014/main" id="{00000000-0008-0000-03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56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4" name="Imagem 1383" descr="C:\pini\VolareSQL\images\linha.gif">
          <a:extLst>
            <a:ext uri="{FF2B5EF4-FFF2-40B4-BE49-F238E27FC236}">
              <a16:creationId xmlns:a16="http://schemas.microsoft.com/office/drawing/2014/main" id="{00000000-0008-0000-03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294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5" name="Imagem 1384" descr="C:\pini\VolareSQL\images\linha.gif">
          <a:extLst>
            <a:ext uri="{FF2B5EF4-FFF2-40B4-BE49-F238E27FC236}">
              <a16:creationId xmlns:a16="http://schemas.microsoft.com/office/drawing/2014/main" id="{00000000-0008-0000-03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988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6" name="Imagem 1385" descr="C:\pini\VolareSQL\images\linha.gif">
          <a:extLst>
            <a:ext uri="{FF2B5EF4-FFF2-40B4-BE49-F238E27FC236}">
              <a16:creationId xmlns:a16="http://schemas.microsoft.com/office/drawing/2014/main" id="{00000000-0008-0000-03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845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7" name="Imagem 1386" descr="C:\pini\VolareSQL\images\linha.gif">
          <a:extLst>
            <a:ext uri="{FF2B5EF4-FFF2-40B4-BE49-F238E27FC236}">
              <a16:creationId xmlns:a16="http://schemas.microsoft.com/office/drawing/2014/main" id="{00000000-0008-0000-03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702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8" name="Imagem 1387" descr="C:\pini\VolareSQL\images\linha.gif">
          <a:extLst>
            <a:ext uri="{FF2B5EF4-FFF2-40B4-BE49-F238E27FC236}">
              <a16:creationId xmlns:a16="http://schemas.microsoft.com/office/drawing/2014/main" id="{00000000-0008-0000-03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319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9" name="Imagem 1388" descr="C:\pini\VolareSQL\images\linha.gif">
          <a:extLst>
            <a:ext uri="{FF2B5EF4-FFF2-40B4-BE49-F238E27FC236}">
              <a16:creationId xmlns:a16="http://schemas.microsoft.com/office/drawing/2014/main" id="{00000000-0008-0000-03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975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0" name="Imagem 1389" descr="C:\pini\VolareSQL\images\linha.gif">
          <a:extLst>
            <a:ext uri="{FF2B5EF4-FFF2-40B4-BE49-F238E27FC236}">
              <a16:creationId xmlns:a16="http://schemas.microsoft.com/office/drawing/2014/main" id="{00000000-0008-0000-03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565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1" name="Imagem 1390" descr="C:\pini\VolareSQL\images\linha.gif">
          <a:extLst>
            <a:ext uri="{FF2B5EF4-FFF2-40B4-BE49-F238E27FC236}">
              <a16:creationId xmlns:a16="http://schemas.microsoft.com/office/drawing/2014/main" id="{00000000-0008-0000-03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48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2" name="Imagem 1391" descr="C:\pini\VolareSQL\images\linha.gif">
          <a:extLst>
            <a:ext uri="{FF2B5EF4-FFF2-40B4-BE49-F238E27FC236}">
              <a16:creationId xmlns:a16="http://schemas.microsoft.com/office/drawing/2014/main" id="{00000000-0008-0000-03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731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3" name="Imagem 1392" descr="C:\pini\VolareSQL\images\linha.gif">
          <a:extLst>
            <a:ext uri="{FF2B5EF4-FFF2-40B4-BE49-F238E27FC236}">
              <a16:creationId xmlns:a16="http://schemas.microsoft.com/office/drawing/2014/main" id="{00000000-0008-0000-03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95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4" name="Imagem 1393" descr="C:\pini\VolareSQL\images\linha.gif">
          <a:extLst>
            <a:ext uri="{FF2B5EF4-FFF2-40B4-BE49-F238E27FC236}">
              <a16:creationId xmlns:a16="http://schemas.microsoft.com/office/drawing/2014/main" id="{00000000-0008-0000-03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905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5" name="Imagem 1394" descr="C:\pini\VolareSQL\images\linha.gif">
          <a:extLst>
            <a:ext uri="{FF2B5EF4-FFF2-40B4-BE49-F238E27FC236}">
              <a16:creationId xmlns:a16="http://schemas.microsoft.com/office/drawing/2014/main" id="{00000000-0008-0000-03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484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6" name="Imagem 1395" descr="C:\pini\VolareSQL\images\linha.gif">
          <a:extLst>
            <a:ext uri="{FF2B5EF4-FFF2-40B4-BE49-F238E27FC236}">
              <a16:creationId xmlns:a16="http://schemas.microsoft.com/office/drawing/2014/main" id="{00000000-0008-0000-03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55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7" name="Imagem 1396" descr="C:\pini\VolareSQL\images\linha.gif">
          <a:extLst>
            <a:ext uri="{FF2B5EF4-FFF2-40B4-BE49-F238E27FC236}">
              <a16:creationId xmlns:a16="http://schemas.microsoft.com/office/drawing/2014/main" id="{00000000-0008-0000-03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93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8" name="Imagem 1397" descr="C:\pini\VolareSQL\images\linha.gif">
          <a:extLst>
            <a:ext uri="{FF2B5EF4-FFF2-40B4-BE49-F238E27FC236}">
              <a16:creationId xmlns:a16="http://schemas.microsoft.com/office/drawing/2014/main" id="{00000000-0008-0000-03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737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9" name="Imagem 1398" descr="C:\pini\VolareSQL\images\linha.gif">
          <a:extLst>
            <a:ext uri="{FF2B5EF4-FFF2-40B4-BE49-F238E27FC236}">
              <a16:creationId xmlns:a16="http://schemas.microsoft.com/office/drawing/2014/main" id="{00000000-0008-0000-03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2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0" name="Imagem 1399" descr="C:\pini\VolareSQL\images\linha.gif">
          <a:extLst>
            <a:ext uri="{FF2B5EF4-FFF2-40B4-BE49-F238E27FC236}">
              <a16:creationId xmlns:a16="http://schemas.microsoft.com/office/drawing/2014/main" id="{00000000-0008-0000-03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391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1" name="Imagem 1400" descr="C:\pini\VolareSQL\images\linha.gif">
          <a:extLst>
            <a:ext uri="{FF2B5EF4-FFF2-40B4-BE49-F238E27FC236}">
              <a16:creationId xmlns:a16="http://schemas.microsoft.com/office/drawing/2014/main" id="{00000000-0008-0000-03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97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2" name="Imagem 1401" descr="C:\pini\VolareSQL\images\linha.gif">
          <a:extLst>
            <a:ext uri="{FF2B5EF4-FFF2-40B4-BE49-F238E27FC236}">
              <a16:creationId xmlns:a16="http://schemas.microsoft.com/office/drawing/2014/main" id="{00000000-0008-0000-03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57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3" name="Imagem 1402" descr="C:\pini\VolareSQL\images\linha.gif">
          <a:extLst>
            <a:ext uri="{FF2B5EF4-FFF2-40B4-BE49-F238E27FC236}">
              <a16:creationId xmlns:a16="http://schemas.microsoft.com/office/drawing/2014/main" id="{00000000-0008-0000-03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181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4" name="Imagem 1403" descr="C:\pini\VolareSQL\images\linha.gif">
          <a:extLst>
            <a:ext uri="{FF2B5EF4-FFF2-40B4-BE49-F238E27FC236}">
              <a16:creationId xmlns:a16="http://schemas.microsoft.com/office/drawing/2014/main" id="{00000000-0008-0000-03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787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5" name="Imagem 1404" descr="C:\pini\VolareSQL\images\linha.gif">
          <a:extLst>
            <a:ext uri="{FF2B5EF4-FFF2-40B4-BE49-F238E27FC236}">
              <a16:creationId xmlns:a16="http://schemas.microsoft.com/office/drawing/2014/main" id="{00000000-0008-0000-03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53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6" name="Imagem 1405" descr="C:\pini\VolareSQL\images\linha.gif">
          <a:extLst>
            <a:ext uri="{FF2B5EF4-FFF2-40B4-BE49-F238E27FC236}">
              <a16:creationId xmlns:a16="http://schemas.microsoft.com/office/drawing/2014/main" id="{00000000-0008-0000-03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91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7" name="Imagem 1406" descr="C:\pini\VolareSQL\images\linha.gif">
          <a:extLst>
            <a:ext uri="{FF2B5EF4-FFF2-40B4-BE49-F238E27FC236}">
              <a16:creationId xmlns:a16="http://schemas.microsoft.com/office/drawing/2014/main" id="{00000000-0008-0000-03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170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8" name="Imagem 1407" descr="C:\pini\VolareSQL\images\linha.gif">
          <a:extLst>
            <a:ext uri="{FF2B5EF4-FFF2-40B4-BE49-F238E27FC236}">
              <a16:creationId xmlns:a16="http://schemas.microsoft.com/office/drawing/2014/main" id="{00000000-0008-0000-03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75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9" name="Imagem 1408" descr="C:\pini\VolareSQL\images\linha.gif">
          <a:extLst>
            <a:ext uri="{FF2B5EF4-FFF2-40B4-BE49-F238E27FC236}">
              <a16:creationId xmlns:a16="http://schemas.microsoft.com/office/drawing/2014/main" id="{00000000-0008-0000-03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317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0" name="Imagem 1409" descr="C:\pini\VolareSQL\images\linha.gif">
          <a:extLst>
            <a:ext uri="{FF2B5EF4-FFF2-40B4-BE49-F238E27FC236}">
              <a16:creationId xmlns:a16="http://schemas.microsoft.com/office/drawing/2014/main" id="{00000000-0008-0000-03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01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1" name="Imagem 1410" descr="C:\pini\VolareSQL\images\linha.gif">
          <a:extLst>
            <a:ext uri="{FF2B5EF4-FFF2-40B4-BE49-F238E27FC236}">
              <a16:creationId xmlns:a16="http://schemas.microsoft.com/office/drawing/2014/main" id="{00000000-0008-0000-03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647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2" name="Imagem 1411" descr="C:\pini\VolareSQL\images\linha.gif">
          <a:extLst>
            <a:ext uri="{FF2B5EF4-FFF2-40B4-BE49-F238E27FC236}">
              <a16:creationId xmlns:a16="http://schemas.microsoft.com/office/drawing/2014/main" id="{00000000-0008-0000-03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06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3" name="Imagem 1412" descr="C:\pini\VolareSQL\images\linha.gif">
          <a:extLst>
            <a:ext uri="{FF2B5EF4-FFF2-40B4-BE49-F238E27FC236}">
              <a16:creationId xmlns:a16="http://schemas.microsoft.com/office/drawing/2014/main" id="{00000000-0008-0000-03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44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4" name="Imagem 1413" descr="C:\pini\VolareSQL\images\linha.gif">
          <a:extLst>
            <a:ext uri="{FF2B5EF4-FFF2-40B4-BE49-F238E27FC236}">
              <a16:creationId xmlns:a16="http://schemas.microsoft.com/office/drawing/2014/main" id="{00000000-0008-0000-03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20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5" name="Imagem 1414" descr="C:\pini\VolareSQL\images\linha.gif">
          <a:extLst>
            <a:ext uri="{FF2B5EF4-FFF2-40B4-BE49-F238E27FC236}">
              <a16:creationId xmlns:a16="http://schemas.microsoft.com/office/drawing/2014/main" id="{00000000-0008-0000-03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771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6" name="Imagem 1415" descr="C:\pini\VolareSQL\images\linha.gif">
          <a:extLst>
            <a:ext uri="{FF2B5EF4-FFF2-40B4-BE49-F238E27FC236}">
              <a16:creationId xmlns:a16="http://schemas.microsoft.com/office/drawing/2014/main" id="{00000000-0008-0000-03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809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7" name="Imagem 1416" descr="C:\pini\VolareSQL\images\linha.gif">
          <a:extLst>
            <a:ext uri="{FF2B5EF4-FFF2-40B4-BE49-F238E27FC236}">
              <a16:creationId xmlns:a16="http://schemas.microsoft.com/office/drawing/2014/main" id="{00000000-0008-0000-03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4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8" name="Imagem 1417" descr="C:\pini\VolareSQL\images\linha.gif">
          <a:extLst>
            <a:ext uri="{FF2B5EF4-FFF2-40B4-BE49-F238E27FC236}">
              <a16:creationId xmlns:a16="http://schemas.microsoft.com/office/drawing/2014/main" id="{00000000-0008-0000-03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8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9" name="Imagem 1418" descr="C:\pini\VolareSQL\images\linha.gif">
          <a:extLst>
            <a:ext uri="{FF2B5EF4-FFF2-40B4-BE49-F238E27FC236}">
              <a16:creationId xmlns:a16="http://schemas.microsoft.com/office/drawing/2014/main" id="{00000000-0008-0000-03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051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20" name="Imagem 1419" descr="C:\pini\VolareSQL\images\linha.gif">
          <a:extLst>
            <a:ext uri="{FF2B5EF4-FFF2-40B4-BE49-F238E27FC236}">
              <a16:creationId xmlns:a16="http://schemas.microsoft.com/office/drawing/2014/main" id="{00000000-0008-0000-03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29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21" name="Imagem 1420" descr="C:\pini\VolareSQL\images\linha.gif">
          <a:extLst>
            <a:ext uri="{FF2B5EF4-FFF2-40B4-BE49-F238E27FC236}">
              <a16:creationId xmlns:a16="http://schemas.microsoft.com/office/drawing/2014/main" id="{00000000-0008-0000-03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43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22" name="Imagem 1421" descr="C:\pini\VolareSQL\images\linha.gif">
          <a:extLst>
            <a:ext uri="{FF2B5EF4-FFF2-40B4-BE49-F238E27FC236}">
              <a16:creationId xmlns:a16="http://schemas.microsoft.com/office/drawing/2014/main" id="{00000000-0008-0000-03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072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5" name="Imagem 1624" descr="C:\pini\VolareSQL\images\linha.gif">
          <a:extLst>
            <a:ext uri="{FF2B5EF4-FFF2-40B4-BE49-F238E27FC236}">
              <a16:creationId xmlns:a16="http://schemas.microsoft.com/office/drawing/2014/main" id="{82BCC3A6-94D3-45D9-A93A-047309A62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6" name="Imagem 1625" descr="C:\pini\VolareSQL\images\linha.gif">
          <a:extLst>
            <a:ext uri="{FF2B5EF4-FFF2-40B4-BE49-F238E27FC236}">
              <a16:creationId xmlns:a16="http://schemas.microsoft.com/office/drawing/2014/main" id="{BD926468-CBB5-467E-828D-880775B41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7" name="Imagem 1626" descr="C:\pini\VolareSQL\images\linha.gif">
          <a:extLst>
            <a:ext uri="{FF2B5EF4-FFF2-40B4-BE49-F238E27FC236}">
              <a16:creationId xmlns:a16="http://schemas.microsoft.com/office/drawing/2014/main" id="{ADE62046-DDCC-464C-8190-3D43C70D2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8" name="Imagem 1627" descr="C:\pini\VolareSQL\images\linha.gif">
          <a:extLst>
            <a:ext uri="{FF2B5EF4-FFF2-40B4-BE49-F238E27FC236}">
              <a16:creationId xmlns:a16="http://schemas.microsoft.com/office/drawing/2014/main" id="{B57502E2-547F-4083-8CF6-514764D82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6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9" name="Imagem 1628" descr="C:\pini\VolareSQL\images\linha.gif">
          <a:extLst>
            <a:ext uri="{FF2B5EF4-FFF2-40B4-BE49-F238E27FC236}">
              <a16:creationId xmlns:a16="http://schemas.microsoft.com/office/drawing/2014/main" id="{F90B5F41-7C84-453E-8EB8-066EB6081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0" name="Imagem 1629" descr="C:\pini\VolareSQL\images\linha.gif">
          <a:extLst>
            <a:ext uri="{FF2B5EF4-FFF2-40B4-BE49-F238E27FC236}">
              <a16:creationId xmlns:a16="http://schemas.microsoft.com/office/drawing/2014/main" id="{BCC991F8-DF0C-444F-9F24-5EAB25A4F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1" name="Imagem 1630" descr="C:\pini\VolareSQL\images\linha.gif">
          <a:extLst>
            <a:ext uri="{FF2B5EF4-FFF2-40B4-BE49-F238E27FC236}">
              <a16:creationId xmlns:a16="http://schemas.microsoft.com/office/drawing/2014/main" id="{4D8AFC1A-BC66-4B94-8217-5233D929E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2" name="Imagem 1631" descr="C:\pini\VolareSQL\images\linha.gif">
          <a:extLst>
            <a:ext uri="{FF2B5EF4-FFF2-40B4-BE49-F238E27FC236}">
              <a16:creationId xmlns:a16="http://schemas.microsoft.com/office/drawing/2014/main" id="{558317E2-EE17-4FCE-B8C8-8DB3D6D0E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6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3" name="Imagem 1632" descr="C:\pini\VolareSQL\images\linha.gif">
          <a:extLst>
            <a:ext uri="{FF2B5EF4-FFF2-40B4-BE49-F238E27FC236}">
              <a16:creationId xmlns:a16="http://schemas.microsoft.com/office/drawing/2014/main" id="{BD1D42D8-7199-4B9B-BAFD-9AF30F147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9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4" name="Imagem 1633" descr="C:\pini\VolareSQL\images\linha.gif">
          <a:extLst>
            <a:ext uri="{FF2B5EF4-FFF2-40B4-BE49-F238E27FC236}">
              <a16:creationId xmlns:a16="http://schemas.microsoft.com/office/drawing/2014/main" id="{71E855BE-9B4A-4D1A-A9B6-8654503A8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2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5" name="Imagem 1634" descr="C:\pini\VolareSQL\images\linha.gif">
          <a:extLst>
            <a:ext uri="{FF2B5EF4-FFF2-40B4-BE49-F238E27FC236}">
              <a16:creationId xmlns:a16="http://schemas.microsoft.com/office/drawing/2014/main" id="{4FF8A618-6D7B-4FB2-8A23-F5495DDAD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4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6" name="Imagem 1635" descr="C:\pini\VolareSQL\images\linha.gif">
          <a:extLst>
            <a:ext uri="{FF2B5EF4-FFF2-40B4-BE49-F238E27FC236}">
              <a16:creationId xmlns:a16="http://schemas.microsoft.com/office/drawing/2014/main" id="{1F9FE0D2-EDB3-497B-9A84-EDFDA09F1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7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7" name="Imagem 1636" descr="C:\pini\VolareSQL\images\linha.gif">
          <a:extLst>
            <a:ext uri="{FF2B5EF4-FFF2-40B4-BE49-F238E27FC236}">
              <a16:creationId xmlns:a16="http://schemas.microsoft.com/office/drawing/2014/main" id="{0A84DF28-D1FC-4A1E-9806-FBB410CB4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9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8" name="Imagem 1637" descr="C:\pini\VolareSQL\images\linha.gif">
          <a:extLst>
            <a:ext uri="{FF2B5EF4-FFF2-40B4-BE49-F238E27FC236}">
              <a16:creationId xmlns:a16="http://schemas.microsoft.com/office/drawing/2014/main" id="{4DE92C0D-2E21-4273-A65F-F53BC0636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7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9" name="Imagem 1638" descr="C:\pini\VolareSQL\images\linha.gif">
          <a:extLst>
            <a:ext uri="{FF2B5EF4-FFF2-40B4-BE49-F238E27FC236}">
              <a16:creationId xmlns:a16="http://schemas.microsoft.com/office/drawing/2014/main" id="{D3F9D91B-4947-4CC0-9EF5-88DE93F68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3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0" name="Imagem 1639" descr="C:\pini\VolareSQL\images\linha.gif">
          <a:extLst>
            <a:ext uri="{FF2B5EF4-FFF2-40B4-BE49-F238E27FC236}">
              <a16:creationId xmlns:a16="http://schemas.microsoft.com/office/drawing/2014/main" id="{E0AF27B4-0A3A-4295-9D7E-5B6015EA2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20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1" name="Imagem 1640" descr="C:\pini\VolareSQL\images\linha.gif">
          <a:extLst>
            <a:ext uri="{FF2B5EF4-FFF2-40B4-BE49-F238E27FC236}">
              <a16:creationId xmlns:a16="http://schemas.microsoft.com/office/drawing/2014/main" id="{ECF39A42-DE80-4710-86F3-47E21E01C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3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2" name="Imagem 1641" descr="C:\pini\VolareSQL\images\linha.gif">
          <a:extLst>
            <a:ext uri="{FF2B5EF4-FFF2-40B4-BE49-F238E27FC236}">
              <a16:creationId xmlns:a16="http://schemas.microsoft.com/office/drawing/2014/main" id="{654F2923-D6FC-4528-8802-830B4738F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5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3" name="Imagem 1642" descr="C:\pini\VolareSQL\images\linha.gif">
          <a:extLst>
            <a:ext uri="{FF2B5EF4-FFF2-40B4-BE49-F238E27FC236}">
              <a16:creationId xmlns:a16="http://schemas.microsoft.com/office/drawing/2014/main" id="{782963DE-0EF7-419B-8558-E3B0DF1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77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4" name="Imagem 1643" descr="C:\pini\VolareSQL\images\linha.gif">
          <a:extLst>
            <a:ext uri="{FF2B5EF4-FFF2-40B4-BE49-F238E27FC236}">
              <a16:creationId xmlns:a16="http://schemas.microsoft.com/office/drawing/2014/main" id="{855FAEEC-4B0D-4BAE-968C-B5600473C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11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5" name="Imagem 1644" descr="C:\pini\VolareSQL\images\linha.gif">
          <a:extLst>
            <a:ext uri="{FF2B5EF4-FFF2-40B4-BE49-F238E27FC236}">
              <a16:creationId xmlns:a16="http://schemas.microsoft.com/office/drawing/2014/main" id="{0A3CF1AC-AD37-4B64-8429-F18983320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9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6" name="Imagem 1645" descr="C:\pini\VolareSQL\images\linha.gif">
          <a:extLst>
            <a:ext uri="{FF2B5EF4-FFF2-40B4-BE49-F238E27FC236}">
              <a16:creationId xmlns:a16="http://schemas.microsoft.com/office/drawing/2014/main" id="{B43EA554-EF19-485A-9266-1FE6835E1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40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7" name="Imagem 1646" descr="C:\pini\VolareSQL\images\linha.gif">
          <a:extLst>
            <a:ext uri="{FF2B5EF4-FFF2-40B4-BE49-F238E27FC236}">
              <a16:creationId xmlns:a16="http://schemas.microsoft.com/office/drawing/2014/main" id="{94B712C7-1157-4935-9910-C2A1A1ECB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8" name="Imagem 1647" descr="C:\pini\VolareSQL\images\linha.gif">
          <a:extLst>
            <a:ext uri="{FF2B5EF4-FFF2-40B4-BE49-F238E27FC236}">
              <a16:creationId xmlns:a16="http://schemas.microsoft.com/office/drawing/2014/main" id="{543384CD-3413-43D4-8DDC-6FA11585C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0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9" name="Imagem 1648" descr="C:\pini\VolareSQL\images\linha.gif">
          <a:extLst>
            <a:ext uri="{FF2B5EF4-FFF2-40B4-BE49-F238E27FC236}">
              <a16:creationId xmlns:a16="http://schemas.microsoft.com/office/drawing/2014/main" id="{CFBC56E5-9EE3-4336-AAD6-93B8F1B48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6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0" name="Imagem 1649" descr="C:\pini\VolareSQL\images\linha.gif">
          <a:extLst>
            <a:ext uri="{FF2B5EF4-FFF2-40B4-BE49-F238E27FC236}">
              <a16:creationId xmlns:a16="http://schemas.microsoft.com/office/drawing/2014/main" id="{0923053D-4448-4E81-9595-8CAC6DBBD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1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1" name="Imagem 1650" descr="C:\pini\VolareSQL\images\linha.gif">
          <a:extLst>
            <a:ext uri="{FF2B5EF4-FFF2-40B4-BE49-F238E27FC236}">
              <a16:creationId xmlns:a16="http://schemas.microsoft.com/office/drawing/2014/main" id="{78A51208-B225-44A7-9A22-A7BC74DC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5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2" name="Imagem 1651" descr="C:\pini\VolareSQL\images\linha.gif">
          <a:extLst>
            <a:ext uri="{FF2B5EF4-FFF2-40B4-BE49-F238E27FC236}">
              <a16:creationId xmlns:a16="http://schemas.microsoft.com/office/drawing/2014/main" id="{7F9D5D0C-89A8-4F3E-844B-9BC8262E4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3" name="Imagem 1652" descr="C:\pini\VolareSQL\images\linha.gif">
          <a:extLst>
            <a:ext uri="{FF2B5EF4-FFF2-40B4-BE49-F238E27FC236}">
              <a16:creationId xmlns:a16="http://schemas.microsoft.com/office/drawing/2014/main" id="{C688F545-56E8-4DA4-8106-634DB3D44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4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4" name="Imagem 1653" descr="C:\pini\VolareSQL\images\linha.gif">
          <a:extLst>
            <a:ext uri="{FF2B5EF4-FFF2-40B4-BE49-F238E27FC236}">
              <a16:creationId xmlns:a16="http://schemas.microsoft.com/office/drawing/2014/main" id="{E72CEA79-8ADD-4160-BCE6-8BE49C2D1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83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5" name="Imagem 1654" descr="C:\pini\VolareSQL\images\linha.gif">
          <a:extLst>
            <a:ext uri="{FF2B5EF4-FFF2-40B4-BE49-F238E27FC236}">
              <a16:creationId xmlns:a16="http://schemas.microsoft.com/office/drawing/2014/main" id="{0BB3F031-D38A-4FEF-BFEF-EAE7415C8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64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6" name="Imagem 1655" descr="C:\pini\VolareSQL\images\linha.gif">
          <a:extLst>
            <a:ext uri="{FF2B5EF4-FFF2-40B4-BE49-F238E27FC236}">
              <a16:creationId xmlns:a16="http://schemas.microsoft.com/office/drawing/2014/main" id="{7B0293A8-BBBC-4A54-BB07-DB144049E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88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7" name="Imagem 1656" descr="C:\pini\VolareSQL\images\linha.gif">
          <a:extLst>
            <a:ext uri="{FF2B5EF4-FFF2-40B4-BE49-F238E27FC236}">
              <a16:creationId xmlns:a16="http://schemas.microsoft.com/office/drawing/2014/main" id="{1DB0B4AA-4ADB-488B-9CCA-461773F00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26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8" name="Imagem 1657" descr="C:\pini\VolareSQL\images\linha.gif">
          <a:extLst>
            <a:ext uri="{FF2B5EF4-FFF2-40B4-BE49-F238E27FC236}">
              <a16:creationId xmlns:a16="http://schemas.microsoft.com/office/drawing/2014/main" id="{2A2B6F83-155D-4472-9F0B-ADA7052C2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16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9" name="Imagem 1658" descr="C:\pini\VolareSQL\images\linha.gif">
          <a:extLst>
            <a:ext uri="{FF2B5EF4-FFF2-40B4-BE49-F238E27FC236}">
              <a16:creationId xmlns:a16="http://schemas.microsoft.com/office/drawing/2014/main" id="{0DFFCC39-56BF-4E40-A223-5598EB468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54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0" name="Imagem 1659" descr="C:\pini\VolareSQL\images\linha.gif">
          <a:extLst>
            <a:ext uri="{FF2B5EF4-FFF2-40B4-BE49-F238E27FC236}">
              <a16:creationId xmlns:a16="http://schemas.microsoft.com/office/drawing/2014/main" id="{DD1115CC-66C2-4AC8-AC94-B23A30D81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0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1" name="Imagem 1660" descr="C:\pini\VolareSQL\images\linha.gif">
          <a:extLst>
            <a:ext uri="{FF2B5EF4-FFF2-40B4-BE49-F238E27FC236}">
              <a16:creationId xmlns:a16="http://schemas.microsoft.com/office/drawing/2014/main" id="{36A8D6BD-BB3D-4B4D-BA34-670A88D1D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2" name="Imagem 1661" descr="C:\pini\VolareSQL\images\linha.gif">
          <a:extLst>
            <a:ext uri="{FF2B5EF4-FFF2-40B4-BE49-F238E27FC236}">
              <a16:creationId xmlns:a16="http://schemas.microsoft.com/office/drawing/2014/main" id="{067039A1-25FD-4C19-8C18-FDAFD1B59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16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3" name="Imagem 1662" descr="C:\pini\VolareSQL\images\linha.gif">
          <a:extLst>
            <a:ext uri="{FF2B5EF4-FFF2-40B4-BE49-F238E27FC236}">
              <a16:creationId xmlns:a16="http://schemas.microsoft.com/office/drawing/2014/main" id="{4DAA96F0-44C5-4A4B-93C3-E1E577F8F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6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4" name="Imagem 1663" descr="C:\pini\VolareSQL\images\linha.gif">
          <a:extLst>
            <a:ext uri="{FF2B5EF4-FFF2-40B4-BE49-F238E27FC236}">
              <a16:creationId xmlns:a16="http://schemas.microsoft.com/office/drawing/2014/main" id="{3A10B227-DC4B-45DF-A0C9-2B1A40350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5" name="Imagem 1664" descr="C:\pini\VolareSQL\images\linha.gif">
          <a:extLst>
            <a:ext uri="{FF2B5EF4-FFF2-40B4-BE49-F238E27FC236}">
              <a16:creationId xmlns:a16="http://schemas.microsoft.com/office/drawing/2014/main" id="{DA4635B6-A7A9-4F80-8637-5F2CBF8A1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2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6" name="Imagem 1665" descr="C:\pini\VolareSQL\images\linha.gif">
          <a:extLst>
            <a:ext uri="{FF2B5EF4-FFF2-40B4-BE49-F238E27FC236}">
              <a16:creationId xmlns:a16="http://schemas.microsoft.com/office/drawing/2014/main" id="{93BFDB39-45DA-402B-94A9-F8485BE78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7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7" name="Imagem 1666" descr="C:\pini\VolareSQL\images\linha.gif">
          <a:extLst>
            <a:ext uri="{FF2B5EF4-FFF2-40B4-BE49-F238E27FC236}">
              <a16:creationId xmlns:a16="http://schemas.microsoft.com/office/drawing/2014/main" id="{7CD29E42-3AD1-4033-9E22-7FB9DBEA2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2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8" name="Imagem 1667" descr="C:\pini\VolareSQL\images\linha.gif">
          <a:extLst>
            <a:ext uri="{FF2B5EF4-FFF2-40B4-BE49-F238E27FC236}">
              <a16:creationId xmlns:a16="http://schemas.microsoft.com/office/drawing/2014/main" id="{14714B89-9F71-49FA-8357-79E5FAC2D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74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9" name="Imagem 1668" descr="C:\pini\VolareSQL\images\linha.gif">
          <a:extLst>
            <a:ext uri="{FF2B5EF4-FFF2-40B4-BE49-F238E27FC236}">
              <a16:creationId xmlns:a16="http://schemas.microsoft.com/office/drawing/2014/main" id="{D41CFE9C-7B86-4DFA-B2AE-8D5888FCD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4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0" name="Imagem 1669" descr="C:\pini\VolareSQL\images\linha.gif">
          <a:extLst>
            <a:ext uri="{FF2B5EF4-FFF2-40B4-BE49-F238E27FC236}">
              <a16:creationId xmlns:a16="http://schemas.microsoft.com/office/drawing/2014/main" id="{8F9C0E8F-F48D-4A49-A843-B116224E8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1" name="Imagem 1670" descr="C:\pini\VolareSQL\images\linha.gif">
          <a:extLst>
            <a:ext uri="{FF2B5EF4-FFF2-40B4-BE49-F238E27FC236}">
              <a16:creationId xmlns:a16="http://schemas.microsoft.com/office/drawing/2014/main" id="{19EB9916-C7BC-4524-ACA3-F0768D6BB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89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2" name="Imagem 1671" descr="C:\pini\VolareSQL\images\linha.gif">
          <a:extLst>
            <a:ext uri="{FF2B5EF4-FFF2-40B4-BE49-F238E27FC236}">
              <a16:creationId xmlns:a16="http://schemas.microsoft.com/office/drawing/2014/main" id="{660D4EBA-7FD9-4AFB-9874-9AAACE660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4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3" name="Imagem 1672" descr="C:\pini\VolareSQL\images\linha.gif">
          <a:extLst>
            <a:ext uri="{FF2B5EF4-FFF2-40B4-BE49-F238E27FC236}">
              <a16:creationId xmlns:a16="http://schemas.microsoft.com/office/drawing/2014/main" id="{6DFD59F3-7660-4BEB-9187-9DE881CD9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4" name="Imagem 1673" descr="C:\pini\VolareSQL\images\linha.gif">
          <a:extLst>
            <a:ext uri="{FF2B5EF4-FFF2-40B4-BE49-F238E27FC236}">
              <a16:creationId xmlns:a16="http://schemas.microsoft.com/office/drawing/2014/main" id="{C3A074CD-756F-45B0-B4C5-6087C7E7E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7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5" name="Imagem 1674" descr="C:\pini\VolareSQL\images\linha.gif">
          <a:extLst>
            <a:ext uri="{FF2B5EF4-FFF2-40B4-BE49-F238E27FC236}">
              <a16:creationId xmlns:a16="http://schemas.microsoft.com/office/drawing/2014/main" id="{C656597D-29E4-40BF-8877-3B54B733E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56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6" name="Imagem 1675" descr="C:\pini\VolareSQL\images\linha.gif">
          <a:extLst>
            <a:ext uri="{FF2B5EF4-FFF2-40B4-BE49-F238E27FC236}">
              <a16:creationId xmlns:a16="http://schemas.microsoft.com/office/drawing/2014/main" id="{BFA7652B-2066-4455-8080-F231B000E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27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7" name="Imagem 1676" descr="C:\pini\VolareSQL\images\linha.gif">
          <a:extLst>
            <a:ext uri="{FF2B5EF4-FFF2-40B4-BE49-F238E27FC236}">
              <a16:creationId xmlns:a16="http://schemas.microsoft.com/office/drawing/2014/main" id="{0A3FA74E-715A-4B8E-AE66-AE2B5AD34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03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8" name="Imagem 1677" descr="C:\pini\VolareSQL\images\linha.gif">
          <a:extLst>
            <a:ext uri="{FF2B5EF4-FFF2-40B4-BE49-F238E27FC236}">
              <a16:creationId xmlns:a16="http://schemas.microsoft.com/office/drawing/2014/main" id="{07D88824-AD79-445D-A71E-8938F56F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5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9" name="Imagem 1678" descr="C:\pini\VolareSQL\images\linha.gif">
          <a:extLst>
            <a:ext uri="{FF2B5EF4-FFF2-40B4-BE49-F238E27FC236}">
              <a16:creationId xmlns:a16="http://schemas.microsoft.com/office/drawing/2014/main" id="{2A0E1D6D-F21E-47A3-B9DA-C53A3B12F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9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0" name="Imagem 1679" descr="C:\pini\VolareSQL\images\linha.gif">
          <a:extLst>
            <a:ext uri="{FF2B5EF4-FFF2-40B4-BE49-F238E27FC236}">
              <a16:creationId xmlns:a16="http://schemas.microsoft.com/office/drawing/2014/main" id="{67954F15-B88F-4640-A9C8-CD6F5722F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04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1" name="Imagem 1680" descr="C:\pini\VolareSQL\images\linha.gif">
          <a:extLst>
            <a:ext uri="{FF2B5EF4-FFF2-40B4-BE49-F238E27FC236}">
              <a16:creationId xmlns:a16="http://schemas.microsoft.com/office/drawing/2014/main" id="{DEF02306-4090-4B64-B7A1-206A814F6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32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2" name="Imagem 1681" descr="C:\pini\VolareSQL\images\linha.gif">
          <a:extLst>
            <a:ext uri="{FF2B5EF4-FFF2-40B4-BE49-F238E27FC236}">
              <a16:creationId xmlns:a16="http://schemas.microsoft.com/office/drawing/2014/main" id="{F98461DE-8569-426E-80B2-EF24DE122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30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3" name="Imagem 1682" descr="C:\pini\VolareSQL\images\linha.gif">
          <a:extLst>
            <a:ext uri="{FF2B5EF4-FFF2-40B4-BE49-F238E27FC236}">
              <a16:creationId xmlns:a16="http://schemas.microsoft.com/office/drawing/2014/main" id="{6ABA74B9-5013-4127-B688-329156D86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5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4" name="Imagem 1683" descr="C:\pini\VolareSQL\images\linha.gif">
          <a:extLst>
            <a:ext uri="{FF2B5EF4-FFF2-40B4-BE49-F238E27FC236}">
              <a16:creationId xmlns:a16="http://schemas.microsoft.com/office/drawing/2014/main" id="{A70A98FA-F099-4B62-99C0-3B36683D5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447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5" name="Imagem 1684" descr="C:\pini\VolareSQL\images\linha.gif">
          <a:extLst>
            <a:ext uri="{FF2B5EF4-FFF2-40B4-BE49-F238E27FC236}">
              <a16:creationId xmlns:a16="http://schemas.microsoft.com/office/drawing/2014/main" id="{61A28693-A51D-481B-8939-5834903B0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37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6" name="Imagem 1685" descr="C:\pini\VolareSQL\images\linha.gif">
          <a:extLst>
            <a:ext uri="{FF2B5EF4-FFF2-40B4-BE49-F238E27FC236}">
              <a16:creationId xmlns:a16="http://schemas.microsoft.com/office/drawing/2014/main" id="{07295697-8298-4FFF-936F-0D2A70B21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28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7" name="Imagem 1686" descr="C:\pini\VolareSQL\images\linha.gif">
          <a:extLst>
            <a:ext uri="{FF2B5EF4-FFF2-40B4-BE49-F238E27FC236}">
              <a16:creationId xmlns:a16="http://schemas.microsoft.com/office/drawing/2014/main" id="{8087D8B4-23C5-4951-932D-0F72C10AD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18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8" name="Imagem 1687" descr="C:\pini\VolareSQL\images\linha.gif">
          <a:extLst>
            <a:ext uri="{FF2B5EF4-FFF2-40B4-BE49-F238E27FC236}">
              <a16:creationId xmlns:a16="http://schemas.microsoft.com/office/drawing/2014/main" id="{3702DFCA-1157-4073-BF98-CA584094E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2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9" name="Imagem 1688" descr="C:\pini\VolareSQL\images\linha.gif">
          <a:extLst>
            <a:ext uri="{FF2B5EF4-FFF2-40B4-BE49-F238E27FC236}">
              <a16:creationId xmlns:a16="http://schemas.microsoft.com/office/drawing/2014/main" id="{A4672268-F325-4CE1-B507-A5056BCCB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99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0" name="Imagem 1689" descr="C:\pini\VolareSQL\images\linha.gif">
          <a:extLst>
            <a:ext uri="{FF2B5EF4-FFF2-40B4-BE49-F238E27FC236}">
              <a16:creationId xmlns:a16="http://schemas.microsoft.com/office/drawing/2014/main" id="{4982804E-1A19-4D24-B119-8C6BBF966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33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1" name="Imagem 1690" descr="C:\pini\VolareSQL\images\linha.gif">
          <a:extLst>
            <a:ext uri="{FF2B5EF4-FFF2-40B4-BE49-F238E27FC236}">
              <a16:creationId xmlns:a16="http://schemas.microsoft.com/office/drawing/2014/main" id="{54A8C9FC-0E0B-4E93-852F-39275A41C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7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2" name="Imagem 1691" descr="C:\pini\VolareSQL\images\linha.gif">
          <a:extLst>
            <a:ext uri="{FF2B5EF4-FFF2-40B4-BE49-F238E27FC236}">
              <a16:creationId xmlns:a16="http://schemas.microsoft.com/office/drawing/2014/main" id="{E620A124-B4B1-4F8D-8C4E-68CC5E025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81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3" name="Imagem 1692" descr="C:\pini\VolareSQL\images\linha.gif">
          <a:extLst>
            <a:ext uri="{FF2B5EF4-FFF2-40B4-BE49-F238E27FC236}">
              <a16:creationId xmlns:a16="http://schemas.microsoft.com/office/drawing/2014/main" id="{C0C4B441-8998-4C2B-B9C2-EF23E0C97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85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4" name="Imagem 1693" descr="C:\pini\VolareSQL\images\linha.gif">
          <a:extLst>
            <a:ext uri="{FF2B5EF4-FFF2-40B4-BE49-F238E27FC236}">
              <a16:creationId xmlns:a16="http://schemas.microsoft.com/office/drawing/2014/main" id="{A25D163D-7F22-4515-B644-9500B25013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76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5" name="Imagem 1694" descr="C:\pini\VolareSQL\images\linha.gif">
          <a:extLst>
            <a:ext uri="{FF2B5EF4-FFF2-40B4-BE49-F238E27FC236}">
              <a16:creationId xmlns:a16="http://schemas.microsoft.com/office/drawing/2014/main" id="{F2F67DAB-B773-4879-8AD4-8802E65FC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6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6" name="Imagem 1695" descr="C:\pini\VolareSQL\images\linha.gif">
          <a:extLst>
            <a:ext uri="{FF2B5EF4-FFF2-40B4-BE49-F238E27FC236}">
              <a16:creationId xmlns:a16="http://schemas.microsoft.com/office/drawing/2014/main" id="{36DA8FBE-7F45-420A-9489-986938538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4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7" name="Imagem 1696" descr="C:\pini\VolareSQL\images\linha.gif">
          <a:extLst>
            <a:ext uri="{FF2B5EF4-FFF2-40B4-BE49-F238E27FC236}">
              <a16:creationId xmlns:a16="http://schemas.microsoft.com/office/drawing/2014/main" id="{05264395-5AE8-411F-B8DE-ED83664B7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95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8" name="Imagem 1697" descr="C:\pini\VolareSQL\images\linha.gif">
          <a:extLst>
            <a:ext uri="{FF2B5EF4-FFF2-40B4-BE49-F238E27FC236}">
              <a16:creationId xmlns:a16="http://schemas.microsoft.com/office/drawing/2014/main" id="{F5120620-9CFC-48C8-B35B-FA5AB8007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67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9" name="Imagem 1698" descr="C:\pini\VolareSQL\images\linha.gif">
          <a:extLst>
            <a:ext uri="{FF2B5EF4-FFF2-40B4-BE49-F238E27FC236}">
              <a16:creationId xmlns:a16="http://schemas.microsoft.com/office/drawing/2014/main" id="{380CC0F9-67AC-426A-8735-CD9EDEE5F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0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0" name="Imagem 1699" descr="C:\pini\VolareSQL\images\linha.gif">
          <a:extLst>
            <a:ext uri="{FF2B5EF4-FFF2-40B4-BE49-F238E27FC236}">
              <a16:creationId xmlns:a16="http://schemas.microsoft.com/office/drawing/2014/main" id="{7D6E1667-C889-40E8-8374-56BFB154B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57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1" name="Imagem 1700" descr="C:\pini\VolareSQL\images\linha.gif">
          <a:extLst>
            <a:ext uri="{FF2B5EF4-FFF2-40B4-BE49-F238E27FC236}">
              <a16:creationId xmlns:a16="http://schemas.microsoft.com/office/drawing/2014/main" id="{B8637D48-9E95-4416-AE82-1A66697C2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000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2" name="Imagem 1701" descr="C:\pini\VolareSQL\images\linha.gif">
          <a:extLst>
            <a:ext uri="{FF2B5EF4-FFF2-40B4-BE49-F238E27FC236}">
              <a16:creationId xmlns:a16="http://schemas.microsoft.com/office/drawing/2014/main" id="{1A4525E9-8E00-45B4-8B84-C6ED3ED61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762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3" name="Imagem 1702" descr="C:\pini\VolareSQL\images\linha.gif">
          <a:extLst>
            <a:ext uri="{FF2B5EF4-FFF2-40B4-BE49-F238E27FC236}">
              <a16:creationId xmlns:a16="http://schemas.microsoft.com/office/drawing/2014/main" id="{899410DB-45EC-4965-A685-FC43E4E0C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72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4" name="Imagem 1703" descr="C:\pini\VolareSQL\images\linha.gif">
          <a:extLst>
            <a:ext uri="{FF2B5EF4-FFF2-40B4-BE49-F238E27FC236}">
              <a16:creationId xmlns:a16="http://schemas.microsoft.com/office/drawing/2014/main" id="{D0202A36-0A6B-43F6-9DD5-86D5C6060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24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5" name="Imagem 1704" descr="C:\pini\VolareSQL\images\linha.gif">
          <a:extLst>
            <a:ext uri="{FF2B5EF4-FFF2-40B4-BE49-F238E27FC236}">
              <a16:creationId xmlns:a16="http://schemas.microsoft.com/office/drawing/2014/main" id="{2F6F692C-A51B-4F5E-AB4F-EEBB6D7DF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2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6" name="Imagem 1705" descr="C:\pini\VolareSQL\images\linha.gif">
          <a:extLst>
            <a:ext uri="{FF2B5EF4-FFF2-40B4-BE49-F238E27FC236}">
              <a16:creationId xmlns:a16="http://schemas.microsoft.com/office/drawing/2014/main" id="{A730657B-6D63-49F9-B91E-BDF870D01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10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7" name="Imagem 1706" descr="C:\pini\VolareSQL\images\linha.gif">
          <a:extLst>
            <a:ext uri="{FF2B5EF4-FFF2-40B4-BE49-F238E27FC236}">
              <a16:creationId xmlns:a16="http://schemas.microsoft.com/office/drawing/2014/main" id="{D2329738-FABB-4A63-8511-82AE0BC97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963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8" name="Imagem 1707" descr="C:\pini\VolareSQL\images\linha.gif">
          <a:extLst>
            <a:ext uri="{FF2B5EF4-FFF2-40B4-BE49-F238E27FC236}">
              <a16:creationId xmlns:a16="http://schemas.microsoft.com/office/drawing/2014/main" id="{73FCECA7-DBB8-4BE7-BA3F-550702D2D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3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9" name="Imagem 1708" descr="C:\pini\VolareSQL\images\linha.gif">
          <a:extLst>
            <a:ext uri="{FF2B5EF4-FFF2-40B4-BE49-F238E27FC236}">
              <a16:creationId xmlns:a16="http://schemas.microsoft.com/office/drawing/2014/main" id="{60111896-C068-4A80-BC1D-5B138A55F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72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0" name="Imagem 1709" descr="C:\pini\VolareSQL\images\linha.gif">
          <a:extLst>
            <a:ext uri="{FF2B5EF4-FFF2-40B4-BE49-F238E27FC236}">
              <a16:creationId xmlns:a16="http://schemas.microsoft.com/office/drawing/2014/main" id="{C0E34443-A8CB-4E9D-A884-DFABBEC38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629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1" name="Imagem 1710" descr="C:\pini\VolareSQL\images\linha.gif">
          <a:extLst>
            <a:ext uri="{FF2B5EF4-FFF2-40B4-BE49-F238E27FC236}">
              <a16:creationId xmlns:a16="http://schemas.microsoft.com/office/drawing/2014/main" id="{545F3AA1-6315-4650-8EA5-1B4402EAF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0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2" name="Imagem 1711" descr="C:\pini\VolareSQL\images\linha.gif">
          <a:extLst>
            <a:ext uri="{FF2B5EF4-FFF2-40B4-BE49-F238E27FC236}">
              <a16:creationId xmlns:a16="http://schemas.microsoft.com/office/drawing/2014/main" id="{12721924-EB3B-4B49-8FE9-55EF53081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29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3" name="Imagem 1712" descr="C:\pini\VolareSQL\images\linha.gif">
          <a:extLst>
            <a:ext uri="{FF2B5EF4-FFF2-40B4-BE49-F238E27FC236}">
              <a16:creationId xmlns:a16="http://schemas.microsoft.com/office/drawing/2014/main" id="{F326C5FE-2418-4F59-AF13-7F62E4A52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68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4" name="Imagem 1713" descr="C:\pini\VolareSQL\images\linha.gif">
          <a:extLst>
            <a:ext uri="{FF2B5EF4-FFF2-40B4-BE49-F238E27FC236}">
              <a16:creationId xmlns:a16="http://schemas.microsoft.com/office/drawing/2014/main" id="{1E56CC62-B839-4937-B922-032A1DBC9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45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5" name="Imagem 1714" descr="C:\pini\VolareSQL\images\linha.gif">
          <a:extLst>
            <a:ext uri="{FF2B5EF4-FFF2-40B4-BE49-F238E27FC236}">
              <a16:creationId xmlns:a16="http://schemas.microsoft.com/office/drawing/2014/main" id="{D087A365-D300-4673-8572-0D08ECF07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3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6" name="Imagem 1715" descr="C:\pini\VolareSQL\images\linha.gif">
          <a:extLst>
            <a:ext uri="{FF2B5EF4-FFF2-40B4-BE49-F238E27FC236}">
              <a16:creationId xmlns:a16="http://schemas.microsoft.com/office/drawing/2014/main" id="{5995D8C8-64EF-4720-9818-E6F57680F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0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7" name="Imagem 1716" descr="C:\pini\VolareSQL\images\linha.gif">
          <a:extLst>
            <a:ext uri="{FF2B5EF4-FFF2-40B4-BE49-F238E27FC236}">
              <a16:creationId xmlns:a16="http://schemas.microsoft.com/office/drawing/2014/main" id="{0CD7A98A-1DF7-4D10-A183-06C825656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573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8" name="Imagem 1717" descr="C:\pini\VolareSQL\images\linha.gif">
          <a:extLst>
            <a:ext uri="{FF2B5EF4-FFF2-40B4-BE49-F238E27FC236}">
              <a16:creationId xmlns:a16="http://schemas.microsoft.com/office/drawing/2014/main" id="{DFAACA35-5E0B-47B4-B86C-9C53B3DBE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4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9" name="Imagem 1718" descr="C:\pini\VolareSQL\images\linha.gif">
          <a:extLst>
            <a:ext uri="{FF2B5EF4-FFF2-40B4-BE49-F238E27FC236}">
              <a16:creationId xmlns:a16="http://schemas.microsoft.com/office/drawing/2014/main" id="{6896DAB8-05A4-4F95-B6FF-867CE8115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9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0" name="Imagem 1719" descr="C:\pini\VolareSQL\images\linha.gif">
          <a:extLst>
            <a:ext uri="{FF2B5EF4-FFF2-40B4-BE49-F238E27FC236}">
              <a16:creationId xmlns:a16="http://schemas.microsoft.com/office/drawing/2014/main" id="{8AD52642-1423-400C-8520-603F85730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35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1" name="Imagem 1720" descr="C:\pini\VolareSQL\images\linha.gif">
          <a:extLst>
            <a:ext uri="{FF2B5EF4-FFF2-40B4-BE49-F238E27FC236}">
              <a16:creationId xmlns:a16="http://schemas.microsoft.com/office/drawing/2014/main" id="{76DFA9B1-5B1A-4195-B293-A72FCD76F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32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2" name="Imagem 1721" descr="C:\pini\VolareSQL\images\linha.gif">
          <a:extLst>
            <a:ext uri="{FF2B5EF4-FFF2-40B4-BE49-F238E27FC236}">
              <a16:creationId xmlns:a16="http://schemas.microsoft.com/office/drawing/2014/main" id="{0C54EC42-832F-4B4A-84AB-AF183BCFC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16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3" name="Imagem 1722" descr="C:\pini\VolareSQL\images\linha.gif">
          <a:extLst>
            <a:ext uri="{FF2B5EF4-FFF2-40B4-BE49-F238E27FC236}">
              <a16:creationId xmlns:a16="http://schemas.microsoft.com/office/drawing/2014/main" id="{FECA7B15-F6B7-4876-9C21-569B09F79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487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4" name="Imagem 1723" descr="C:\pini\VolareSQL\images\linha.gif">
          <a:extLst>
            <a:ext uri="{FF2B5EF4-FFF2-40B4-BE49-F238E27FC236}">
              <a16:creationId xmlns:a16="http://schemas.microsoft.com/office/drawing/2014/main" id="{010AD521-5213-4630-BA64-BD4F4D634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59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5" name="Imagem 1724" descr="C:\pini\VolareSQL\images\linha.gif">
          <a:extLst>
            <a:ext uri="{FF2B5EF4-FFF2-40B4-BE49-F238E27FC236}">
              <a16:creationId xmlns:a16="http://schemas.microsoft.com/office/drawing/2014/main" id="{6BF3CC0C-9D76-4B4A-8B4C-4AAB85A77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63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6" name="Imagem 1725" descr="C:\pini\VolareSQL\images\linha.gif">
          <a:extLst>
            <a:ext uri="{FF2B5EF4-FFF2-40B4-BE49-F238E27FC236}">
              <a16:creationId xmlns:a16="http://schemas.microsoft.com/office/drawing/2014/main" id="{85A2FE1D-ED83-4390-ABCB-6022B7EB5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202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7" name="Imagem 1726" descr="C:\pini\VolareSQL\images\linha.gif">
          <a:extLst>
            <a:ext uri="{FF2B5EF4-FFF2-40B4-BE49-F238E27FC236}">
              <a16:creationId xmlns:a16="http://schemas.microsoft.com/office/drawing/2014/main" id="{DF2B507B-2BC0-4351-9A13-9CFE51A35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24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8" name="Imagem 1727" descr="C:\pini\VolareSQL\images\linha.gif">
          <a:extLst>
            <a:ext uri="{FF2B5EF4-FFF2-40B4-BE49-F238E27FC236}">
              <a16:creationId xmlns:a16="http://schemas.microsoft.com/office/drawing/2014/main" id="{55C40A60-ABF9-465A-98D1-7D66D2A6B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81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9" name="Imagem 1728" descr="C:\pini\VolareSQL\images\linha.gif">
          <a:extLst>
            <a:ext uri="{FF2B5EF4-FFF2-40B4-BE49-F238E27FC236}">
              <a16:creationId xmlns:a16="http://schemas.microsoft.com/office/drawing/2014/main" id="{0A076E1C-9B77-4329-8818-DCD35DA8A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8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0" name="Imagem 1729" descr="C:\pini\VolareSQL\images\linha.gif">
          <a:extLst>
            <a:ext uri="{FF2B5EF4-FFF2-40B4-BE49-F238E27FC236}">
              <a16:creationId xmlns:a16="http://schemas.microsoft.com/office/drawing/2014/main" id="{ED7D029B-E699-4026-9DEA-7A031F4FE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42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1" name="Imagem 1730" descr="C:\pini\VolareSQL\images\linha.gif">
          <a:extLst>
            <a:ext uri="{FF2B5EF4-FFF2-40B4-BE49-F238E27FC236}">
              <a16:creationId xmlns:a16="http://schemas.microsoft.com/office/drawing/2014/main" id="{97DB2C05-2B18-4985-A85C-A00136FD05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01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2" name="Imagem 1731" descr="C:\pini\VolareSQL\images\linha.gif">
          <a:extLst>
            <a:ext uri="{FF2B5EF4-FFF2-40B4-BE49-F238E27FC236}">
              <a16:creationId xmlns:a16="http://schemas.microsoft.com/office/drawing/2014/main" id="{0BC2DBAE-6CF6-44BD-A5FC-A80780895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60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3" name="Imagem 1732" descr="C:\pini\VolareSQL\images\linha.gif">
          <a:extLst>
            <a:ext uri="{FF2B5EF4-FFF2-40B4-BE49-F238E27FC236}">
              <a16:creationId xmlns:a16="http://schemas.microsoft.com/office/drawing/2014/main" id="{D13D6421-5A46-4BED-A6B5-967456360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212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4" name="Imagem 1733" descr="C:\pini\VolareSQL\images\linha.gif">
          <a:extLst>
            <a:ext uri="{FF2B5EF4-FFF2-40B4-BE49-F238E27FC236}">
              <a16:creationId xmlns:a16="http://schemas.microsoft.com/office/drawing/2014/main" id="{7715AFF8-7CF6-4B0F-9445-C6DB32CF2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783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5" name="Imagem 1734" descr="C:\pini\VolareSQL\images\linha.gif">
          <a:extLst>
            <a:ext uri="{FF2B5EF4-FFF2-40B4-BE49-F238E27FC236}">
              <a16:creationId xmlns:a16="http://schemas.microsoft.com/office/drawing/2014/main" id="{158D325B-1D28-483C-8B70-17DBFF6B2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9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6" name="Imagem 1735" descr="C:\pini\VolareSQL\images\linha.gif">
          <a:extLst>
            <a:ext uri="{FF2B5EF4-FFF2-40B4-BE49-F238E27FC236}">
              <a16:creationId xmlns:a16="http://schemas.microsoft.com/office/drawing/2014/main" id="{66537AD7-2731-4937-9C36-97654FB0B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98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7" name="Imagem 1736" descr="C:\pini\VolareSQL\images\linha.gif">
          <a:extLst>
            <a:ext uri="{FF2B5EF4-FFF2-40B4-BE49-F238E27FC236}">
              <a16:creationId xmlns:a16="http://schemas.microsoft.com/office/drawing/2014/main" id="{91969EF1-E269-4D2E-9C49-3458C82D5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574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8" name="Imagem 1737" descr="C:\pini\VolareSQL\images\linha.gif">
          <a:extLst>
            <a:ext uri="{FF2B5EF4-FFF2-40B4-BE49-F238E27FC236}">
              <a16:creationId xmlns:a16="http://schemas.microsoft.com/office/drawing/2014/main" id="{DA4FF115-7571-405C-82EC-5A9B7862D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45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9" name="Imagem 1738" descr="C:\pini\VolareSQL\images\linha.gif">
          <a:extLst>
            <a:ext uri="{FF2B5EF4-FFF2-40B4-BE49-F238E27FC236}">
              <a16:creationId xmlns:a16="http://schemas.microsoft.com/office/drawing/2014/main" id="{FF59BA20-454C-48F5-8CEA-7B786FF86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1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0" name="Imagem 1739" descr="C:\pini\VolareSQL\images\linha.gif">
          <a:extLst>
            <a:ext uri="{FF2B5EF4-FFF2-40B4-BE49-F238E27FC236}">
              <a16:creationId xmlns:a16="http://schemas.microsoft.com/office/drawing/2014/main" id="{53CB4C11-A60A-4636-B883-18ACB2565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28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1" name="Imagem 1740" descr="C:\pini\VolareSQL\images\linha.gif">
          <a:extLst>
            <a:ext uri="{FF2B5EF4-FFF2-40B4-BE49-F238E27FC236}">
              <a16:creationId xmlns:a16="http://schemas.microsoft.com/office/drawing/2014/main" id="{D0788035-76B6-411F-8C1E-C9E641FD5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6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2" name="Imagem 1741" descr="C:\pini\VolareSQL\images\linha.gif">
          <a:extLst>
            <a:ext uri="{FF2B5EF4-FFF2-40B4-BE49-F238E27FC236}">
              <a16:creationId xmlns:a16="http://schemas.microsoft.com/office/drawing/2014/main" id="{F012FA0A-8E46-4FB1-A595-38C2A501E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43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3" name="Imagem 1742" descr="C:\pini\VolareSQL\images\linha.gif">
          <a:extLst>
            <a:ext uri="{FF2B5EF4-FFF2-40B4-BE49-F238E27FC236}">
              <a16:creationId xmlns:a16="http://schemas.microsoft.com/office/drawing/2014/main" id="{F708FB8F-E8B6-43A5-BDC1-331861243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00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4" name="Imagem 1743" descr="C:\pini\VolareSQL\images\linha.gif">
          <a:extLst>
            <a:ext uri="{FF2B5EF4-FFF2-40B4-BE49-F238E27FC236}">
              <a16:creationId xmlns:a16="http://schemas.microsoft.com/office/drawing/2014/main" id="{238355A3-E37F-4A31-A30C-860A3CAFE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574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5" name="Imagem 1744" descr="C:\pini\VolareSQL\images\linha.gif">
          <a:extLst>
            <a:ext uri="{FF2B5EF4-FFF2-40B4-BE49-F238E27FC236}">
              <a16:creationId xmlns:a16="http://schemas.microsoft.com/office/drawing/2014/main" id="{6E02EAF3-49D7-408E-8117-4942E1615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146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6" name="Imagem 1745" descr="C:\pini\VolareSQL\images\linha.gif">
          <a:extLst>
            <a:ext uri="{FF2B5EF4-FFF2-40B4-BE49-F238E27FC236}">
              <a16:creationId xmlns:a16="http://schemas.microsoft.com/office/drawing/2014/main" id="{738B8860-A62D-4AA4-A966-38C163EAE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71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7" name="Imagem 1746" descr="C:\pini\VolareSQL\images\linha.gif">
          <a:extLst>
            <a:ext uri="{FF2B5EF4-FFF2-40B4-BE49-F238E27FC236}">
              <a16:creationId xmlns:a16="http://schemas.microsoft.com/office/drawing/2014/main" id="{416A46EE-AB05-4707-A11D-5F0CF0854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28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8" name="Imagem 1747" descr="C:\pini\VolareSQL\images\linha.gif">
          <a:extLst>
            <a:ext uri="{FF2B5EF4-FFF2-40B4-BE49-F238E27FC236}">
              <a16:creationId xmlns:a16="http://schemas.microsoft.com/office/drawing/2014/main" id="{C9B4D39E-AE34-4225-80D4-31854017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86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9" name="Imagem 1748" descr="C:\pini\VolareSQL\images\linha.gif">
          <a:extLst>
            <a:ext uri="{FF2B5EF4-FFF2-40B4-BE49-F238E27FC236}">
              <a16:creationId xmlns:a16="http://schemas.microsoft.com/office/drawing/2014/main" id="{E311CA50-CE6C-4054-97AB-E516990FD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899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0" name="Imagem 1749" descr="C:\pini\VolareSQL\images\linha.gif">
          <a:extLst>
            <a:ext uri="{FF2B5EF4-FFF2-40B4-BE49-F238E27FC236}">
              <a16:creationId xmlns:a16="http://schemas.microsoft.com/office/drawing/2014/main" id="{3B3A2595-22A5-46F6-B013-858BE76C4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89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1" name="Imagem 1750" descr="C:\pini\VolareSQL\images\linha.gif">
          <a:extLst>
            <a:ext uri="{FF2B5EF4-FFF2-40B4-BE49-F238E27FC236}">
              <a16:creationId xmlns:a16="http://schemas.microsoft.com/office/drawing/2014/main" id="{3F1D3F15-CC77-4F57-A2FE-7298D5799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08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2" name="Imagem 1751" descr="C:\pini\VolareSQL\images\linha.gif">
          <a:extLst>
            <a:ext uri="{FF2B5EF4-FFF2-40B4-BE49-F238E27FC236}">
              <a16:creationId xmlns:a16="http://schemas.microsoft.com/office/drawing/2014/main" id="{416D1834-0EB3-44DB-9DA9-435B1C953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670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3" name="Imagem 1752" descr="C:\pini\VolareSQL\images\linha.gif">
          <a:extLst>
            <a:ext uri="{FF2B5EF4-FFF2-40B4-BE49-F238E27FC236}">
              <a16:creationId xmlns:a16="http://schemas.microsoft.com/office/drawing/2014/main" id="{AAAB71A7-A530-4D10-9612-D79F1047F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28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4" name="Imagem 1753" descr="C:\pini\VolareSQL\images\linha.gif">
          <a:extLst>
            <a:ext uri="{FF2B5EF4-FFF2-40B4-BE49-F238E27FC236}">
              <a16:creationId xmlns:a16="http://schemas.microsoft.com/office/drawing/2014/main" id="{7D029A3F-4417-434D-8301-F2386E946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8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5" name="Imagem 1754" descr="C:\pini\VolareSQL\images\linha.gif">
          <a:extLst>
            <a:ext uri="{FF2B5EF4-FFF2-40B4-BE49-F238E27FC236}">
              <a16:creationId xmlns:a16="http://schemas.microsoft.com/office/drawing/2014/main" id="{80AAAEC4-FC57-4929-9328-2A3F726C2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99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6" name="Imagem 1755" descr="C:\pini\VolareSQL\images\linha.gif">
          <a:extLst>
            <a:ext uri="{FF2B5EF4-FFF2-40B4-BE49-F238E27FC236}">
              <a16:creationId xmlns:a16="http://schemas.microsoft.com/office/drawing/2014/main" id="{11A8DF34-CBEE-4A10-873B-49CBA6AF3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10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7" name="Imagem 1756" descr="C:\pini\VolareSQL\images\linha.gif">
          <a:extLst>
            <a:ext uri="{FF2B5EF4-FFF2-40B4-BE49-F238E27FC236}">
              <a16:creationId xmlns:a16="http://schemas.microsoft.com/office/drawing/2014/main" id="{03474C83-3133-416C-BBEF-06D205159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1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8" name="Imagem 1757" descr="C:\pini\VolareSQL\images\linha.gif">
          <a:extLst>
            <a:ext uri="{FF2B5EF4-FFF2-40B4-BE49-F238E27FC236}">
              <a16:creationId xmlns:a16="http://schemas.microsoft.com/office/drawing/2014/main" id="{B25DE852-6D75-4F1B-AF2F-A04392040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328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9" name="Imagem 1758" descr="C:\pini\VolareSQL\images\linha.gif">
          <a:extLst>
            <a:ext uri="{FF2B5EF4-FFF2-40B4-BE49-F238E27FC236}">
              <a16:creationId xmlns:a16="http://schemas.microsoft.com/office/drawing/2014/main" id="{33C1D47F-7AD2-4B68-9EF8-29F9FD0CF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3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0" name="Imagem 1759" descr="C:\pini\VolareSQL\images\linha.gif">
          <a:extLst>
            <a:ext uri="{FF2B5EF4-FFF2-40B4-BE49-F238E27FC236}">
              <a16:creationId xmlns:a16="http://schemas.microsoft.com/office/drawing/2014/main" id="{1B53F28F-39EF-4980-875B-705B23EC5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566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1" name="Imagem 1760" descr="C:\pini\VolareSQL\images\linha.gif">
          <a:extLst>
            <a:ext uri="{FF2B5EF4-FFF2-40B4-BE49-F238E27FC236}">
              <a16:creationId xmlns:a16="http://schemas.microsoft.com/office/drawing/2014/main" id="{30F4C3D7-2E21-43FE-A6AD-24B890AD0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118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2" name="Imagem 1761" descr="C:\pini\VolareSQL\images\linha.gif">
          <a:extLst>
            <a:ext uri="{FF2B5EF4-FFF2-40B4-BE49-F238E27FC236}">
              <a16:creationId xmlns:a16="http://schemas.microsoft.com/office/drawing/2014/main" id="{1480979C-F271-4198-9586-AA675EA1D1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709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3" name="Imagem 1762" descr="C:\pini\VolareSQL\images\linha.gif">
          <a:extLst>
            <a:ext uri="{FF2B5EF4-FFF2-40B4-BE49-F238E27FC236}">
              <a16:creationId xmlns:a16="http://schemas.microsoft.com/office/drawing/2014/main" id="{FED7EBCB-4F53-463F-AF61-5B75C2394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30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4" name="Imagem 1763" descr="C:\pini\VolareSQL\images\linha.gif">
          <a:extLst>
            <a:ext uri="{FF2B5EF4-FFF2-40B4-BE49-F238E27FC236}">
              <a16:creationId xmlns:a16="http://schemas.microsoft.com/office/drawing/2014/main" id="{408028CA-1026-4182-8179-F87780BB0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890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5" name="Imagem 1764" descr="C:\pini\VolareSQL\images\linha.gif">
          <a:extLst>
            <a:ext uri="{FF2B5EF4-FFF2-40B4-BE49-F238E27FC236}">
              <a16:creationId xmlns:a16="http://schemas.microsoft.com/office/drawing/2014/main" id="{C4437C35-6536-489A-92C4-95F70E5CB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1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6" name="Imagem 1765" descr="C:\pini\VolareSQL\images\linha.gif">
          <a:extLst>
            <a:ext uri="{FF2B5EF4-FFF2-40B4-BE49-F238E27FC236}">
              <a16:creationId xmlns:a16="http://schemas.microsoft.com/office/drawing/2014/main" id="{E3B74662-E315-4984-AF31-A25938600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07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7" name="Imagem 1766" descr="C:\pini\VolareSQL\images\linha.gif">
          <a:extLst>
            <a:ext uri="{FF2B5EF4-FFF2-40B4-BE49-F238E27FC236}">
              <a16:creationId xmlns:a16="http://schemas.microsoft.com/office/drawing/2014/main" id="{CF0E91B0-61DF-4971-98D8-265B16D70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662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8" name="Imagem 1767" descr="C:\pini\VolareSQL\images\linha.gif">
          <a:extLst>
            <a:ext uri="{FF2B5EF4-FFF2-40B4-BE49-F238E27FC236}">
              <a16:creationId xmlns:a16="http://schemas.microsoft.com/office/drawing/2014/main" id="{33B3C50F-F564-4329-9988-2308C4E67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25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9" name="Imagem 1768" descr="C:\pini\VolareSQL\images\linha.gif">
          <a:extLst>
            <a:ext uri="{FF2B5EF4-FFF2-40B4-BE49-F238E27FC236}">
              <a16:creationId xmlns:a16="http://schemas.microsoft.com/office/drawing/2014/main" id="{6F41C505-0CD8-4FEB-9DA0-E0D69A1AC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843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0" name="Imagem 1769" descr="C:\pini\VolareSQL\images\linha.gif">
          <a:extLst>
            <a:ext uri="{FF2B5EF4-FFF2-40B4-BE49-F238E27FC236}">
              <a16:creationId xmlns:a16="http://schemas.microsoft.com/office/drawing/2014/main" id="{72E9E9D9-AD9D-487E-BF5E-6E68D9E58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14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1" name="Imagem 1770" descr="C:\pini\VolareSQL\images\linha.gif">
          <a:extLst>
            <a:ext uri="{FF2B5EF4-FFF2-40B4-BE49-F238E27FC236}">
              <a16:creationId xmlns:a16="http://schemas.microsoft.com/office/drawing/2014/main" id="{861FCEE8-31C0-47B7-A8AF-1E9B8932D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98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2" name="Imagem 1771" descr="C:\pini\VolareSQL\images\linha.gif">
          <a:extLst>
            <a:ext uri="{FF2B5EF4-FFF2-40B4-BE49-F238E27FC236}">
              <a16:creationId xmlns:a16="http://schemas.microsoft.com/office/drawing/2014/main" id="{1EF6F29F-AA82-4267-8500-3072ABC6B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55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3" name="Imagem 1772" descr="C:\pini\VolareSQL\images\linha.gif">
          <a:extLst>
            <a:ext uri="{FF2B5EF4-FFF2-40B4-BE49-F238E27FC236}">
              <a16:creationId xmlns:a16="http://schemas.microsoft.com/office/drawing/2014/main" id="{7EA19F99-B236-4C81-8B32-E2F41DCDE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29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4" name="Imagem 1773" descr="C:\pini\VolareSQL\images\linha.gif">
          <a:extLst>
            <a:ext uri="{FF2B5EF4-FFF2-40B4-BE49-F238E27FC236}">
              <a16:creationId xmlns:a16="http://schemas.microsoft.com/office/drawing/2014/main" id="{85D2B742-E381-45A7-A197-4A3FBC11E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00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5" name="Imagem 1774" descr="C:\pini\VolareSQL\images\linha.gif">
          <a:extLst>
            <a:ext uri="{FF2B5EF4-FFF2-40B4-BE49-F238E27FC236}">
              <a16:creationId xmlns:a16="http://schemas.microsoft.com/office/drawing/2014/main" id="{EBA7B6FA-04AA-4279-943A-DEFDEFAEB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72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6" name="Imagem 1775" descr="C:\pini\VolareSQL\images\linha.gif">
          <a:extLst>
            <a:ext uri="{FF2B5EF4-FFF2-40B4-BE49-F238E27FC236}">
              <a16:creationId xmlns:a16="http://schemas.microsoft.com/office/drawing/2014/main" id="{B7D1C0F2-B627-4056-836B-FBD37732A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4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7" name="Imagem 1776" descr="C:\pini\VolareSQL\images\linha.gif">
          <a:extLst>
            <a:ext uri="{FF2B5EF4-FFF2-40B4-BE49-F238E27FC236}">
              <a16:creationId xmlns:a16="http://schemas.microsoft.com/office/drawing/2014/main" id="{F34E5A13-FF12-4890-A364-5CFD34856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41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8" name="Imagem 1777" descr="C:\pini\VolareSQL\images\linha.gif">
          <a:extLst>
            <a:ext uri="{FF2B5EF4-FFF2-40B4-BE49-F238E27FC236}">
              <a16:creationId xmlns:a16="http://schemas.microsoft.com/office/drawing/2014/main" id="{36234B98-CA77-4AAA-AC72-689E930DB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986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9" name="Imagem 1778" descr="C:\pini\VolareSQL\images\linha.gif">
          <a:extLst>
            <a:ext uri="{FF2B5EF4-FFF2-40B4-BE49-F238E27FC236}">
              <a16:creationId xmlns:a16="http://schemas.microsoft.com/office/drawing/2014/main" id="{02AF6CAD-7B33-4235-AB65-2E6EC594B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558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0" name="Imagem 1779" descr="C:\pini\VolareSQL\images\linha.gif">
          <a:extLst>
            <a:ext uri="{FF2B5EF4-FFF2-40B4-BE49-F238E27FC236}">
              <a16:creationId xmlns:a16="http://schemas.microsoft.com/office/drawing/2014/main" id="{A81595C3-BC5C-45C8-867D-73B4CAE73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12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1" name="Imagem 1780" descr="C:\pini\VolareSQL\images\linha.gif">
          <a:extLst>
            <a:ext uri="{FF2B5EF4-FFF2-40B4-BE49-F238E27FC236}">
              <a16:creationId xmlns:a16="http://schemas.microsoft.com/office/drawing/2014/main" id="{B6CC13EF-BB3D-4C9B-A1B9-A8D7C114E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701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2" name="Imagem 1781" descr="C:\pini\VolareSQL\images\linha.gif">
          <a:extLst>
            <a:ext uri="{FF2B5EF4-FFF2-40B4-BE49-F238E27FC236}">
              <a16:creationId xmlns:a16="http://schemas.microsoft.com/office/drawing/2014/main" id="{EB6726CD-AC2C-4D9A-BD77-979BCF720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27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3" name="Imagem 1782" descr="C:\pini\VolareSQL\images\linha.gif">
          <a:extLst>
            <a:ext uri="{FF2B5EF4-FFF2-40B4-BE49-F238E27FC236}">
              <a16:creationId xmlns:a16="http://schemas.microsoft.com/office/drawing/2014/main" id="{0AACDF43-E9F5-4BE0-8881-9B43FCBD1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844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4" name="Imagem 1783" descr="C:\pini\VolareSQL\images\linha.gif">
          <a:extLst>
            <a:ext uri="{FF2B5EF4-FFF2-40B4-BE49-F238E27FC236}">
              <a16:creationId xmlns:a16="http://schemas.microsoft.com/office/drawing/2014/main" id="{7EC1B9E4-94B6-4C6C-830C-EFDCD4DDC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15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5" name="Imagem 1784" descr="C:\pini\VolareSQL\images\linha.gif">
          <a:extLst>
            <a:ext uri="{FF2B5EF4-FFF2-40B4-BE49-F238E27FC236}">
              <a16:creationId xmlns:a16="http://schemas.microsoft.com/office/drawing/2014/main" id="{1BEC6AB3-0BDC-4352-BF12-5EB5C39B4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8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6" name="Imagem 1785" descr="C:\pini\VolareSQL\images\linha.gif">
          <a:extLst>
            <a:ext uri="{FF2B5EF4-FFF2-40B4-BE49-F238E27FC236}">
              <a16:creationId xmlns:a16="http://schemas.microsoft.com/office/drawing/2014/main" id="{63E27DCF-1D56-4A99-B228-9C99AE109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58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7" name="Imagem 1786" descr="C:\pini\VolareSQL\images\linha.gif">
          <a:extLst>
            <a:ext uri="{FF2B5EF4-FFF2-40B4-BE49-F238E27FC236}">
              <a16:creationId xmlns:a16="http://schemas.microsoft.com/office/drawing/2014/main" id="{3E44CDAD-3EEE-4F22-819E-55ED6A003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130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8" name="Imagem 1787" descr="C:\pini\VolareSQL\images\linha.gif">
          <a:extLst>
            <a:ext uri="{FF2B5EF4-FFF2-40B4-BE49-F238E27FC236}">
              <a16:creationId xmlns:a16="http://schemas.microsoft.com/office/drawing/2014/main" id="{8D341C9A-231B-4CA9-BA6F-6A63A816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701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9" name="Imagem 1788" descr="C:\pini\VolareSQL\images\linha.gif">
          <a:extLst>
            <a:ext uri="{FF2B5EF4-FFF2-40B4-BE49-F238E27FC236}">
              <a16:creationId xmlns:a16="http://schemas.microsoft.com/office/drawing/2014/main" id="{AB85E565-314B-4B45-818D-2B3C0E6F1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739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0" name="Imagem 1789" descr="C:\pini\VolareSQL\images\linha.gif">
          <a:extLst>
            <a:ext uri="{FF2B5EF4-FFF2-40B4-BE49-F238E27FC236}">
              <a16:creationId xmlns:a16="http://schemas.microsoft.com/office/drawing/2014/main" id="{E1FA5BAA-3214-472B-AF9B-C2DC72792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54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1" name="Imagem 1790" descr="C:\pini\VolareSQL\images\linha.gif">
          <a:extLst>
            <a:ext uri="{FF2B5EF4-FFF2-40B4-BE49-F238E27FC236}">
              <a16:creationId xmlns:a16="http://schemas.microsoft.com/office/drawing/2014/main" id="{716F73B6-03AA-4D65-87CA-05087CD0E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6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2" name="Imagem 1791" descr="C:\pini\VolareSQL\images\linha.gif">
          <a:extLst>
            <a:ext uri="{FF2B5EF4-FFF2-40B4-BE49-F238E27FC236}">
              <a16:creationId xmlns:a16="http://schemas.microsoft.com/office/drawing/2014/main" id="{EAA113EC-BEB7-4A2C-AF91-950C33A43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25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3" name="Imagem 1792" descr="C:\pini\VolareSQL\images\linha.gif">
          <a:extLst>
            <a:ext uri="{FF2B5EF4-FFF2-40B4-BE49-F238E27FC236}">
              <a16:creationId xmlns:a16="http://schemas.microsoft.com/office/drawing/2014/main" id="{77FDF1CE-5A4B-4BC8-B187-8DFC44EF1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63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4" name="Imagem 1793" descr="C:\pini\VolareSQL\images\linha.gif">
          <a:extLst>
            <a:ext uri="{FF2B5EF4-FFF2-40B4-BE49-F238E27FC236}">
              <a16:creationId xmlns:a16="http://schemas.microsoft.com/office/drawing/2014/main" id="{1A529C12-E09C-466A-A427-2C49BFA64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435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5" name="Imagem 1794" descr="C:\pini\VolareSQL\images\linha.gif">
          <a:extLst>
            <a:ext uri="{FF2B5EF4-FFF2-40B4-BE49-F238E27FC236}">
              <a16:creationId xmlns:a16="http://schemas.microsoft.com/office/drawing/2014/main" id="{DC9A5B59-D0F9-4CDF-B906-70BCD1548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006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6" name="Imagem 1795" descr="C:\pini\VolareSQL\images\linha.gif">
          <a:extLst>
            <a:ext uri="{FF2B5EF4-FFF2-40B4-BE49-F238E27FC236}">
              <a16:creationId xmlns:a16="http://schemas.microsoft.com/office/drawing/2014/main" id="{A14A8F03-B7AF-402C-BEC2-4650156B2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578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7" name="Imagem 1796" descr="C:\pini\VolareSQL\images\linha.gif">
          <a:extLst>
            <a:ext uri="{FF2B5EF4-FFF2-40B4-BE49-F238E27FC236}">
              <a16:creationId xmlns:a16="http://schemas.microsoft.com/office/drawing/2014/main" id="{C99C2B24-2D98-4C1D-80D7-5E9C86C6D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14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8" name="Imagem 1797" descr="C:\pini\VolareSQL\images\linha.gif">
          <a:extLst>
            <a:ext uri="{FF2B5EF4-FFF2-40B4-BE49-F238E27FC236}">
              <a16:creationId xmlns:a16="http://schemas.microsoft.com/office/drawing/2014/main" id="{D601E1CF-CC0F-4CA5-BB2D-F96B84FFF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21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9" name="Imagem 1798" descr="C:\pini\VolareSQL\images\linha.gif">
          <a:extLst>
            <a:ext uri="{FF2B5EF4-FFF2-40B4-BE49-F238E27FC236}">
              <a16:creationId xmlns:a16="http://schemas.microsoft.com/office/drawing/2014/main" id="{66091AFE-84DA-40D1-A773-31EE32144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59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0" name="Imagem 1799" descr="C:\pini\VolareSQL\images\linha.gif">
          <a:extLst>
            <a:ext uri="{FF2B5EF4-FFF2-40B4-BE49-F238E27FC236}">
              <a16:creationId xmlns:a16="http://schemas.microsoft.com/office/drawing/2014/main" id="{3529050B-6CCB-438A-BCFB-7C738DE55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331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1" name="Imagem 1800" descr="C:\pini\VolareSQL\images\linha.gif">
          <a:extLst>
            <a:ext uri="{FF2B5EF4-FFF2-40B4-BE49-F238E27FC236}">
              <a16:creationId xmlns:a16="http://schemas.microsoft.com/office/drawing/2014/main" id="{6671C0F5-90D8-4125-8170-888DC908B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83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2" name="Imagem 1801" descr="C:\pini\VolareSQL\images\linha.gif">
          <a:extLst>
            <a:ext uri="{FF2B5EF4-FFF2-40B4-BE49-F238E27FC236}">
              <a16:creationId xmlns:a16="http://schemas.microsoft.com/office/drawing/2014/main" id="{58511CF3-8D05-48B0-B2CB-A2AAB8ABE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60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3" name="Imagem 1802" descr="C:\pini\VolareSQL\images\linha.gif">
          <a:extLst>
            <a:ext uri="{FF2B5EF4-FFF2-40B4-BE49-F238E27FC236}">
              <a16:creationId xmlns:a16="http://schemas.microsoft.com/office/drawing/2014/main" id="{860D3EEA-0DD7-47CF-A5FF-466162815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645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4" name="Imagem 1803" descr="C:\pini\VolareSQL\images\linha.gif">
          <a:extLst>
            <a:ext uri="{FF2B5EF4-FFF2-40B4-BE49-F238E27FC236}">
              <a16:creationId xmlns:a16="http://schemas.microsoft.com/office/drawing/2014/main" id="{2653B62C-DA68-45FE-A0EF-827C8F7AB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23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5" name="Imagem 1804" descr="C:\pini\VolareSQL\images\linha.gif">
          <a:extLst>
            <a:ext uri="{FF2B5EF4-FFF2-40B4-BE49-F238E27FC236}">
              <a16:creationId xmlns:a16="http://schemas.microsoft.com/office/drawing/2014/main" id="{F6DD024D-1B65-4632-9CF9-146D6FB0E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826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6" name="Imagem 1805" descr="C:\pini\VolareSQL\images\linha.gif">
          <a:extLst>
            <a:ext uri="{FF2B5EF4-FFF2-40B4-BE49-F238E27FC236}">
              <a16:creationId xmlns:a16="http://schemas.microsoft.com/office/drawing/2014/main" id="{A0D19B98-729B-4A09-B9EE-0418239E4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86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7" name="Imagem 1806" descr="C:\pini\VolareSQL\images\linha.gif">
          <a:extLst>
            <a:ext uri="{FF2B5EF4-FFF2-40B4-BE49-F238E27FC236}">
              <a16:creationId xmlns:a16="http://schemas.microsoft.com/office/drawing/2014/main" id="{75A03664-AFAC-4AC7-83D3-B90BFA334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47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8" name="Imagem 1807" descr="C:\pini\VolareSQL\images\linha.gif">
          <a:extLst>
            <a:ext uri="{FF2B5EF4-FFF2-40B4-BE49-F238E27FC236}">
              <a16:creationId xmlns:a16="http://schemas.microsoft.com/office/drawing/2014/main" id="{DE19E750-D24C-4B1D-AB47-E68392A8F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026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9" name="Imagem 1808" descr="C:\pini\VolareSQL\images\linha.gif">
          <a:extLst>
            <a:ext uri="{FF2B5EF4-FFF2-40B4-BE49-F238E27FC236}">
              <a16:creationId xmlns:a16="http://schemas.microsoft.com/office/drawing/2014/main" id="{131556A4-9D9B-4B1A-8856-65B076831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82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0" name="Imagem 1809" descr="C:\pini\VolareSQL\images\linha.gif">
          <a:extLst>
            <a:ext uri="{FF2B5EF4-FFF2-40B4-BE49-F238E27FC236}">
              <a16:creationId xmlns:a16="http://schemas.microsoft.com/office/drawing/2014/main" id="{3B836731-3E14-4A79-A84A-8D4EB7CD8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55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1" name="Imagem 1810" descr="C:\pini\VolareSQL\images\linha.gif">
          <a:extLst>
            <a:ext uri="{FF2B5EF4-FFF2-40B4-BE49-F238E27FC236}">
              <a16:creationId xmlns:a16="http://schemas.microsoft.com/office/drawing/2014/main" id="{B64EEAF8-D983-407A-B5ED-E297F5EF9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103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2" name="Imagem 1811" descr="C:\pini\VolareSQL\images\linha.gif">
          <a:extLst>
            <a:ext uri="{FF2B5EF4-FFF2-40B4-BE49-F238E27FC236}">
              <a16:creationId xmlns:a16="http://schemas.microsoft.com/office/drawing/2014/main" id="{CB4B685C-5502-4F43-808C-17F9B09A6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55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3" name="Imagem 1812" descr="C:\pini\VolareSQL\images\linha.gif">
          <a:extLst>
            <a:ext uri="{FF2B5EF4-FFF2-40B4-BE49-F238E27FC236}">
              <a16:creationId xmlns:a16="http://schemas.microsoft.com/office/drawing/2014/main" id="{65361134-6DCD-4806-9103-05BFD80B6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53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4" name="Imagem 1813" descr="C:\pini\VolareSQL\images\linha.gif">
          <a:extLst>
            <a:ext uri="{FF2B5EF4-FFF2-40B4-BE49-F238E27FC236}">
              <a16:creationId xmlns:a16="http://schemas.microsoft.com/office/drawing/2014/main" id="{8B0542E0-D049-484A-9631-19289C3A8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10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5" name="Imagem 1814" descr="C:\pini\VolareSQL\images\linha.gif">
          <a:extLst>
            <a:ext uri="{FF2B5EF4-FFF2-40B4-BE49-F238E27FC236}">
              <a16:creationId xmlns:a16="http://schemas.microsoft.com/office/drawing/2014/main" id="{51CAF057-85BD-4051-B1D0-2656B7880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693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6" name="Imagem 1815" descr="C:\pini\VolareSQL\images\linha.gif">
          <a:extLst>
            <a:ext uri="{FF2B5EF4-FFF2-40B4-BE49-F238E27FC236}">
              <a16:creationId xmlns:a16="http://schemas.microsoft.com/office/drawing/2014/main" id="{8B28B34E-90FC-4E2D-8C24-24C38B59F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73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7" name="Imagem 1816" descr="C:\pini\VolareSQL\images\linha.gif">
          <a:extLst>
            <a:ext uri="{FF2B5EF4-FFF2-40B4-BE49-F238E27FC236}">
              <a16:creationId xmlns:a16="http://schemas.microsoft.com/office/drawing/2014/main" id="{2FAA99D1-B207-4410-8340-69848D20F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03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8" name="Imagem 1817" descr="C:\pini\VolareSQL\images\linha.gif">
          <a:extLst>
            <a:ext uri="{FF2B5EF4-FFF2-40B4-BE49-F238E27FC236}">
              <a16:creationId xmlns:a16="http://schemas.microsoft.com/office/drawing/2014/main" id="{A08F81A2-258F-4040-8DD3-605D60724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75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9" name="Imagem 1818" descr="C:\pini\VolareSQL\images\linha.gif">
          <a:extLst>
            <a:ext uri="{FF2B5EF4-FFF2-40B4-BE49-F238E27FC236}">
              <a16:creationId xmlns:a16="http://schemas.microsoft.com/office/drawing/2014/main" id="{6520400E-C4B7-4822-A88B-7EF9CBECE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446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0" name="Imagem 1819" descr="C:\pini\VolareSQL\images\linha.gif">
          <a:extLst>
            <a:ext uri="{FF2B5EF4-FFF2-40B4-BE49-F238E27FC236}">
              <a16:creationId xmlns:a16="http://schemas.microsoft.com/office/drawing/2014/main" id="{6A420DA9-95FE-4F15-A216-AE159FEBB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18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1" name="Imagem 1820" descr="C:\pini\VolareSQL\images\linha.gif">
          <a:extLst>
            <a:ext uri="{FF2B5EF4-FFF2-40B4-BE49-F238E27FC236}">
              <a16:creationId xmlns:a16="http://schemas.microsoft.com/office/drawing/2014/main" id="{392B8C55-2BD9-44ED-A4C6-541DF77BF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589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2" name="Imagem 1821" descr="C:\pini\VolareSQL\images\linha.gif">
          <a:extLst>
            <a:ext uri="{FF2B5EF4-FFF2-40B4-BE49-F238E27FC236}">
              <a16:creationId xmlns:a16="http://schemas.microsoft.com/office/drawing/2014/main" id="{155A9289-B6A0-4F26-BCC0-0DEAA5A85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19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3" name="Imagem 1822" descr="C:\pini\VolareSQL\images\linha.gif">
          <a:extLst>
            <a:ext uri="{FF2B5EF4-FFF2-40B4-BE49-F238E27FC236}">
              <a16:creationId xmlns:a16="http://schemas.microsoft.com/office/drawing/2014/main" id="{B0019F0C-4B61-418C-8BF3-9E0100CC2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732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4" name="Imagem 1823" descr="C:\pini\VolareSQL\images\linha.gif">
          <a:extLst>
            <a:ext uri="{FF2B5EF4-FFF2-40B4-BE49-F238E27FC236}">
              <a16:creationId xmlns:a16="http://schemas.microsoft.com/office/drawing/2014/main" id="{B609EE1D-1E3A-4F5C-9FDB-A50ACDC7A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770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5" name="Imagem 1824" descr="C:\pini\VolareSQL\images\linha.gif">
          <a:extLst>
            <a:ext uri="{FF2B5EF4-FFF2-40B4-BE49-F238E27FC236}">
              <a16:creationId xmlns:a16="http://schemas.microsoft.com/office/drawing/2014/main" id="{786ED817-AAEB-46DA-8F6F-5C43AB360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808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6" name="Imagem 1825" descr="C:\pini\VolareSQL\images\linha.gif">
          <a:extLst>
            <a:ext uri="{FF2B5EF4-FFF2-40B4-BE49-F238E27FC236}">
              <a16:creationId xmlns:a16="http://schemas.microsoft.com/office/drawing/2014/main" id="{DB0BA8B4-6A60-4D5D-9697-3F76D11D9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056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7" name="Imagem 1826" descr="C:\pini\VolareSQL\images\linha.gif">
          <a:extLst>
            <a:ext uri="{FF2B5EF4-FFF2-40B4-BE49-F238E27FC236}">
              <a16:creationId xmlns:a16="http://schemas.microsoft.com/office/drawing/2014/main" id="{A1146BAB-A56D-4DC0-A48C-4F47989FF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8" name="Imagem 1827" descr="C:\pini\VolareSQL\images\linha.gif">
          <a:extLst>
            <a:ext uri="{FF2B5EF4-FFF2-40B4-BE49-F238E27FC236}">
              <a16:creationId xmlns:a16="http://schemas.microsoft.com/office/drawing/2014/main" id="{27DDDE15-86E1-4766-9DFC-9A01038DA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9" name="Imagem 1828" descr="C:\pini\VolareSQL\images\linha.gif">
          <a:extLst>
            <a:ext uri="{FF2B5EF4-FFF2-40B4-BE49-F238E27FC236}">
              <a16:creationId xmlns:a16="http://schemas.microsoft.com/office/drawing/2014/main" id="{1EE4F751-0747-4B4A-A48E-F410B6976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0" name="Imagem 1829" descr="C:\pini\VolareSQL\images\linha.gif">
          <a:extLst>
            <a:ext uri="{FF2B5EF4-FFF2-40B4-BE49-F238E27FC236}">
              <a16:creationId xmlns:a16="http://schemas.microsoft.com/office/drawing/2014/main" id="{50DA825D-639A-45EB-B577-1B108FF04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1" name="Imagem 1830" descr="C:\pini\VolareSQL\images\linha.gif">
          <a:extLst>
            <a:ext uri="{FF2B5EF4-FFF2-40B4-BE49-F238E27FC236}">
              <a16:creationId xmlns:a16="http://schemas.microsoft.com/office/drawing/2014/main" id="{483AD51F-3BA1-4275-9FD2-15931E4AB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2" name="Imagem 1831" descr="C:\pini\VolareSQL\images\linha.gif">
          <a:extLst>
            <a:ext uri="{FF2B5EF4-FFF2-40B4-BE49-F238E27FC236}">
              <a16:creationId xmlns:a16="http://schemas.microsoft.com/office/drawing/2014/main" id="{1D17A44D-CE84-4EE2-AC3C-EA3698CA0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3" name="Imagem 1832" descr="C:\pini\VolareSQL\images\linha.gif">
          <a:extLst>
            <a:ext uri="{FF2B5EF4-FFF2-40B4-BE49-F238E27FC236}">
              <a16:creationId xmlns:a16="http://schemas.microsoft.com/office/drawing/2014/main" id="{6275F574-E661-41BB-963E-9E2B15B15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4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4" name="Imagem 1833" descr="C:\pini\VolareSQL\images\linha.gif">
          <a:extLst>
            <a:ext uri="{FF2B5EF4-FFF2-40B4-BE49-F238E27FC236}">
              <a16:creationId xmlns:a16="http://schemas.microsoft.com/office/drawing/2014/main" id="{C2656D06-897A-4A91-A49A-0068C58C8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5" name="Imagem 1834" descr="C:\pini\VolareSQL\images\linha.gif">
          <a:extLst>
            <a:ext uri="{FF2B5EF4-FFF2-40B4-BE49-F238E27FC236}">
              <a16:creationId xmlns:a16="http://schemas.microsoft.com/office/drawing/2014/main" id="{2A4CBC76-29A1-4BE2-B71D-7B75DD897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5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6" name="Imagem 1835" descr="C:\pini\VolareSQL\images\linha.gif">
          <a:extLst>
            <a:ext uri="{FF2B5EF4-FFF2-40B4-BE49-F238E27FC236}">
              <a16:creationId xmlns:a16="http://schemas.microsoft.com/office/drawing/2014/main" id="{2366EC09-6191-4B02-A0DD-A07AE6939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7" name="Imagem 1836" descr="C:\pini\VolareSQL\images\linha.gif">
          <a:extLst>
            <a:ext uri="{FF2B5EF4-FFF2-40B4-BE49-F238E27FC236}">
              <a16:creationId xmlns:a16="http://schemas.microsoft.com/office/drawing/2014/main" id="{437CC795-EA9B-41D8-817C-612FBFE18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8" name="Imagem 1837" descr="C:\pini\VolareSQL\images\linha.gif">
          <a:extLst>
            <a:ext uri="{FF2B5EF4-FFF2-40B4-BE49-F238E27FC236}">
              <a16:creationId xmlns:a16="http://schemas.microsoft.com/office/drawing/2014/main" id="{891D6563-849F-43D0-AC10-8C74ACE0A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9" name="Imagem 1838" descr="C:\pini\VolareSQL\images\linha.gif">
          <a:extLst>
            <a:ext uri="{FF2B5EF4-FFF2-40B4-BE49-F238E27FC236}">
              <a16:creationId xmlns:a16="http://schemas.microsoft.com/office/drawing/2014/main" id="{DBC5282D-AC3B-4547-85B3-316372CD6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0" name="Imagem 1839" descr="C:\pini\VolareSQL\images\linha.gif">
          <a:extLst>
            <a:ext uri="{FF2B5EF4-FFF2-40B4-BE49-F238E27FC236}">
              <a16:creationId xmlns:a16="http://schemas.microsoft.com/office/drawing/2014/main" id="{1BDB9A1A-5C73-4A9F-80FB-B73310C28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1" name="Imagem 1840" descr="C:\pini\VolareSQL\images\linha.gif">
          <a:extLst>
            <a:ext uri="{FF2B5EF4-FFF2-40B4-BE49-F238E27FC236}">
              <a16:creationId xmlns:a16="http://schemas.microsoft.com/office/drawing/2014/main" id="{6767C8F7-1F8E-4949-A0B2-ED134674B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9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2" name="Imagem 1841" descr="C:\pini\VolareSQL\images\linha.gif">
          <a:extLst>
            <a:ext uri="{FF2B5EF4-FFF2-40B4-BE49-F238E27FC236}">
              <a16:creationId xmlns:a16="http://schemas.microsoft.com/office/drawing/2014/main" id="{3B94C4A5-105E-4B67-A57E-80AE1FFB8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4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3" name="Imagem 1842" descr="C:\pini\VolareSQL\images\linha.gif">
          <a:extLst>
            <a:ext uri="{FF2B5EF4-FFF2-40B4-BE49-F238E27FC236}">
              <a16:creationId xmlns:a16="http://schemas.microsoft.com/office/drawing/2014/main" id="{DB230BBF-E7AB-4817-AFD9-CBDBFDE59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0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4" name="Imagem 1843" descr="C:\pini\VolareSQL\images\linha.gif">
          <a:extLst>
            <a:ext uri="{FF2B5EF4-FFF2-40B4-BE49-F238E27FC236}">
              <a16:creationId xmlns:a16="http://schemas.microsoft.com/office/drawing/2014/main" id="{712C306C-6105-4018-9706-FBA6BFF53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5" name="Imagem 1844" descr="C:\pini\VolareSQL\images\linha.gif">
          <a:extLst>
            <a:ext uri="{FF2B5EF4-FFF2-40B4-BE49-F238E27FC236}">
              <a16:creationId xmlns:a16="http://schemas.microsoft.com/office/drawing/2014/main" id="{F73F6143-B772-409F-8C0C-FA7D78015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0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6" name="Imagem 1845" descr="C:\pini\VolareSQL\images\linha.gif">
          <a:extLst>
            <a:ext uri="{FF2B5EF4-FFF2-40B4-BE49-F238E27FC236}">
              <a16:creationId xmlns:a16="http://schemas.microsoft.com/office/drawing/2014/main" id="{ACC3B5B4-17A6-47CF-BF53-8268FB6C5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7" name="Imagem 1846" descr="C:\pini\VolareSQL\images\linha.gif">
          <a:extLst>
            <a:ext uri="{FF2B5EF4-FFF2-40B4-BE49-F238E27FC236}">
              <a16:creationId xmlns:a16="http://schemas.microsoft.com/office/drawing/2014/main" id="{96339FE5-0C3F-490A-B6C0-592A54EAA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7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8" name="Imagem 1847" descr="C:\pini\VolareSQL\images\linha.gif">
          <a:extLst>
            <a:ext uri="{FF2B5EF4-FFF2-40B4-BE49-F238E27FC236}">
              <a16:creationId xmlns:a16="http://schemas.microsoft.com/office/drawing/2014/main" id="{224EDA99-177C-4A49-9703-77DB2E34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2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9" name="Imagem 1848" descr="C:\pini\VolareSQL\images\linha.gif">
          <a:extLst>
            <a:ext uri="{FF2B5EF4-FFF2-40B4-BE49-F238E27FC236}">
              <a16:creationId xmlns:a16="http://schemas.microsoft.com/office/drawing/2014/main" id="{3FA40655-12B0-448A-94B6-B0D63DA4A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0" name="Imagem 1849" descr="C:\pini\VolareSQL\images\linha.gif">
          <a:extLst>
            <a:ext uri="{FF2B5EF4-FFF2-40B4-BE49-F238E27FC236}">
              <a16:creationId xmlns:a16="http://schemas.microsoft.com/office/drawing/2014/main" id="{FB0CFEA7-3481-4438-848D-3776E4295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1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1" name="Imagem 1850" descr="C:\pini\VolareSQL\images\linha.gif">
          <a:extLst>
            <a:ext uri="{FF2B5EF4-FFF2-40B4-BE49-F238E27FC236}">
              <a16:creationId xmlns:a16="http://schemas.microsoft.com/office/drawing/2014/main" id="{0D7CF781-2658-4FF7-9CFE-6C47B99AD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4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2" name="Imagem 1851" descr="C:\pini\VolareSQL\images\linha.gif">
          <a:extLst>
            <a:ext uri="{FF2B5EF4-FFF2-40B4-BE49-F238E27FC236}">
              <a16:creationId xmlns:a16="http://schemas.microsoft.com/office/drawing/2014/main" id="{65F24B8C-E869-4697-8942-62AB7293D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3" name="Imagem 1852" descr="C:\pini\VolareSQL\images\linha.gif">
          <a:extLst>
            <a:ext uri="{FF2B5EF4-FFF2-40B4-BE49-F238E27FC236}">
              <a16:creationId xmlns:a16="http://schemas.microsoft.com/office/drawing/2014/main" id="{BB50AEAA-9478-48A7-B72F-D788E4B94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2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4" name="Imagem 1853" descr="C:\pini\VolareSQL\images\linha.gif">
          <a:extLst>
            <a:ext uri="{FF2B5EF4-FFF2-40B4-BE49-F238E27FC236}">
              <a16:creationId xmlns:a16="http://schemas.microsoft.com/office/drawing/2014/main" id="{CA9048BB-4761-47E6-87AA-E32A5FAD4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6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5" name="Imagem 1854" descr="C:\pini\VolareSQL\images\linha.gif">
          <a:extLst>
            <a:ext uri="{FF2B5EF4-FFF2-40B4-BE49-F238E27FC236}">
              <a16:creationId xmlns:a16="http://schemas.microsoft.com/office/drawing/2014/main" id="{70E01B10-6E9A-474F-B822-CEDED24CA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6" name="Imagem 1855" descr="C:\pini\VolareSQL\images\linha.gif">
          <a:extLst>
            <a:ext uri="{FF2B5EF4-FFF2-40B4-BE49-F238E27FC236}">
              <a16:creationId xmlns:a16="http://schemas.microsoft.com/office/drawing/2014/main" id="{4C4D0890-FC02-42B6-8FCA-BECE82EA5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4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7" name="Imagem 1856" descr="C:\pini\VolareSQL\images\linha.gif">
          <a:extLst>
            <a:ext uri="{FF2B5EF4-FFF2-40B4-BE49-F238E27FC236}">
              <a16:creationId xmlns:a16="http://schemas.microsoft.com/office/drawing/2014/main" id="{37C41A86-C9F7-42BB-B93E-21BC21B34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82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8" name="Imagem 1857" descr="C:\pini\VolareSQL\images\linha.gif">
          <a:extLst>
            <a:ext uri="{FF2B5EF4-FFF2-40B4-BE49-F238E27FC236}">
              <a16:creationId xmlns:a16="http://schemas.microsoft.com/office/drawing/2014/main" id="{3910F0F5-651F-4950-8D2C-F679B2433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35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9" name="Imagem 1858" descr="C:\pini\VolareSQL\images\linha.gif">
          <a:extLst>
            <a:ext uri="{FF2B5EF4-FFF2-40B4-BE49-F238E27FC236}">
              <a16:creationId xmlns:a16="http://schemas.microsoft.com/office/drawing/2014/main" id="{83EB72B9-869A-4E05-B081-646118210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6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0" name="Imagem 1859" descr="C:\pini\VolareSQL\images\linha.gif">
          <a:extLst>
            <a:ext uri="{FF2B5EF4-FFF2-40B4-BE49-F238E27FC236}">
              <a16:creationId xmlns:a16="http://schemas.microsoft.com/office/drawing/2014/main" id="{C99A04A0-B529-42A1-A683-F8F5F710F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01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1" name="Imagem 1860" descr="C:\pini\VolareSQL\images\linha.gif">
          <a:extLst>
            <a:ext uri="{FF2B5EF4-FFF2-40B4-BE49-F238E27FC236}">
              <a16:creationId xmlns:a16="http://schemas.microsoft.com/office/drawing/2014/main" id="{5AC2E3C9-AE80-470C-97CE-00EEB258D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3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2" name="Imagem 1861" descr="C:\pini\VolareSQL\images\linha.gif">
          <a:extLst>
            <a:ext uri="{FF2B5EF4-FFF2-40B4-BE49-F238E27FC236}">
              <a16:creationId xmlns:a16="http://schemas.microsoft.com/office/drawing/2014/main" id="{D9D4ADD6-6DD2-4A53-AEE7-3998B2A42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3" name="Imagem 1862" descr="C:\pini\VolareSQL\images\linha.gif">
          <a:extLst>
            <a:ext uri="{FF2B5EF4-FFF2-40B4-BE49-F238E27FC236}">
              <a16:creationId xmlns:a16="http://schemas.microsoft.com/office/drawing/2014/main" id="{0D3F3083-8D9C-4280-B770-EF1BBA1E8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21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4" name="Imagem 1863" descr="C:\pini\VolareSQL\images\linha.gif">
          <a:extLst>
            <a:ext uri="{FF2B5EF4-FFF2-40B4-BE49-F238E27FC236}">
              <a16:creationId xmlns:a16="http://schemas.microsoft.com/office/drawing/2014/main" id="{CD53B5AA-2F0D-4A66-B519-293E97FE2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5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5" name="Imagem 1864" descr="C:\pini\VolareSQL\images\linha.gif">
          <a:extLst>
            <a:ext uri="{FF2B5EF4-FFF2-40B4-BE49-F238E27FC236}">
              <a16:creationId xmlns:a16="http://schemas.microsoft.com/office/drawing/2014/main" id="{F506AF3D-052A-4EA0-B476-19BA937B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49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6" name="Imagem 1865" descr="C:\pini\VolareSQL\images\linha.gif">
          <a:extLst>
            <a:ext uri="{FF2B5EF4-FFF2-40B4-BE49-F238E27FC236}">
              <a16:creationId xmlns:a16="http://schemas.microsoft.com/office/drawing/2014/main" id="{1A3CBC77-DB57-477F-9A69-0C2477551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8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7" name="Imagem 1866" descr="C:\pini\VolareSQL\images\linha.gif">
          <a:extLst>
            <a:ext uri="{FF2B5EF4-FFF2-40B4-BE49-F238E27FC236}">
              <a16:creationId xmlns:a16="http://schemas.microsoft.com/office/drawing/2014/main" id="{9287C840-C7FC-44E9-838E-AADC6F6BD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40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8" name="Imagem 1867" descr="C:\pini\VolareSQL\images\linha.gif">
          <a:extLst>
            <a:ext uri="{FF2B5EF4-FFF2-40B4-BE49-F238E27FC236}">
              <a16:creationId xmlns:a16="http://schemas.microsoft.com/office/drawing/2014/main" id="{A6441B64-1612-4A13-A844-A61FD08B4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7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9" name="Imagem 1868" descr="C:\pini\VolareSQL\images\linha.gif">
          <a:extLst>
            <a:ext uri="{FF2B5EF4-FFF2-40B4-BE49-F238E27FC236}">
              <a16:creationId xmlns:a16="http://schemas.microsoft.com/office/drawing/2014/main" id="{0AC8BAC5-568E-4253-8172-82DCDA649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26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0" name="Imagem 1869" descr="C:\pini\VolareSQL\images\linha.gif">
          <a:extLst>
            <a:ext uri="{FF2B5EF4-FFF2-40B4-BE49-F238E27FC236}">
              <a16:creationId xmlns:a16="http://schemas.microsoft.com/office/drawing/2014/main" id="{2FD3FF13-862F-474D-A0E5-BE51EAA01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1" name="Imagem 1870" descr="C:\pini\VolareSQL\images\linha.gif">
          <a:extLst>
            <a:ext uri="{FF2B5EF4-FFF2-40B4-BE49-F238E27FC236}">
              <a16:creationId xmlns:a16="http://schemas.microsoft.com/office/drawing/2014/main" id="{685DA9AB-FD5F-41F3-9492-3371F33A0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21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2" name="Imagem 1871" descr="C:\pini\VolareSQL\images\linha.gif">
          <a:extLst>
            <a:ext uri="{FF2B5EF4-FFF2-40B4-BE49-F238E27FC236}">
              <a16:creationId xmlns:a16="http://schemas.microsoft.com/office/drawing/2014/main" id="{29C6DCFE-D3F2-43A5-9DBF-36CAF5984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78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3" name="Imagem 1872" descr="C:\pini\VolareSQL\images\linha.gif">
          <a:extLst>
            <a:ext uri="{FF2B5EF4-FFF2-40B4-BE49-F238E27FC236}">
              <a16:creationId xmlns:a16="http://schemas.microsoft.com/office/drawing/2014/main" id="{769F857D-8428-44E9-9E98-2C6857FD6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35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4" name="Imagem 1873" descr="C:\pini\VolareSQL\images\linha.gif">
          <a:extLst>
            <a:ext uri="{FF2B5EF4-FFF2-40B4-BE49-F238E27FC236}">
              <a16:creationId xmlns:a16="http://schemas.microsoft.com/office/drawing/2014/main" id="{5AD391B7-4B23-4C4B-AFF0-ECBB6DAD7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6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5" name="Imagem 1874" descr="C:\pini\VolareSQL\images\linha.gif">
          <a:extLst>
            <a:ext uri="{FF2B5EF4-FFF2-40B4-BE49-F238E27FC236}">
              <a16:creationId xmlns:a16="http://schemas.microsoft.com/office/drawing/2014/main" id="{AEBFEED6-5AD4-4899-BAD6-1D80C7FF0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0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6" name="Imagem 1875" descr="C:\pini\VolareSQL\images\linha.gif">
          <a:extLst>
            <a:ext uri="{FF2B5EF4-FFF2-40B4-BE49-F238E27FC236}">
              <a16:creationId xmlns:a16="http://schemas.microsoft.com/office/drawing/2014/main" id="{7E1C22F8-AB0F-4A13-AA2C-EE95F95640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6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7" name="Imagem 1876" descr="C:\pini\VolareSQL\images\linha.gif">
          <a:extLst>
            <a:ext uri="{FF2B5EF4-FFF2-40B4-BE49-F238E27FC236}">
              <a16:creationId xmlns:a16="http://schemas.microsoft.com/office/drawing/2014/main" id="{BA5A696A-F601-40CA-9DB6-2C82DF9DE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7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8" name="Imagem 1877" descr="C:\pini\VolareSQL\images\linha.gif">
          <a:extLst>
            <a:ext uri="{FF2B5EF4-FFF2-40B4-BE49-F238E27FC236}">
              <a16:creationId xmlns:a16="http://schemas.microsoft.com/office/drawing/2014/main" id="{86B66045-D464-47C6-A5A4-C7CA9DC32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6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9" name="Imagem 1878" descr="C:\pini\VolareSQL\images\linha.gif">
          <a:extLst>
            <a:ext uri="{FF2B5EF4-FFF2-40B4-BE49-F238E27FC236}">
              <a16:creationId xmlns:a16="http://schemas.microsoft.com/office/drawing/2014/main" id="{E5596E14-2C4F-4A7C-A19B-838C46FD1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7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0" name="Imagem 1879" descr="C:\pini\VolareSQL\images\linha.gif">
          <a:extLst>
            <a:ext uri="{FF2B5EF4-FFF2-40B4-BE49-F238E27FC236}">
              <a16:creationId xmlns:a16="http://schemas.microsoft.com/office/drawing/2014/main" id="{D6FA92FB-AE1C-4CBA-9D8F-D2B3C13E1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1" name="Imagem 1880" descr="C:\pini\VolareSQL\images\linha.gif">
          <a:extLst>
            <a:ext uri="{FF2B5EF4-FFF2-40B4-BE49-F238E27FC236}">
              <a16:creationId xmlns:a16="http://schemas.microsoft.com/office/drawing/2014/main" id="{49E6C2E8-88E7-464A-8E76-37209C058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9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2" name="Imagem 1881" descr="C:\pini\VolareSQL\images\linha.gif">
          <a:extLst>
            <a:ext uri="{FF2B5EF4-FFF2-40B4-BE49-F238E27FC236}">
              <a16:creationId xmlns:a16="http://schemas.microsoft.com/office/drawing/2014/main" id="{E84B5A7C-4503-4D8A-8028-DDD90CF3C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21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3" name="Imagem 1882" descr="C:\pini\VolareSQL\images\linha.gif">
          <a:extLst>
            <a:ext uri="{FF2B5EF4-FFF2-40B4-BE49-F238E27FC236}">
              <a16:creationId xmlns:a16="http://schemas.microsoft.com/office/drawing/2014/main" id="{1ABDE18B-EBDA-4EAE-802E-912EB7EF0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31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4" name="Imagem 1883" descr="C:\pini\VolareSQL\images\linha.gif">
          <a:extLst>
            <a:ext uri="{FF2B5EF4-FFF2-40B4-BE49-F238E27FC236}">
              <a16:creationId xmlns:a16="http://schemas.microsoft.com/office/drawing/2014/main" id="{7A5339D5-FCEE-4EC8-B7A2-63CC79A07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5" name="Imagem 1884" descr="C:\pini\VolareSQL\images\linha.gif">
          <a:extLst>
            <a:ext uri="{FF2B5EF4-FFF2-40B4-BE49-F238E27FC236}">
              <a16:creationId xmlns:a16="http://schemas.microsoft.com/office/drawing/2014/main" id="{7C8056C8-F9DF-4481-B21C-3FA593A8C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84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6" name="Imagem 1885" descr="C:\pini\VolareSQL\images\linha.gif">
          <a:extLst>
            <a:ext uri="{FF2B5EF4-FFF2-40B4-BE49-F238E27FC236}">
              <a16:creationId xmlns:a16="http://schemas.microsoft.com/office/drawing/2014/main" id="{F86A33ED-3138-4140-920E-1F5D3374D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9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7" name="Imagem 1886" descr="C:\pini\VolareSQL\images\linha.gif">
          <a:extLst>
            <a:ext uri="{FF2B5EF4-FFF2-40B4-BE49-F238E27FC236}">
              <a16:creationId xmlns:a16="http://schemas.microsoft.com/office/drawing/2014/main" id="{03323686-DE3D-48A7-9037-582B5290C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51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8" name="Imagem 1887" descr="C:\pini\VolareSQL\images\linha.gif">
          <a:extLst>
            <a:ext uri="{FF2B5EF4-FFF2-40B4-BE49-F238E27FC236}">
              <a16:creationId xmlns:a16="http://schemas.microsoft.com/office/drawing/2014/main" id="{B92C36FA-2A79-473F-9F47-74CAB4B26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6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9" name="Imagem 1888" descr="C:\pini\VolareSQL\images\linha.gif">
          <a:extLst>
            <a:ext uri="{FF2B5EF4-FFF2-40B4-BE49-F238E27FC236}">
              <a16:creationId xmlns:a16="http://schemas.microsoft.com/office/drawing/2014/main" id="{22EC9FF5-DBF7-466F-9CF4-23BFDA249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03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0" name="Imagem 1889" descr="C:\pini\VolareSQL\images\linha.gif">
          <a:extLst>
            <a:ext uri="{FF2B5EF4-FFF2-40B4-BE49-F238E27FC236}">
              <a16:creationId xmlns:a16="http://schemas.microsoft.com/office/drawing/2014/main" id="{38706DD7-B8C2-4FA0-8445-6744CD8F3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1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1" name="Imagem 1890" descr="C:\pini\VolareSQL\images\linha.gif">
          <a:extLst>
            <a:ext uri="{FF2B5EF4-FFF2-40B4-BE49-F238E27FC236}">
              <a16:creationId xmlns:a16="http://schemas.microsoft.com/office/drawing/2014/main" id="{BA1CA28D-DC9B-44AF-B666-69F177772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4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2" name="Imagem 1891" descr="C:\pini\VolareSQL\images\linha.gif">
          <a:extLst>
            <a:ext uri="{FF2B5EF4-FFF2-40B4-BE49-F238E27FC236}">
              <a16:creationId xmlns:a16="http://schemas.microsoft.com/office/drawing/2014/main" id="{B58DA0EC-5258-4158-BF01-102D78EB1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1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3" name="Imagem 1892" descr="C:\pini\VolareSQL\images\linha.gif">
          <a:extLst>
            <a:ext uri="{FF2B5EF4-FFF2-40B4-BE49-F238E27FC236}">
              <a16:creationId xmlns:a16="http://schemas.microsoft.com/office/drawing/2014/main" id="{F30CDD92-1295-4877-BCBE-5121895ED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84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4" name="Imagem 1893" descr="C:\pini\VolareSQL\images\linha.gif">
          <a:extLst>
            <a:ext uri="{FF2B5EF4-FFF2-40B4-BE49-F238E27FC236}">
              <a16:creationId xmlns:a16="http://schemas.microsoft.com/office/drawing/2014/main" id="{534A08C5-4E0A-411C-8E98-63D7CD940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5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5" name="Imagem 1894" descr="C:\pini\VolareSQL\images\linha.gif">
          <a:extLst>
            <a:ext uri="{FF2B5EF4-FFF2-40B4-BE49-F238E27FC236}">
              <a16:creationId xmlns:a16="http://schemas.microsoft.com/office/drawing/2014/main" id="{C0CDE067-9941-479C-9ECD-23C744241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4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6" name="Imagem 1895" descr="C:\pini\VolareSQL\images\linha.gif">
          <a:extLst>
            <a:ext uri="{FF2B5EF4-FFF2-40B4-BE49-F238E27FC236}">
              <a16:creationId xmlns:a16="http://schemas.microsoft.com/office/drawing/2014/main" id="{A23ADADB-7F83-4280-814A-717E4B6B3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3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7" name="Imagem 1896" descr="C:\pini\VolareSQL\images\linha.gif">
          <a:extLst>
            <a:ext uri="{FF2B5EF4-FFF2-40B4-BE49-F238E27FC236}">
              <a16:creationId xmlns:a16="http://schemas.microsoft.com/office/drawing/2014/main" id="{DD8A3C0A-02A6-4B0D-973F-A6108A838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27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8" name="Imagem 1897" descr="C:\pini\VolareSQL\images\linha.gif">
          <a:extLst>
            <a:ext uri="{FF2B5EF4-FFF2-40B4-BE49-F238E27FC236}">
              <a16:creationId xmlns:a16="http://schemas.microsoft.com/office/drawing/2014/main" id="{0A2250FA-CCF9-4EF1-8F33-B2B5645A7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9" name="Imagem 1898" descr="C:\pini\VolareSQL\images\linha.gif">
          <a:extLst>
            <a:ext uri="{FF2B5EF4-FFF2-40B4-BE49-F238E27FC236}">
              <a16:creationId xmlns:a16="http://schemas.microsoft.com/office/drawing/2014/main" id="{CB602F7B-BF1B-4233-89BF-477B54B4A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0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0" name="Imagem 1899" descr="C:\pini\VolareSQL\images\linha.gif">
          <a:extLst>
            <a:ext uri="{FF2B5EF4-FFF2-40B4-BE49-F238E27FC236}">
              <a16:creationId xmlns:a16="http://schemas.microsoft.com/office/drawing/2014/main" id="{E35BB319-AAB0-4D34-82E1-57D01F49B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47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1" name="Imagem 1900" descr="C:\pini\VolareSQL\images\linha.gif">
          <a:extLst>
            <a:ext uri="{FF2B5EF4-FFF2-40B4-BE49-F238E27FC236}">
              <a16:creationId xmlns:a16="http://schemas.microsoft.com/office/drawing/2014/main" id="{5076203A-F47A-4143-8383-C57F42CCD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718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2" name="Imagem 1901" descr="C:\pini\VolareSQL\images\linha.gif">
          <a:extLst>
            <a:ext uri="{FF2B5EF4-FFF2-40B4-BE49-F238E27FC236}">
              <a16:creationId xmlns:a16="http://schemas.microsoft.com/office/drawing/2014/main" id="{C3301C42-B136-49B3-AC47-CE258BBAE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28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3" name="Imagem 1902" descr="C:\pini\VolareSQL\images\linha.gif">
          <a:extLst>
            <a:ext uri="{FF2B5EF4-FFF2-40B4-BE49-F238E27FC236}">
              <a16:creationId xmlns:a16="http://schemas.microsoft.com/office/drawing/2014/main" id="{47935283-CE96-4C59-B399-B8E72B2E0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032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4" name="Imagem 1903" descr="C:\pini\VolareSQL\images\linha.gif">
          <a:extLst>
            <a:ext uri="{FF2B5EF4-FFF2-40B4-BE49-F238E27FC236}">
              <a16:creationId xmlns:a16="http://schemas.microsoft.com/office/drawing/2014/main" id="{52C081B4-BD05-4006-8F5C-CC8B5488D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23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5" name="Imagem 1904" descr="C:\pini\VolareSQL\images\linha.gif">
          <a:extLst>
            <a:ext uri="{FF2B5EF4-FFF2-40B4-BE49-F238E27FC236}">
              <a16:creationId xmlns:a16="http://schemas.microsoft.com/office/drawing/2014/main" id="{252E6B73-A55C-4B41-B0DC-C94357464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5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6" name="Imagem 1905" descr="C:\pini\VolareSQL\images\linha.gif">
          <a:extLst>
            <a:ext uri="{FF2B5EF4-FFF2-40B4-BE49-F238E27FC236}">
              <a16:creationId xmlns:a16="http://schemas.microsoft.com/office/drawing/2014/main" id="{08E7F9A4-087B-4737-9782-B1F9CDA31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90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7" name="Imagem 1906" descr="C:\pini\VolareSQL\images\linha.gif">
          <a:extLst>
            <a:ext uri="{FF2B5EF4-FFF2-40B4-BE49-F238E27FC236}">
              <a16:creationId xmlns:a16="http://schemas.microsoft.com/office/drawing/2014/main" id="{DCB30252-C751-4E45-B637-110665A37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01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8" name="Imagem 1907" descr="C:\pini\VolareSQL\images\linha.gif">
          <a:extLst>
            <a:ext uri="{FF2B5EF4-FFF2-40B4-BE49-F238E27FC236}">
              <a16:creationId xmlns:a16="http://schemas.microsoft.com/office/drawing/2014/main" id="{926BA2D9-03C8-4CE0-AC6A-98F5AC582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8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9" name="Imagem 1908" descr="C:\pini\VolareSQL\images\linha.gif">
          <a:extLst>
            <a:ext uri="{FF2B5EF4-FFF2-40B4-BE49-F238E27FC236}">
              <a16:creationId xmlns:a16="http://schemas.microsoft.com/office/drawing/2014/main" id="{1E391656-4B9D-44BA-BF5B-87B37D1D0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0" name="Imagem 1909" descr="C:\pini\VolareSQL\images\linha.gif">
          <a:extLst>
            <a:ext uri="{FF2B5EF4-FFF2-40B4-BE49-F238E27FC236}">
              <a16:creationId xmlns:a16="http://schemas.microsoft.com/office/drawing/2014/main" id="{B1C9DB32-6057-4041-BE10-33F517CC5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00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1" name="Imagem 1910" descr="C:\pini\VolareSQL\images\linha.gif">
          <a:extLst>
            <a:ext uri="{FF2B5EF4-FFF2-40B4-BE49-F238E27FC236}">
              <a16:creationId xmlns:a16="http://schemas.microsoft.com/office/drawing/2014/main" id="{22BE789D-FBE8-4AA7-AD0C-BD2FFFD9D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2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2" name="Imagem 1911" descr="C:\pini\VolareSQL\images\linha.gif">
          <a:extLst>
            <a:ext uri="{FF2B5EF4-FFF2-40B4-BE49-F238E27FC236}">
              <a16:creationId xmlns:a16="http://schemas.microsoft.com/office/drawing/2014/main" id="{004527A8-0E5F-41AA-8E6A-FEBBD6908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38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3" name="Imagem 1912" descr="C:\pini\VolareSQL\images\linha.gif">
          <a:extLst>
            <a:ext uri="{FF2B5EF4-FFF2-40B4-BE49-F238E27FC236}">
              <a16:creationId xmlns:a16="http://schemas.microsoft.com/office/drawing/2014/main" id="{7FB25F71-199D-4198-BE1C-8C22E0F22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78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4" name="Imagem 1913" descr="C:\pini\VolareSQL\images\linha.gif">
          <a:extLst>
            <a:ext uri="{FF2B5EF4-FFF2-40B4-BE49-F238E27FC236}">
              <a16:creationId xmlns:a16="http://schemas.microsoft.com/office/drawing/2014/main" id="{87712051-F67D-4115-9B55-4C6882F56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1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5" name="Imagem 1914" descr="C:\pini\VolareSQL\images\linha.gif">
          <a:extLst>
            <a:ext uri="{FF2B5EF4-FFF2-40B4-BE49-F238E27FC236}">
              <a16:creationId xmlns:a16="http://schemas.microsoft.com/office/drawing/2014/main" id="{DF9B4E3C-A2ED-4CF7-958C-EDAD17560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6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6" name="Imagem 1915" descr="C:\pini\VolareSQL\images\linha.gif">
          <a:extLst>
            <a:ext uri="{FF2B5EF4-FFF2-40B4-BE49-F238E27FC236}">
              <a16:creationId xmlns:a16="http://schemas.microsoft.com/office/drawing/2014/main" id="{FA5564BB-4F0A-4DDC-8DD9-8F4005F8C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5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7" name="Imagem 1916" descr="C:\pini\VolareSQL\images\linha.gif">
          <a:extLst>
            <a:ext uri="{FF2B5EF4-FFF2-40B4-BE49-F238E27FC236}">
              <a16:creationId xmlns:a16="http://schemas.microsoft.com/office/drawing/2014/main" id="{45AD9DAD-A647-46BA-9928-3BFCD0EAE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14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8" name="Imagem 1917" descr="C:\pini\VolareSQL\images\linha.gif">
          <a:extLst>
            <a:ext uri="{FF2B5EF4-FFF2-40B4-BE49-F238E27FC236}">
              <a16:creationId xmlns:a16="http://schemas.microsoft.com/office/drawing/2014/main" id="{53EE5B56-2AF4-41AC-BD59-F549EA204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57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9" name="Imagem 1918" descr="C:\pini\VolareSQL\images\linha.gif">
          <a:extLst>
            <a:ext uri="{FF2B5EF4-FFF2-40B4-BE49-F238E27FC236}">
              <a16:creationId xmlns:a16="http://schemas.microsoft.com/office/drawing/2014/main" id="{13333EA6-C8D1-4D36-A1BF-F7BCA5426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0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0" name="Imagem 1919" descr="C:\pini\VolareSQL\images\linha.gif">
          <a:extLst>
            <a:ext uri="{FF2B5EF4-FFF2-40B4-BE49-F238E27FC236}">
              <a16:creationId xmlns:a16="http://schemas.microsoft.com/office/drawing/2014/main" id="{575B1377-DFC8-4B74-9EFF-D99E1807C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996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1" name="Imagem 1920" descr="C:\pini\VolareSQL\images\linha.gif">
          <a:extLst>
            <a:ext uri="{FF2B5EF4-FFF2-40B4-BE49-F238E27FC236}">
              <a16:creationId xmlns:a16="http://schemas.microsoft.com/office/drawing/2014/main" id="{6D153FBF-1B00-4079-AD00-C6E4F1165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03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2" name="Imagem 1921" descr="C:\pini\VolareSQL\images\linha.gif">
          <a:extLst>
            <a:ext uri="{FF2B5EF4-FFF2-40B4-BE49-F238E27FC236}">
              <a16:creationId xmlns:a16="http://schemas.microsoft.com/office/drawing/2014/main" id="{2F0D8650-6DC3-4053-9D42-C3D5D2B16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8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3" name="Imagem 1922" descr="C:\pini\VolareSQL\images\linha.gif">
          <a:extLst>
            <a:ext uri="{FF2B5EF4-FFF2-40B4-BE49-F238E27FC236}">
              <a16:creationId xmlns:a16="http://schemas.microsoft.com/office/drawing/2014/main" id="{0059DA9C-5E4A-4FAE-8E91-CC6F0C0EF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36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4" name="Imagem 1923" descr="C:\pini\VolareSQL\images\linha.gif">
          <a:extLst>
            <a:ext uri="{FF2B5EF4-FFF2-40B4-BE49-F238E27FC236}">
              <a16:creationId xmlns:a16="http://schemas.microsoft.com/office/drawing/2014/main" id="{1EEE978B-B216-4090-BB9C-0CA154BBD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7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5" name="Imagem 1924" descr="C:\pini\VolareSQL\images\linha.gif">
          <a:extLst>
            <a:ext uri="{FF2B5EF4-FFF2-40B4-BE49-F238E27FC236}">
              <a16:creationId xmlns:a16="http://schemas.microsoft.com/office/drawing/2014/main" id="{DC62254E-7968-4188-A715-2181DA83A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15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6" name="Imagem 1925" descr="C:\pini\VolareSQL\images\linha.gif">
          <a:extLst>
            <a:ext uri="{FF2B5EF4-FFF2-40B4-BE49-F238E27FC236}">
              <a16:creationId xmlns:a16="http://schemas.microsoft.com/office/drawing/2014/main" id="{EC7A0EB8-5C35-4407-B3C5-150F9525E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58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7" name="Imagem 1926" descr="C:\pini\VolareSQL\images\linha.gif">
          <a:extLst>
            <a:ext uri="{FF2B5EF4-FFF2-40B4-BE49-F238E27FC236}">
              <a16:creationId xmlns:a16="http://schemas.microsoft.com/office/drawing/2014/main" id="{94B2B7E6-B397-42AE-8798-018FEB71F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5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8" name="Imagem 1927" descr="C:\pini\VolareSQL\images\linha.gif">
          <a:extLst>
            <a:ext uri="{FF2B5EF4-FFF2-40B4-BE49-F238E27FC236}">
              <a16:creationId xmlns:a16="http://schemas.microsoft.com/office/drawing/2014/main" id="{BC2D0553-D4C3-4D94-9E77-F5C619416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12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9" name="Imagem 1928" descr="C:\pini\VolareSQL\images\linha.gif">
          <a:extLst>
            <a:ext uri="{FF2B5EF4-FFF2-40B4-BE49-F238E27FC236}">
              <a16:creationId xmlns:a16="http://schemas.microsoft.com/office/drawing/2014/main" id="{39F6D200-B928-4428-99F5-B7DF3D752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75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0" name="Imagem 1929" descr="C:\pini\VolareSQL\images\linha.gif">
          <a:extLst>
            <a:ext uri="{FF2B5EF4-FFF2-40B4-BE49-F238E27FC236}">
              <a16:creationId xmlns:a16="http://schemas.microsoft.com/office/drawing/2014/main" id="{82B35DAB-577E-4DA6-9AC5-049DC15B6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11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1" name="Imagem 1930" descr="C:\pini\VolareSQL\images\linha.gif">
          <a:extLst>
            <a:ext uri="{FF2B5EF4-FFF2-40B4-BE49-F238E27FC236}">
              <a16:creationId xmlns:a16="http://schemas.microsoft.com/office/drawing/2014/main" id="{F054488C-C614-4CD9-A4E9-B1366E499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4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2" name="Imagem 1931" descr="C:\pini\VolareSQL\images\linha.gif">
          <a:extLst>
            <a:ext uri="{FF2B5EF4-FFF2-40B4-BE49-F238E27FC236}">
              <a16:creationId xmlns:a16="http://schemas.microsoft.com/office/drawing/2014/main" id="{D49F94AE-192C-4DBC-A101-2755D9A48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9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3" name="Imagem 1932" descr="C:\pini\VolareSQL\images\linha.gif">
          <a:extLst>
            <a:ext uri="{FF2B5EF4-FFF2-40B4-BE49-F238E27FC236}">
              <a16:creationId xmlns:a16="http://schemas.microsoft.com/office/drawing/2014/main" id="{DC7AD5C8-706C-40B3-B87C-3C5A8C00E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568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4" name="Imagem 1933" descr="C:\pini\VolareSQL\images\linha.gif">
          <a:extLst>
            <a:ext uri="{FF2B5EF4-FFF2-40B4-BE49-F238E27FC236}">
              <a16:creationId xmlns:a16="http://schemas.microsoft.com/office/drawing/2014/main" id="{6BCFCE03-AEA9-49F4-B666-AA805E133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39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5" name="Imagem 1934" descr="C:\pini\VolareSQL\images\linha.gif">
          <a:extLst>
            <a:ext uri="{FF2B5EF4-FFF2-40B4-BE49-F238E27FC236}">
              <a16:creationId xmlns:a16="http://schemas.microsoft.com/office/drawing/2014/main" id="{A93C7FED-0228-4BF3-A3F4-AD12F39DA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730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6" name="Imagem 1935" descr="C:\pini\VolareSQL\images\linha.gif">
          <a:extLst>
            <a:ext uri="{FF2B5EF4-FFF2-40B4-BE49-F238E27FC236}">
              <a16:creationId xmlns:a16="http://schemas.microsoft.com/office/drawing/2014/main" id="{B397BE57-525A-458C-9855-E2AA92D47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2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7" name="Imagem 1936" descr="C:\pini\VolareSQL\images\linha.gif">
          <a:extLst>
            <a:ext uri="{FF2B5EF4-FFF2-40B4-BE49-F238E27FC236}">
              <a16:creationId xmlns:a16="http://schemas.microsoft.com/office/drawing/2014/main" id="{4BDC3E83-9409-4266-8085-F029FC520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04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8" name="Imagem 1937" descr="C:\pini\VolareSQL\images\linha.gif">
          <a:extLst>
            <a:ext uri="{FF2B5EF4-FFF2-40B4-BE49-F238E27FC236}">
              <a16:creationId xmlns:a16="http://schemas.microsoft.com/office/drawing/2014/main" id="{1EB259DB-A0D6-4F3D-83FA-0F6D7BA62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76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9" name="Imagem 1938" descr="C:\pini\VolareSQL\images\linha.gif">
          <a:extLst>
            <a:ext uri="{FF2B5EF4-FFF2-40B4-BE49-F238E27FC236}">
              <a16:creationId xmlns:a16="http://schemas.microsoft.com/office/drawing/2014/main" id="{E7F8288B-6441-4608-88C5-B7E0976D4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0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0" name="Imagem 1939" descr="C:\pini\VolareSQL\images\linha.gif">
          <a:extLst>
            <a:ext uri="{FF2B5EF4-FFF2-40B4-BE49-F238E27FC236}">
              <a16:creationId xmlns:a16="http://schemas.microsoft.com/office/drawing/2014/main" id="{DB4208BE-D41E-40CE-A607-0000DA697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52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1" name="Imagem 1940" descr="C:\pini\VolareSQL\images\linha.gif">
          <a:extLst>
            <a:ext uri="{FF2B5EF4-FFF2-40B4-BE49-F238E27FC236}">
              <a16:creationId xmlns:a16="http://schemas.microsoft.com/office/drawing/2014/main" id="{D2CE7C55-FF70-4EFC-A798-B0318F489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24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2" name="Imagem 1941" descr="C:\pini\VolareSQL\images\linha.gif">
          <a:extLst>
            <a:ext uri="{FF2B5EF4-FFF2-40B4-BE49-F238E27FC236}">
              <a16:creationId xmlns:a16="http://schemas.microsoft.com/office/drawing/2014/main" id="{4A23249E-D37B-42B0-84AC-24939943F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995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3" name="Imagem 1942" descr="C:\pini\VolareSQL\images\linha.gif">
          <a:extLst>
            <a:ext uri="{FF2B5EF4-FFF2-40B4-BE49-F238E27FC236}">
              <a16:creationId xmlns:a16="http://schemas.microsoft.com/office/drawing/2014/main" id="{9A1A7D18-7327-4BBC-A5AC-D909E4775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643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4" name="Imagem 1943" descr="C:\pini\VolareSQL\images\linha.gif">
          <a:extLst>
            <a:ext uri="{FF2B5EF4-FFF2-40B4-BE49-F238E27FC236}">
              <a16:creationId xmlns:a16="http://schemas.microsoft.com/office/drawing/2014/main" id="{F5D94BF0-66CD-491E-BEE3-0402A579F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233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5" name="Imagem 1944" descr="C:\pini\VolareSQL\images\linha.gif">
          <a:extLst>
            <a:ext uri="{FF2B5EF4-FFF2-40B4-BE49-F238E27FC236}">
              <a16:creationId xmlns:a16="http://schemas.microsoft.com/office/drawing/2014/main" id="{AE8334B0-3B92-4FBD-8420-FB5155C15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824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6" name="Imagem 1945" descr="C:\pini\VolareSQL\images\linha.gif">
          <a:extLst>
            <a:ext uri="{FF2B5EF4-FFF2-40B4-BE49-F238E27FC236}">
              <a16:creationId xmlns:a16="http://schemas.microsoft.com/office/drawing/2014/main" id="{A5B30772-6B9E-4D10-898F-CB51DB9344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414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7" name="Imagem 1946" descr="C:\pini\VolareSQL\images\linha.gif">
          <a:extLst>
            <a:ext uri="{FF2B5EF4-FFF2-40B4-BE49-F238E27FC236}">
              <a16:creationId xmlns:a16="http://schemas.microsoft.com/office/drawing/2014/main" id="{FDF8C4C3-41BC-4786-A932-AD4DF94A9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967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8" name="Imagem 1947" descr="C:\pini\VolareSQL\images\linha.gif">
          <a:extLst>
            <a:ext uri="{FF2B5EF4-FFF2-40B4-BE49-F238E27FC236}">
              <a16:creationId xmlns:a16="http://schemas.microsoft.com/office/drawing/2014/main" id="{1C8890ED-9F12-46AD-8060-C8FF33F2F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8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9" name="Imagem 1948" descr="C:\pini\VolareSQL\images\linha.gif">
          <a:extLst>
            <a:ext uri="{FF2B5EF4-FFF2-40B4-BE49-F238E27FC236}">
              <a16:creationId xmlns:a16="http://schemas.microsoft.com/office/drawing/2014/main" id="{8FA1216C-CD07-444B-8ED5-FB2699E4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110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0" name="Imagem 1949" descr="C:\pini\VolareSQL\images\linha.gif">
          <a:extLst>
            <a:ext uri="{FF2B5EF4-FFF2-40B4-BE49-F238E27FC236}">
              <a16:creationId xmlns:a16="http://schemas.microsoft.com/office/drawing/2014/main" id="{6C1A697E-8F6B-4B46-8207-04F1B9305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81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1" name="Imagem 1950" descr="C:\pini\VolareSQL\images\linha.gif">
          <a:extLst>
            <a:ext uri="{FF2B5EF4-FFF2-40B4-BE49-F238E27FC236}">
              <a16:creationId xmlns:a16="http://schemas.microsoft.com/office/drawing/2014/main" id="{F7EC0164-362B-463E-9CD0-02E9395C0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234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2" name="Imagem 1951" descr="C:\pini\VolareSQL\images\linha.gif">
          <a:extLst>
            <a:ext uri="{FF2B5EF4-FFF2-40B4-BE49-F238E27FC236}">
              <a16:creationId xmlns:a16="http://schemas.microsoft.com/office/drawing/2014/main" id="{6ABB16FA-4117-4DD7-9BA9-74C8B97EF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805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3" name="Imagem 1952" descr="C:\pini\VolareSQL\images\linha.gif">
          <a:extLst>
            <a:ext uri="{FF2B5EF4-FFF2-40B4-BE49-F238E27FC236}">
              <a16:creationId xmlns:a16="http://schemas.microsoft.com/office/drawing/2014/main" id="{75BCF2B6-DE49-446E-963B-9A2F86EA9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84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4" name="Imagem 1953" descr="C:\pini\VolareSQL\images\linha.gif">
          <a:extLst>
            <a:ext uri="{FF2B5EF4-FFF2-40B4-BE49-F238E27FC236}">
              <a16:creationId xmlns:a16="http://schemas.microsoft.com/office/drawing/2014/main" id="{06494E56-D619-4F98-A18C-AF5D97B1C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434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5" name="Imagem 1954" descr="C:\pini\VolareSQL\images\linha.gif">
          <a:extLst>
            <a:ext uri="{FF2B5EF4-FFF2-40B4-BE49-F238E27FC236}">
              <a16:creationId xmlns:a16="http://schemas.microsoft.com/office/drawing/2014/main" id="{B95B1076-23F8-41ED-9D13-E099F40A9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25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6" name="Imagem 1955" descr="C:\pini\VolareSQL\images\linha.gif">
          <a:extLst>
            <a:ext uri="{FF2B5EF4-FFF2-40B4-BE49-F238E27FC236}">
              <a16:creationId xmlns:a16="http://schemas.microsoft.com/office/drawing/2014/main" id="{40CAF798-FA96-4B18-93F2-85C940787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34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7" name="Imagem 1956" descr="C:\pini\VolareSQL\images\linha.gif">
          <a:extLst>
            <a:ext uri="{FF2B5EF4-FFF2-40B4-BE49-F238E27FC236}">
              <a16:creationId xmlns:a16="http://schemas.microsoft.com/office/drawing/2014/main" id="{FC289367-31B1-4335-A7E5-033CF1E28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206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8" name="Imagem 1957" descr="C:\pini\VolareSQL\images\linha.gif">
          <a:extLst>
            <a:ext uri="{FF2B5EF4-FFF2-40B4-BE49-F238E27FC236}">
              <a16:creationId xmlns:a16="http://schemas.microsoft.com/office/drawing/2014/main" id="{34BCEB91-BCDC-4453-9220-BA35F0E4B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7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9" name="Imagem 1958" descr="C:\pini\VolareSQL\images\linha.gif">
          <a:extLst>
            <a:ext uri="{FF2B5EF4-FFF2-40B4-BE49-F238E27FC236}">
              <a16:creationId xmlns:a16="http://schemas.microsoft.com/office/drawing/2014/main" id="{3FBD508B-EB76-4AAC-B610-1BEE26654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387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0" name="Imagem 1959" descr="C:\pini\VolareSQL\images\linha.gif">
          <a:extLst>
            <a:ext uri="{FF2B5EF4-FFF2-40B4-BE49-F238E27FC236}">
              <a16:creationId xmlns:a16="http://schemas.microsoft.com/office/drawing/2014/main" id="{4253E698-58FC-4920-B7F6-0DA8F85D7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977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1" name="Imagem 1960" descr="C:\pini\VolareSQL\images\linha.gif">
          <a:extLst>
            <a:ext uri="{FF2B5EF4-FFF2-40B4-BE49-F238E27FC236}">
              <a16:creationId xmlns:a16="http://schemas.microsoft.com/office/drawing/2014/main" id="{A70B4194-9248-4DA9-9FC2-23F2CAC4D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530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2" name="Imagem 1961" descr="C:\pini\VolareSQL\images\linha.gif">
          <a:extLst>
            <a:ext uri="{FF2B5EF4-FFF2-40B4-BE49-F238E27FC236}">
              <a16:creationId xmlns:a16="http://schemas.microsoft.com/office/drawing/2014/main" id="{F9071881-D6E7-425E-9A86-28F0007C5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101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3" name="Imagem 1962" descr="C:\pini\VolareSQL\images\linha.gif">
          <a:extLst>
            <a:ext uri="{FF2B5EF4-FFF2-40B4-BE49-F238E27FC236}">
              <a16:creationId xmlns:a16="http://schemas.microsoft.com/office/drawing/2014/main" id="{A216A43C-9FD1-465E-AB2A-F46A2EA27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73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4" name="Imagem 1963" descr="C:\pini\VolareSQL\images\linha.gif">
          <a:extLst>
            <a:ext uri="{FF2B5EF4-FFF2-40B4-BE49-F238E27FC236}">
              <a16:creationId xmlns:a16="http://schemas.microsoft.com/office/drawing/2014/main" id="{F8C00635-9E27-4B1C-BB81-144147330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244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5" name="Imagem 1964" descr="C:\pini\VolareSQL\images\linha.gif">
          <a:extLst>
            <a:ext uri="{FF2B5EF4-FFF2-40B4-BE49-F238E27FC236}">
              <a16:creationId xmlns:a16="http://schemas.microsoft.com/office/drawing/2014/main" id="{ECF7C1B8-E5D6-408F-897A-559215DE9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949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6" name="Imagem 1965" descr="C:\pini\VolareSQL\images\linha.gif">
          <a:extLst>
            <a:ext uri="{FF2B5EF4-FFF2-40B4-BE49-F238E27FC236}">
              <a16:creationId xmlns:a16="http://schemas.microsoft.com/office/drawing/2014/main" id="{19817546-4DD6-4FE1-B735-291C05D9E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21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7" name="Imagem 1966" descr="C:\pini\VolareSQL\images\linha.gif">
          <a:extLst>
            <a:ext uri="{FF2B5EF4-FFF2-40B4-BE49-F238E27FC236}">
              <a16:creationId xmlns:a16="http://schemas.microsoft.com/office/drawing/2014/main" id="{55FE71B1-7464-4481-BEA9-E17BD78B0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92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8" name="Imagem 1967" descr="C:\pini\VolareSQL\images\linha.gif">
          <a:extLst>
            <a:ext uri="{FF2B5EF4-FFF2-40B4-BE49-F238E27FC236}">
              <a16:creationId xmlns:a16="http://schemas.microsoft.com/office/drawing/2014/main" id="{24881AA3-5F9E-4E00-959C-D244ABF55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664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9" name="Imagem 1968" descr="C:\pini\VolareSQL\images\linha.gif">
          <a:extLst>
            <a:ext uri="{FF2B5EF4-FFF2-40B4-BE49-F238E27FC236}">
              <a16:creationId xmlns:a16="http://schemas.microsoft.com/office/drawing/2014/main" id="{D6880531-61CD-4802-B64E-67EA67523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35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0" name="Imagem 1969" descr="C:\pini\VolareSQL\images\linha.gif">
          <a:extLst>
            <a:ext uri="{FF2B5EF4-FFF2-40B4-BE49-F238E27FC236}">
              <a16:creationId xmlns:a16="http://schemas.microsoft.com/office/drawing/2014/main" id="{D05F6774-D6B2-4AA0-B881-D0CC29FA0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807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1" name="Imagem 1970" descr="C:\pini\VolareSQL\images\linha.gif">
          <a:extLst>
            <a:ext uri="{FF2B5EF4-FFF2-40B4-BE49-F238E27FC236}">
              <a16:creationId xmlns:a16="http://schemas.microsoft.com/office/drawing/2014/main" id="{FAF025F9-3251-412B-8541-E0A80E740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78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2" name="Imagem 1971" descr="C:\pini\VolareSQL\images\linha.gif">
          <a:extLst>
            <a:ext uri="{FF2B5EF4-FFF2-40B4-BE49-F238E27FC236}">
              <a16:creationId xmlns:a16="http://schemas.microsoft.com/office/drawing/2014/main" id="{4BFA9D2D-71C9-49D4-83C1-469C3177C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950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3" name="Imagem 1972" descr="C:\pini\VolareSQL\images\linha.gif">
          <a:extLst>
            <a:ext uri="{FF2B5EF4-FFF2-40B4-BE49-F238E27FC236}">
              <a16:creationId xmlns:a16="http://schemas.microsoft.com/office/drawing/2014/main" id="{950EEAE7-0104-4458-A535-272C92B14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988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4" name="Imagem 1973" descr="C:\pini\VolareSQL\images\linha.gif">
          <a:extLst>
            <a:ext uri="{FF2B5EF4-FFF2-40B4-BE49-F238E27FC236}">
              <a16:creationId xmlns:a16="http://schemas.microsoft.com/office/drawing/2014/main" id="{AD0EE030-8294-4115-BDE8-F7D97D169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559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5" name="Imagem 1974" descr="C:\pini\VolareSQL\images\linha.gif">
          <a:extLst>
            <a:ext uri="{FF2B5EF4-FFF2-40B4-BE49-F238E27FC236}">
              <a16:creationId xmlns:a16="http://schemas.microsoft.com/office/drawing/2014/main" id="{64749706-F280-4636-9AA2-ECC8C6226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131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6" name="Imagem 1975" descr="C:\pini\VolareSQL\images\linha.gif">
          <a:extLst>
            <a:ext uri="{FF2B5EF4-FFF2-40B4-BE49-F238E27FC236}">
              <a16:creationId xmlns:a16="http://schemas.microsoft.com/office/drawing/2014/main" id="{6D03D17E-9EA9-4B17-AD6B-D8FF9635E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721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7" name="Imagem 1976" descr="C:\pini\VolareSQL\images\linha.gif">
          <a:extLst>
            <a:ext uri="{FF2B5EF4-FFF2-40B4-BE49-F238E27FC236}">
              <a16:creationId xmlns:a16="http://schemas.microsoft.com/office/drawing/2014/main" id="{12C138FA-1A01-4739-BC56-38257F036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312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8" name="Imagem 1977" descr="C:\pini\VolareSQL\images\linha.gif">
          <a:extLst>
            <a:ext uri="{FF2B5EF4-FFF2-40B4-BE49-F238E27FC236}">
              <a16:creationId xmlns:a16="http://schemas.microsoft.com/office/drawing/2014/main" id="{5B0C3AF3-13BF-4FA0-ABFF-68AE1D239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902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9" name="Imagem 1978" descr="C:\pini\VolareSQL\images\linha.gif">
          <a:extLst>
            <a:ext uri="{FF2B5EF4-FFF2-40B4-BE49-F238E27FC236}">
              <a16:creationId xmlns:a16="http://schemas.microsoft.com/office/drawing/2014/main" id="{B6E207C1-B278-4EFD-B478-23B8807D6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493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0" name="Imagem 1979" descr="C:\pini\VolareSQL\images\linha.gif">
          <a:extLst>
            <a:ext uri="{FF2B5EF4-FFF2-40B4-BE49-F238E27FC236}">
              <a16:creationId xmlns:a16="http://schemas.microsoft.com/office/drawing/2014/main" id="{9F3B4B70-5EE1-41A3-8D03-DFEEF341D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02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1" name="Imagem 1980" descr="C:\pini\VolareSQL\images\linha.gif">
          <a:extLst>
            <a:ext uri="{FF2B5EF4-FFF2-40B4-BE49-F238E27FC236}">
              <a16:creationId xmlns:a16="http://schemas.microsoft.com/office/drawing/2014/main" id="{FF24905A-E4F7-41F4-A4BA-95C1EF69C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712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2" name="Imagem 1981" descr="C:\pini\VolareSQL\images\linha.gif">
          <a:extLst>
            <a:ext uri="{FF2B5EF4-FFF2-40B4-BE49-F238E27FC236}">
              <a16:creationId xmlns:a16="http://schemas.microsoft.com/office/drawing/2014/main" id="{41DBB877-3ABA-4280-BCF0-01FBF3187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22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3" name="Imagem 1982" descr="C:\pini\VolareSQL\images\linha.gif">
          <a:extLst>
            <a:ext uri="{FF2B5EF4-FFF2-40B4-BE49-F238E27FC236}">
              <a16:creationId xmlns:a16="http://schemas.microsoft.com/office/drawing/2014/main" id="{B562B95E-5F88-47CA-AA7D-23B3405A0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931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4" name="Imagem 1983" descr="C:\pini\VolareSQL\images\linha.gif">
          <a:extLst>
            <a:ext uri="{FF2B5EF4-FFF2-40B4-BE49-F238E27FC236}">
              <a16:creationId xmlns:a16="http://schemas.microsoft.com/office/drawing/2014/main" id="{7F8F8277-A106-4C12-AF29-C0CEBDEE5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41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5" name="Imagem 1984" descr="C:\pini\VolareSQL\images\linha.gif">
          <a:extLst>
            <a:ext uri="{FF2B5EF4-FFF2-40B4-BE49-F238E27FC236}">
              <a16:creationId xmlns:a16="http://schemas.microsoft.com/office/drawing/2014/main" id="{47F73023-F59C-424E-B94C-6F1A3375D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150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6" name="Imagem 1985" descr="C:\pini\VolareSQL\images\linha.gif">
          <a:extLst>
            <a:ext uri="{FF2B5EF4-FFF2-40B4-BE49-F238E27FC236}">
              <a16:creationId xmlns:a16="http://schemas.microsoft.com/office/drawing/2014/main" id="{D8F85915-3E69-4352-A291-CA084422E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60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7" name="Imagem 1986" descr="C:\pini\VolareSQL\images\linha.gif">
          <a:extLst>
            <a:ext uri="{FF2B5EF4-FFF2-40B4-BE49-F238E27FC236}">
              <a16:creationId xmlns:a16="http://schemas.microsoft.com/office/drawing/2014/main" id="{F81A9F05-1B17-4ADB-9672-A6411A927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332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8" name="Imagem 1987" descr="C:\pini\VolareSQL\images\linha.gif">
          <a:extLst>
            <a:ext uri="{FF2B5EF4-FFF2-40B4-BE49-F238E27FC236}">
              <a16:creationId xmlns:a16="http://schemas.microsoft.com/office/drawing/2014/main" id="{BCA449FA-9F90-4140-A6A3-C48FCEBE4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41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9" name="Imagem 1988" descr="C:\pini\VolareSQL\images\linha.gif">
          <a:extLst>
            <a:ext uri="{FF2B5EF4-FFF2-40B4-BE49-F238E27FC236}">
              <a16:creationId xmlns:a16="http://schemas.microsoft.com/office/drawing/2014/main" id="{BD1E1988-8E83-4C78-A254-B2B2BA7DF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32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0" name="Imagem 1989" descr="C:\pini\VolareSQL\images\linha.gif">
          <a:extLst>
            <a:ext uri="{FF2B5EF4-FFF2-40B4-BE49-F238E27FC236}">
              <a16:creationId xmlns:a16="http://schemas.microsoft.com/office/drawing/2014/main" id="{7287F33A-3427-468B-A8D5-E8DCEDC65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122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1" name="Imagem 1990" descr="C:\pini\VolareSQL\images\linha.gif">
          <a:extLst>
            <a:ext uri="{FF2B5EF4-FFF2-40B4-BE49-F238E27FC236}">
              <a16:creationId xmlns:a16="http://schemas.microsoft.com/office/drawing/2014/main" id="{78B5D0A8-5894-4525-B6AE-E01DECA72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713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2" name="Imagem 1991" descr="C:\pini\VolareSQL\images\linha.gif">
          <a:extLst>
            <a:ext uri="{FF2B5EF4-FFF2-40B4-BE49-F238E27FC236}">
              <a16:creationId xmlns:a16="http://schemas.microsoft.com/office/drawing/2014/main" id="{BF9F394E-AB2C-4CC9-A7BB-A61706D50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303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3" name="Imagem 1992" descr="C:\pini\VolareSQL\images\linha.gif">
          <a:extLst>
            <a:ext uri="{FF2B5EF4-FFF2-40B4-BE49-F238E27FC236}">
              <a16:creationId xmlns:a16="http://schemas.microsoft.com/office/drawing/2014/main" id="{B8561717-CF7B-47CA-8F47-59C18ACC2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94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4" name="Imagem 1993" descr="C:\pini\VolareSQL\images\linha.gif">
          <a:extLst>
            <a:ext uri="{FF2B5EF4-FFF2-40B4-BE49-F238E27FC236}">
              <a16:creationId xmlns:a16="http://schemas.microsoft.com/office/drawing/2014/main" id="{96835B62-7CB1-404E-8308-78850C37BE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465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5" name="Imagem 1994" descr="C:\pini\VolareSQL\images\linha.gif">
          <a:extLst>
            <a:ext uri="{FF2B5EF4-FFF2-40B4-BE49-F238E27FC236}">
              <a16:creationId xmlns:a16="http://schemas.microsoft.com/office/drawing/2014/main" id="{F7F770DF-D000-47AA-A0E6-5C9ED9031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037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6" name="Imagem 1995" descr="C:\pini\VolareSQL\images\linha.gif">
          <a:extLst>
            <a:ext uri="{FF2B5EF4-FFF2-40B4-BE49-F238E27FC236}">
              <a16:creationId xmlns:a16="http://schemas.microsoft.com/office/drawing/2014/main" id="{78E744B9-FE5A-4B2B-AF3C-F574A3CA5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589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7" name="Imagem 1996" descr="C:\pini\VolareSQL\images\linha.gif">
          <a:extLst>
            <a:ext uri="{FF2B5EF4-FFF2-40B4-BE49-F238E27FC236}">
              <a16:creationId xmlns:a16="http://schemas.microsoft.com/office/drawing/2014/main" id="{6406997E-3B48-4A4D-8B66-D47A60DD7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161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8" name="Imagem 1997" descr="C:\pini\VolareSQL\images\linha.gif">
          <a:extLst>
            <a:ext uri="{FF2B5EF4-FFF2-40B4-BE49-F238E27FC236}">
              <a16:creationId xmlns:a16="http://schemas.microsoft.com/office/drawing/2014/main" id="{3D1C8EE7-8C55-4B04-978B-291CA0A94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32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9" name="Imagem 1998" descr="C:\pini\VolareSQL\images\linha.gif">
          <a:extLst>
            <a:ext uri="{FF2B5EF4-FFF2-40B4-BE49-F238E27FC236}">
              <a16:creationId xmlns:a16="http://schemas.microsoft.com/office/drawing/2014/main" id="{3C5505B1-3E70-4C59-BE22-B17B5BCCA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437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0" name="Imagem 1999" descr="C:\pini\VolareSQL\images\linha.gif">
          <a:extLst>
            <a:ext uri="{FF2B5EF4-FFF2-40B4-BE49-F238E27FC236}">
              <a16:creationId xmlns:a16="http://schemas.microsoft.com/office/drawing/2014/main" id="{CA285BC4-DADB-4C47-A5AB-CBED38CE0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009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1" name="Imagem 2000" descr="C:\pini\VolareSQL\images\linha.gif">
          <a:extLst>
            <a:ext uri="{FF2B5EF4-FFF2-40B4-BE49-F238E27FC236}">
              <a16:creationId xmlns:a16="http://schemas.microsoft.com/office/drawing/2014/main" id="{75EC8AFE-A9FD-43EF-8DFA-E26B5DDE5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80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2" name="Imagem 2001" descr="C:\pini\VolareSQL\images\linha.gif">
          <a:extLst>
            <a:ext uri="{FF2B5EF4-FFF2-40B4-BE49-F238E27FC236}">
              <a16:creationId xmlns:a16="http://schemas.microsoft.com/office/drawing/2014/main" id="{880B8D56-A9D6-4269-AC00-5864D567B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152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3" name="Imagem 2002" descr="C:\pini\VolareSQL\images\linha.gif">
          <a:extLst>
            <a:ext uri="{FF2B5EF4-FFF2-40B4-BE49-F238E27FC236}">
              <a16:creationId xmlns:a16="http://schemas.microsoft.com/office/drawing/2014/main" id="{787448B5-3A3E-4BB4-927E-B734065BF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23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4" name="Imagem 2003" descr="C:\pini\VolareSQL\images\linha.gif">
          <a:extLst>
            <a:ext uri="{FF2B5EF4-FFF2-40B4-BE49-F238E27FC236}">
              <a16:creationId xmlns:a16="http://schemas.microsoft.com/office/drawing/2014/main" id="{3C6DC910-6AC0-4C68-BA96-526642235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295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5" name="Imagem 2004" descr="C:\pini\VolareSQL\images\linha.gif">
          <a:extLst>
            <a:ext uri="{FF2B5EF4-FFF2-40B4-BE49-F238E27FC236}">
              <a16:creationId xmlns:a16="http://schemas.microsoft.com/office/drawing/2014/main" id="{D4BA16ED-6DF4-4549-957C-076A695F0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866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6" name="Imagem 2005" descr="C:\pini\VolareSQL\images\linha.gif">
          <a:extLst>
            <a:ext uri="{FF2B5EF4-FFF2-40B4-BE49-F238E27FC236}">
              <a16:creationId xmlns:a16="http://schemas.microsoft.com/office/drawing/2014/main" id="{787C7505-FDF1-4B44-96EC-922DFAC18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38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7" name="Imagem 2006" descr="C:\pini\VolareSQL\images\linha.gif">
          <a:extLst>
            <a:ext uri="{FF2B5EF4-FFF2-40B4-BE49-F238E27FC236}">
              <a16:creationId xmlns:a16="http://schemas.microsoft.com/office/drawing/2014/main" id="{0D8D7AC9-0173-4A60-BF6E-F3A6B8305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009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8" name="Imagem 2007" descr="C:\pini\VolareSQL\images\linha.gif">
          <a:extLst>
            <a:ext uri="{FF2B5EF4-FFF2-40B4-BE49-F238E27FC236}">
              <a16:creationId xmlns:a16="http://schemas.microsoft.com/office/drawing/2014/main" id="{3FEFAC70-46F1-4ED4-B7F3-879096C2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581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9" name="Imagem 2008" descr="C:\pini\VolareSQL\images\linha.gif">
          <a:extLst>
            <a:ext uri="{FF2B5EF4-FFF2-40B4-BE49-F238E27FC236}">
              <a16:creationId xmlns:a16="http://schemas.microsoft.com/office/drawing/2014/main" id="{308A2160-0571-499D-976D-279505EFD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152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0" name="Imagem 2009" descr="C:\pini\VolareSQL\images\linha.gif">
          <a:extLst>
            <a:ext uri="{FF2B5EF4-FFF2-40B4-BE49-F238E27FC236}">
              <a16:creationId xmlns:a16="http://schemas.microsoft.com/office/drawing/2014/main" id="{618B544B-1F87-4D57-9950-7683A11B7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724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1" name="Imagem 2010" descr="C:\pini\VolareSQL\images\linha.gif">
          <a:extLst>
            <a:ext uri="{FF2B5EF4-FFF2-40B4-BE49-F238E27FC236}">
              <a16:creationId xmlns:a16="http://schemas.microsoft.com/office/drawing/2014/main" id="{5B04ECC0-CBE5-4478-985C-22D27F74A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762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2" name="Imagem 2011" descr="C:\pini\VolareSQL\images\linha.gif">
          <a:extLst>
            <a:ext uri="{FF2B5EF4-FFF2-40B4-BE49-F238E27FC236}">
              <a16:creationId xmlns:a16="http://schemas.microsoft.com/office/drawing/2014/main" id="{B9D204F5-B6C5-489D-9E73-8F9998A94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371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3" name="Imagem 2012" descr="C:\pini\VolareSQL\images\linha.gif">
          <a:extLst>
            <a:ext uri="{FF2B5EF4-FFF2-40B4-BE49-F238E27FC236}">
              <a16:creationId xmlns:a16="http://schemas.microsoft.com/office/drawing/2014/main" id="{5A028FC3-0FB9-4A39-9972-B8390ABEC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00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4" name="Imagem 2013" descr="C:\pini\VolareSQL\images\linha.gif">
          <a:extLst>
            <a:ext uri="{FF2B5EF4-FFF2-40B4-BE49-F238E27FC236}">
              <a16:creationId xmlns:a16="http://schemas.microsoft.com/office/drawing/2014/main" id="{698FD387-F485-465B-8F3A-0DE86578B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152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5" name="Imagem 2014" descr="C:\pini\VolareSQL\images\linha.gif">
          <a:extLst>
            <a:ext uri="{FF2B5EF4-FFF2-40B4-BE49-F238E27FC236}">
              <a16:creationId xmlns:a16="http://schemas.microsoft.com/office/drawing/2014/main" id="{CEC5866D-C6E5-4DAE-B5EF-174933F02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400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6" name="Imagem 2015" descr="C:\pini\VolareSQL\images\linha.gif">
          <a:extLst>
            <a:ext uri="{FF2B5EF4-FFF2-40B4-BE49-F238E27FC236}">
              <a16:creationId xmlns:a16="http://schemas.microsoft.com/office/drawing/2014/main" id="{AC2865E8-FCEE-4D34-971F-800ED39C24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438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7" name="Imagem 2016" descr="C:\pini\VolareSQL\images\linha.gif">
          <a:extLst>
            <a:ext uri="{FF2B5EF4-FFF2-40B4-BE49-F238E27FC236}">
              <a16:creationId xmlns:a16="http://schemas.microsoft.com/office/drawing/2014/main" id="{6C7FA96A-5344-4AA1-AF17-9D870A37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010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8" name="Imagem 2017" descr="C:\pini\VolareSQL\images\linha.gif">
          <a:extLst>
            <a:ext uri="{FF2B5EF4-FFF2-40B4-BE49-F238E27FC236}">
              <a16:creationId xmlns:a16="http://schemas.microsoft.com/office/drawing/2014/main" id="{23642DA1-457A-43B3-86D9-31AF28107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067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9" name="Imagem 2018" descr="C:\pini\VolareSQL\images\linha.gif">
          <a:extLst>
            <a:ext uri="{FF2B5EF4-FFF2-40B4-BE49-F238E27FC236}">
              <a16:creationId xmlns:a16="http://schemas.microsoft.com/office/drawing/2014/main" id="{945A288B-BF23-46EA-8894-DEC97792C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638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0" name="Imagem 2019" descr="C:\pini\VolareSQL\images\linha.gif">
          <a:extLst>
            <a:ext uri="{FF2B5EF4-FFF2-40B4-BE49-F238E27FC236}">
              <a16:creationId xmlns:a16="http://schemas.microsoft.com/office/drawing/2014/main" id="{03100FB8-90B6-49F9-9C26-91D9952EE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210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1" name="Imagem 2020" descr="C:\pini\VolareSQL\images\linha.gif">
          <a:extLst>
            <a:ext uri="{FF2B5EF4-FFF2-40B4-BE49-F238E27FC236}">
              <a16:creationId xmlns:a16="http://schemas.microsoft.com/office/drawing/2014/main" id="{A52A9BB6-3532-4232-843E-E61384132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81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2" name="Imagem 2021" descr="C:\pini\VolareSQL\images\linha.gif">
          <a:extLst>
            <a:ext uri="{FF2B5EF4-FFF2-40B4-BE49-F238E27FC236}">
              <a16:creationId xmlns:a16="http://schemas.microsoft.com/office/drawing/2014/main" id="{CF0EF8B2-40BE-4C27-B840-424BCF836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353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3" name="Imagem 2022" descr="C:\pini\VolareSQL\images\linha.gif">
          <a:extLst>
            <a:ext uri="{FF2B5EF4-FFF2-40B4-BE49-F238E27FC236}">
              <a16:creationId xmlns:a16="http://schemas.microsoft.com/office/drawing/2014/main" id="{9DB52EDE-C7CA-4CBF-9975-AEC003AE0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391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4" name="Imagem 2023" descr="C:\pini\VolareSQL\images\linha.gif">
          <a:extLst>
            <a:ext uri="{FF2B5EF4-FFF2-40B4-BE49-F238E27FC236}">
              <a16:creationId xmlns:a16="http://schemas.microsoft.com/office/drawing/2014/main" id="{726D6B82-D67C-4EC9-95E3-F220FB1C7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982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5" name="Imagem 2024" descr="C:\pini\VolareSQL\images\linha.gif">
          <a:extLst>
            <a:ext uri="{FF2B5EF4-FFF2-40B4-BE49-F238E27FC236}">
              <a16:creationId xmlns:a16="http://schemas.microsoft.com/office/drawing/2014/main" id="{40588AF9-AB84-478B-9800-E3127B2DE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572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6" name="Imagem 2025" descr="C:\pini\VolareSQL\images\linha.gif">
          <a:extLst>
            <a:ext uri="{FF2B5EF4-FFF2-40B4-BE49-F238E27FC236}">
              <a16:creationId xmlns:a16="http://schemas.microsoft.com/office/drawing/2014/main" id="{A199304F-A46D-4EDA-914A-7173D1D98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163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7" name="Imagem 2026" descr="C:\pini\VolareSQL\images\linha.gif">
          <a:extLst>
            <a:ext uri="{FF2B5EF4-FFF2-40B4-BE49-F238E27FC236}">
              <a16:creationId xmlns:a16="http://schemas.microsoft.com/office/drawing/2014/main" id="{C37B9B68-CC9C-4949-B17E-4F4C1313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753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8" name="Imagem 2027" descr="C:\pini\VolareSQL\images\linha.gif">
          <a:extLst>
            <a:ext uri="{FF2B5EF4-FFF2-40B4-BE49-F238E27FC236}">
              <a16:creationId xmlns:a16="http://schemas.microsoft.com/office/drawing/2014/main" id="{998666F3-C841-44BF-9321-469B6DF38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306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9" name="Imagem 2028" descr="C:\pini\VolareSQL\images\linha.gif">
          <a:extLst>
            <a:ext uri="{FF2B5EF4-FFF2-40B4-BE49-F238E27FC236}">
              <a16:creationId xmlns:a16="http://schemas.microsoft.com/office/drawing/2014/main" id="{B065E847-A97E-46FB-94C1-5687BDB31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96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0" name="Imagem 2029" descr="C:\pini\VolareSQL\images\linha.gif">
          <a:extLst>
            <a:ext uri="{FF2B5EF4-FFF2-40B4-BE49-F238E27FC236}">
              <a16:creationId xmlns:a16="http://schemas.microsoft.com/office/drawing/2014/main" id="{8DBB583A-5AB8-4F58-85B9-7E8C094A4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468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1" name="Imagem 2030" descr="C:\pini\VolareSQL\images\linha.gif">
          <a:extLst>
            <a:ext uri="{FF2B5EF4-FFF2-40B4-BE49-F238E27FC236}">
              <a16:creationId xmlns:a16="http://schemas.microsoft.com/office/drawing/2014/main" id="{28A74356-D0FC-4058-824E-FEBC796E1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020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2" name="Imagem 2031" descr="C:\pini\VolareSQL\images\linha.gif">
          <a:extLst>
            <a:ext uri="{FF2B5EF4-FFF2-40B4-BE49-F238E27FC236}">
              <a16:creationId xmlns:a16="http://schemas.microsoft.com/office/drawing/2014/main" id="{52C3F7D6-46D6-4788-A40D-4EC701656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630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3" name="Imagem 2032" descr="C:\pini\VolareSQL\images\linha.gif">
          <a:extLst>
            <a:ext uri="{FF2B5EF4-FFF2-40B4-BE49-F238E27FC236}">
              <a16:creationId xmlns:a16="http://schemas.microsoft.com/office/drawing/2014/main" id="{F87BA75B-22D9-472E-A101-7D0DC259F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668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4" name="Imagem 2033" descr="C:\pini\VolareSQL\images\linha.gif">
          <a:extLst>
            <a:ext uri="{FF2B5EF4-FFF2-40B4-BE49-F238E27FC236}">
              <a16:creationId xmlns:a16="http://schemas.microsoft.com/office/drawing/2014/main" id="{679588D2-52A7-4C42-BCD3-85B3D6DE9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277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5" name="Imagem 2034" descr="C:\pini\VolareSQL\images\linha.gif">
          <a:extLst>
            <a:ext uri="{FF2B5EF4-FFF2-40B4-BE49-F238E27FC236}">
              <a16:creationId xmlns:a16="http://schemas.microsoft.com/office/drawing/2014/main" id="{7FC6B4EE-C2AD-4353-A30E-B636DF76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868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6" name="Imagem 2035" descr="C:\pini\VolareSQL\images\linha.gif">
          <a:extLst>
            <a:ext uri="{FF2B5EF4-FFF2-40B4-BE49-F238E27FC236}">
              <a16:creationId xmlns:a16="http://schemas.microsoft.com/office/drawing/2014/main" id="{010C14DA-C0BB-4416-83FB-B2E7060D1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906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7" name="Imagem 2036" descr="C:\pini\VolareSQL\images\linha.gif">
          <a:extLst>
            <a:ext uri="{FF2B5EF4-FFF2-40B4-BE49-F238E27FC236}">
              <a16:creationId xmlns:a16="http://schemas.microsoft.com/office/drawing/2014/main" id="{463B4E9D-E7D4-455F-AE08-B07FF5DE7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459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8" name="Imagem 2037" descr="C:\pini\VolareSQL\images\linha.gif">
          <a:extLst>
            <a:ext uri="{FF2B5EF4-FFF2-40B4-BE49-F238E27FC236}">
              <a16:creationId xmlns:a16="http://schemas.microsoft.com/office/drawing/2014/main" id="{B21F7A7F-1C5D-4A17-A161-FFE840ACD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497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9" name="Imagem 2038" descr="C:\pini\VolareSQL\images\linha.gif">
          <a:extLst>
            <a:ext uri="{FF2B5EF4-FFF2-40B4-BE49-F238E27FC236}">
              <a16:creationId xmlns:a16="http://schemas.microsoft.com/office/drawing/2014/main" id="{A2542144-4496-4674-8163-3D9760122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535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40" name="Imagem 2039" descr="C:\pini\VolareSQL\images\linha.gif">
          <a:extLst>
            <a:ext uri="{FF2B5EF4-FFF2-40B4-BE49-F238E27FC236}">
              <a16:creationId xmlns:a16="http://schemas.microsoft.com/office/drawing/2014/main" id="{6C11057D-D177-45DC-99A0-968019A69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782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41" name="Imagem 2040" descr="C:\pini\VolareSQL\images\linha.gif">
          <a:extLst>
            <a:ext uri="{FF2B5EF4-FFF2-40B4-BE49-F238E27FC236}">
              <a16:creationId xmlns:a16="http://schemas.microsoft.com/office/drawing/2014/main" id="{D91839AD-D636-4711-8B3D-3782C597E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335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2521104</xdr:colOff>
      <xdr:row>30</xdr:row>
      <xdr:rowOff>47914</xdr:rowOff>
    </xdr:from>
    <xdr:ext cx="4044983" cy="2033955"/>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00000000-0008-0000-0600-000002000000}"/>
                </a:ext>
              </a:extLst>
            </xdr:cNvPr>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b="0" i="1">
                        <a:latin typeface="Cambria Math"/>
                      </a:rPr>
                      <m:t>=</m:t>
                    </m:r>
                    <m:d>
                      <m:dPr>
                        <m:begChr m:val="["/>
                        <m:endChr m:val="]"/>
                        <m:ctrlPr>
                          <a:rPr lang="pt-BR" sz="1100" b="0" i="1">
                            <a:latin typeface="Cambria Math" panose="02040503050406030204" pitchFamily="18" charset="0"/>
                          </a:rPr>
                        </m:ctrlPr>
                      </m:dPr>
                      <m:e>
                        <m:r>
                          <a:rPr lang="pt-BR" sz="1100" b="0" i="1">
                            <a:latin typeface="Cambria Math"/>
                          </a:rPr>
                          <m:t> </m:t>
                        </m:r>
                        <m:f>
                          <m:fPr>
                            <m:ctrlPr>
                              <a:rPr lang="pt-BR" sz="1100" b="0" i="1">
                                <a:latin typeface="Cambria Math" panose="02040503050406030204" pitchFamily="18" charset="0"/>
                              </a:rPr>
                            </m:ctrlPr>
                          </m:fPr>
                          <m:num>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𝐴𝐶</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𝑆</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𝑅</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𝐺</m:t>
                                    </m:r>
                                  </m:e>
                                </m:d>
                              </m:e>
                            </m:d>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𝐷𝐹</m:t>
                                </m:r>
                              </m:e>
                            </m:d>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𝐿</m:t>
                                </m:r>
                              </m:e>
                            </m:d>
                          </m:num>
                          <m:den>
                            <m:r>
                              <a:rPr lang="pt-BR" sz="1100" b="0" i="1">
                                <a:latin typeface="Cambria Math"/>
                              </a:rPr>
                              <m:t>(1−</m:t>
                            </m:r>
                            <m:r>
                              <a:rPr lang="pt-BR" sz="1100" b="0" i="1">
                                <a:latin typeface="Cambria Math"/>
                              </a:rPr>
                              <m:t>𝐼</m:t>
                            </m:r>
                            <m:r>
                              <a:rPr lang="pt-BR" sz="1100" b="0" i="1">
                                <a:latin typeface="Cambria Math"/>
                              </a:rPr>
                              <m:t>)</m:t>
                            </m:r>
                          </m:den>
                        </m:f>
                        <m:r>
                          <a:rPr lang="pt-BR" sz="1100" b="0" i="1">
                            <a:latin typeface="Cambria Math"/>
                          </a:rPr>
                          <m:t>−1</m:t>
                        </m:r>
                      </m:e>
                    </m:d>
                    <m:r>
                      <a:rPr lang="pt-BR" sz="1100" b="0" i="1">
                        <a:latin typeface="Cambria Math"/>
                      </a:rPr>
                      <m:t>𝑥</m:t>
                    </m:r>
                    <m:r>
                      <a:rPr lang="pt-BR" sz="1100" b="0" i="1">
                        <a:latin typeface="Cambria Math"/>
                      </a:rPr>
                      <m:t>100</m:t>
                    </m:r>
                  </m:oMath>
                </m:oMathPara>
              </a14:m>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Choice>
      <mc:Fallback xmlns="">
        <xdr:sp macro="" textlink="">
          <xdr:nvSpPr>
            <xdr:cNvPr id="2" name="CaixaDeTexto 1"/>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 </a:t>
              </a:r>
              <a:r>
                <a:rPr lang="pt-BR" sz="1100" b="0" i="0">
                  <a:solidFill>
                    <a:schemeClr val="tx1"/>
                  </a:solidFill>
                  <a:effectLst/>
                  <a:latin typeface="Cambria Math"/>
                  <a:ea typeface="+mn-ea"/>
                  <a:cs typeface="+mn-cs"/>
                </a:rPr>
                <a:t>(1+(𝐴𝐶+𝑆+𝑅+𝐺))(1+𝐷𝐹)(1+𝐿)/(</a:t>
              </a:r>
              <a:r>
                <a:rPr lang="pt-BR" sz="1100" b="0" i="0">
                  <a:latin typeface="Cambria Math"/>
                </a:rPr>
                <a:t>(1−𝐼))−1]𝑥100</a:t>
              </a:r>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464344</xdr:colOff>
      <xdr:row>4</xdr:row>
      <xdr:rowOff>78182</xdr:rowOff>
    </xdr:from>
    <xdr:to>
      <xdr:col>6</xdr:col>
      <xdr:colOff>1190625</xdr:colOff>
      <xdr:row>50</xdr:row>
      <xdr:rowOff>79985</xdr:rowOff>
    </xdr:to>
    <xdr:pic>
      <xdr:nvPicPr>
        <xdr:cNvPr id="2" name="Imagem 1">
          <a:extLst>
            <a:ext uri="{FF2B5EF4-FFF2-40B4-BE49-F238E27FC236}">
              <a16:creationId xmlns:a16="http://schemas.microsoft.com/office/drawing/2014/main" id="{C96B80C9-6AAF-4308-B729-9446801BB0A9}"/>
            </a:ext>
          </a:extLst>
        </xdr:cNvPr>
        <xdr:cNvPicPr>
          <a:picLocks noChangeAspect="1"/>
        </xdr:cNvPicPr>
      </xdr:nvPicPr>
      <xdr:blipFill>
        <a:blip xmlns:r="http://schemas.openxmlformats.org/officeDocument/2006/relationships" r:embed="rId1"/>
        <a:stretch>
          <a:fillRect/>
        </a:stretch>
      </xdr:blipFill>
      <xdr:spPr>
        <a:xfrm>
          <a:off x="464344" y="840182"/>
          <a:ext cx="7334250" cy="8764803"/>
        </a:xfrm>
        <a:prstGeom prst="rect">
          <a:avLst/>
        </a:prstGeom>
      </xdr:spPr>
    </xdr:pic>
    <xdr:clientData/>
  </xdr:twoCellAnchor>
  <xdr:twoCellAnchor>
    <xdr:from>
      <xdr:col>3</xdr:col>
      <xdr:colOff>61632</xdr:colOff>
      <xdr:row>7</xdr:row>
      <xdr:rowOff>141474</xdr:rowOff>
    </xdr:from>
    <xdr:to>
      <xdr:col>5</xdr:col>
      <xdr:colOff>226219</xdr:colOff>
      <xdr:row>50</xdr:row>
      <xdr:rowOff>107156</xdr:rowOff>
    </xdr:to>
    <xdr:sp macro="" textlink="">
      <xdr:nvSpPr>
        <xdr:cNvPr id="6" name="Retângulo 5">
          <a:extLst>
            <a:ext uri="{FF2B5EF4-FFF2-40B4-BE49-F238E27FC236}">
              <a16:creationId xmlns:a16="http://schemas.microsoft.com/office/drawing/2014/main" id="{00000000-0008-0000-0700-000006000000}"/>
            </a:ext>
          </a:extLst>
        </xdr:cNvPr>
        <xdr:cNvSpPr/>
      </xdr:nvSpPr>
      <xdr:spPr>
        <a:xfrm>
          <a:off x="3704945" y="1474974"/>
          <a:ext cx="2141024" cy="8157182"/>
        </a:xfrm>
        <a:prstGeom prst="rect">
          <a:avLst/>
        </a:prstGeom>
        <a:noFill/>
        <a:ln w="57150">
          <a:solidFill>
            <a:srgbClr val="FF0000"/>
          </a:solidFill>
          <a:prstDash val="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4">
    <tabColor rgb="FF00B050"/>
    <pageSetUpPr fitToPage="1"/>
  </sheetPr>
  <dimension ref="B1:N28"/>
  <sheetViews>
    <sheetView showGridLines="0" view="pageBreakPreview" zoomScaleNormal="100" zoomScaleSheetLayoutView="100" workbookViewId="0"/>
  </sheetViews>
  <sheetFormatPr defaultRowHeight="15"/>
  <cols>
    <col min="1" max="1" width="3.7109375" customWidth="1"/>
    <col min="2" max="2" width="9.140625" customWidth="1"/>
    <col min="3" max="3" width="21.28515625" customWidth="1"/>
    <col min="4" max="4" width="12.140625" customWidth="1"/>
    <col min="5" max="5" width="10.7109375" bestFit="1" customWidth="1"/>
    <col min="13" max="13" width="3.7109375" customWidth="1"/>
  </cols>
  <sheetData>
    <row r="1" spans="2:14" ht="15.75" thickBot="1"/>
    <row r="2" spans="2:14" ht="52.5" customHeight="1">
      <c r="B2" s="39"/>
      <c r="C2" s="40"/>
      <c r="D2" s="40"/>
      <c r="E2" s="40"/>
      <c r="F2" s="40"/>
      <c r="G2" s="40"/>
      <c r="H2" s="40"/>
      <c r="I2" s="40"/>
      <c r="J2" s="40"/>
      <c r="K2" s="40"/>
      <c r="L2" s="41"/>
    </row>
    <row r="3" spans="2:14" ht="15.75">
      <c r="B3" s="281" t="s">
        <v>69</v>
      </c>
      <c r="C3" s="282"/>
      <c r="D3" s="282"/>
      <c r="E3" s="282"/>
      <c r="F3" s="282"/>
      <c r="G3" s="282"/>
      <c r="H3" s="282"/>
      <c r="I3" s="282"/>
      <c r="J3" s="282"/>
      <c r="K3" s="282"/>
      <c r="L3" s="283"/>
    </row>
    <row r="4" spans="2:14" ht="15.75">
      <c r="B4" s="281" t="s">
        <v>323</v>
      </c>
      <c r="C4" s="282"/>
      <c r="D4" s="282"/>
      <c r="E4" s="282"/>
      <c r="F4" s="282"/>
      <c r="G4" s="282"/>
      <c r="H4" s="282"/>
      <c r="I4" s="282"/>
      <c r="J4" s="282"/>
      <c r="K4" s="282"/>
      <c r="L4" s="283"/>
    </row>
    <row r="5" spans="2:14" ht="15.75">
      <c r="B5" s="281" t="s">
        <v>324</v>
      </c>
      <c r="C5" s="282"/>
      <c r="D5" s="282"/>
      <c r="E5" s="282"/>
      <c r="F5" s="282"/>
      <c r="G5" s="282"/>
      <c r="H5" s="282"/>
      <c r="I5" s="282"/>
      <c r="J5" s="282"/>
      <c r="K5" s="282"/>
      <c r="L5" s="283"/>
    </row>
    <row r="6" spans="2:14" s="131" customFormat="1" ht="15.75">
      <c r="B6" s="281" t="s">
        <v>4494</v>
      </c>
      <c r="C6" s="282"/>
      <c r="D6" s="282"/>
      <c r="E6" s="282"/>
      <c r="F6" s="282"/>
      <c r="G6" s="282"/>
      <c r="H6" s="282"/>
      <c r="I6" s="282"/>
      <c r="J6" s="282"/>
      <c r="K6" s="282"/>
      <c r="L6" s="283"/>
    </row>
    <row r="7" spans="2:14">
      <c r="B7" s="42"/>
      <c r="C7" s="43"/>
      <c r="D7" s="43"/>
      <c r="E7" s="43"/>
      <c r="F7" s="43"/>
      <c r="G7" s="43"/>
      <c r="H7" s="43"/>
      <c r="I7" s="43"/>
      <c r="J7" s="43"/>
      <c r="K7" s="43"/>
      <c r="L7" s="44"/>
    </row>
    <row r="8" spans="2:14">
      <c r="B8" s="48" t="s">
        <v>72</v>
      </c>
      <c r="C8" s="43"/>
      <c r="D8" s="43"/>
      <c r="E8" s="43"/>
      <c r="F8" s="43"/>
      <c r="G8" s="43"/>
      <c r="H8" s="43"/>
      <c r="I8" s="43"/>
      <c r="J8" s="43"/>
      <c r="K8" s="43"/>
      <c r="L8" s="44"/>
    </row>
    <row r="9" spans="2:14">
      <c r="B9" s="48"/>
      <c r="C9" s="43"/>
      <c r="D9" s="43"/>
      <c r="E9" s="43"/>
      <c r="F9" s="43"/>
      <c r="G9" s="43"/>
      <c r="H9" s="43"/>
      <c r="I9" s="43"/>
      <c r="J9" s="43"/>
      <c r="K9" s="43"/>
      <c r="L9" s="44"/>
    </row>
    <row r="10" spans="2:14">
      <c r="B10" s="42"/>
      <c r="C10" s="43" t="s">
        <v>73</v>
      </c>
      <c r="D10" s="284" t="s">
        <v>15840</v>
      </c>
      <c r="E10" s="284"/>
      <c r="F10" s="284"/>
      <c r="G10" s="284"/>
      <c r="H10" s="284"/>
      <c r="I10" s="284"/>
      <c r="J10" s="284"/>
      <c r="K10" s="284"/>
      <c r="L10" s="44"/>
    </row>
    <row r="11" spans="2:14">
      <c r="B11" s="42"/>
      <c r="C11" s="43"/>
      <c r="D11" s="284"/>
      <c r="E11" s="284"/>
      <c r="F11" s="284"/>
      <c r="G11" s="284"/>
      <c r="H11" s="284"/>
      <c r="I11" s="284"/>
      <c r="J11" s="284"/>
      <c r="K11" s="284"/>
      <c r="L11" s="44"/>
    </row>
    <row r="12" spans="2:14">
      <c r="B12" s="42"/>
      <c r="C12" s="43" t="s">
        <v>4485</v>
      </c>
      <c r="D12" s="43"/>
      <c r="E12" s="49" t="s">
        <v>15841</v>
      </c>
      <c r="F12" s="43"/>
      <c r="G12" s="43"/>
      <c r="H12" s="43"/>
      <c r="I12" s="43"/>
      <c r="J12" s="43"/>
      <c r="K12" s="43"/>
      <c r="L12" s="44"/>
    </row>
    <row r="13" spans="2:14">
      <c r="B13" s="42"/>
      <c r="C13" s="52" t="s">
        <v>71</v>
      </c>
      <c r="D13" s="53"/>
      <c r="E13" s="54">
        <v>44033</v>
      </c>
      <c r="F13" s="43"/>
      <c r="G13" s="43"/>
      <c r="H13" s="43"/>
      <c r="I13" s="43"/>
      <c r="J13" s="43"/>
      <c r="K13" s="43"/>
      <c r="L13" s="44"/>
      <c r="N13" s="43" t="s">
        <v>75</v>
      </c>
    </row>
    <row r="14" spans="2:14">
      <c r="B14" s="42"/>
      <c r="C14" s="52"/>
      <c r="D14" s="53"/>
      <c r="E14" s="54"/>
      <c r="F14" s="43"/>
      <c r="G14" s="43"/>
      <c r="H14" s="43"/>
      <c r="I14" s="43"/>
      <c r="J14" s="43"/>
      <c r="K14" s="43"/>
      <c r="L14" s="44"/>
    </row>
    <row r="15" spans="2:14">
      <c r="B15" s="48" t="s">
        <v>72</v>
      </c>
      <c r="C15" s="43"/>
      <c r="D15" s="43"/>
      <c r="E15" s="49"/>
      <c r="F15" s="43"/>
      <c r="G15" s="43"/>
      <c r="H15" s="43"/>
      <c r="I15" s="43"/>
      <c r="J15" s="43"/>
      <c r="K15" s="43"/>
      <c r="L15" s="44"/>
    </row>
    <row r="16" spans="2:14">
      <c r="B16" s="42"/>
      <c r="C16" s="43" t="s">
        <v>4486</v>
      </c>
      <c r="D16" s="43"/>
      <c r="E16" s="50" t="s">
        <v>15842</v>
      </c>
      <c r="F16" s="43"/>
      <c r="G16" t="s">
        <v>4490</v>
      </c>
      <c r="H16" s="43"/>
      <c r="I16" s="43"/>
      <c r="J16" s="43"/>
      <c r="K16" s="43"/>
      <c r="L16" s="44"/>
    </row>
    <row r="17" spans="2:12">
      <c r="B17" s="42"/>
      <c r="C17" s="43"/>
      <c r="D17" s="43"/>
      <c r="E17" s="43" t="s">
        <v>4489</v>
      </c>
      <c r="F17" s="43"/>
      <c r="G17" s="43"/>
      <c r="H17" s="43"/>
      <c r="I17" s="43"/>
      <c r="J17" s="43"/>
      <c r="K17" s="43"/>
      <c r="L17" s="44"/>
    </row>
    <row r="18" spans="2:12">
      <c r="B18" s="42"/>
      <c r="C18" t="s">
        <v>4487</v>
      </c>
      <c r="E18" t="s">
        <v>4488</v>
      </c>
      <c r="F18" s="43"/>
      <c r="G18" s="43"/>
      <c r="H18" s="43"/>
      <c r="I18" s="43"/>
      <c r="J18" s="43"/>
      <c r="K18" s="43"/>
      <c r="L18" s="44"/>
    </row>
    <row r="19" spans="2:12">
      <c r="B19" s="42"/>
      <c r="F19" s="43"/>
      <c r="G19" s="43"/>
      <c r="H19" s="43"/>
      <c r="I19" s="43"/>
      <c r="J19" s="43"/>
      <c r="K19" s="43"/>
      <c r="L19" s="44"/>
    </row>
    <row r="20" spans="2:12" s="131" customFormat="1">
      <c r="B20" s="48" t="s">
        <v>4495</v>
      </c>
      <c r="F20" s="43"/>
      <c r="G20" s="43"/>
      <c r="H20" s="43"/>
      <c r="I20" s="43"/>
      <c r="J20" s="43"/>
      <c r="K20" s="43"/>
      <c r="L20" s="44"/>
    </row>
    <row r="21" spans="2:12" s="131" customFormat="1">
      <c r="B21" s="48"/>
      <c r="F21" s="43"/>
      <c r="G21" s="43"/>
      <c r="H21" s="43"/>
      <c r="I21" s="43"/>
      <c r="J21" s="43"/>
      <c r="K21" s="43"/>
      <c r="L21" s="44"/>
    </row>
    <row r="22" spans="2:12" s="131" customFormat="1">
      <c r="B22" s="42"/>
      <c r="C22" s="131" t="s">
        <v>4496</v>
      </c>
      <c r="F22" s="43"/>
      <c r="G22" s="43"/>
      <c r="H22" s="43"/>
      <c r="I22" s="43"/>
      <c r="J22" s="43"/>
      <c r="K22" s="43"/>
      <c r="L22" s="44"/>
    </row>
    <row r="23" spans="2:12" s="131" customFormat="1">
      <c r="B23" s="42"/>
      <c r="C23" s="131" t="s">
        <v>4497</v>
      </c>
      <c r="F23" s="43"/>
      <c r="G23" s="43"/>
      <c r="H23" s="43"/>
      <c r="I23" s="43"/>
      <c r="J23" s="43"/>
      <c r="K23" s="43"/>
      <c r="L23" s="44"/>
    </row>
    <row r="24" spans="2:12" s="131" customFormat="1">
      <c r="B24" s="42"/>
      <c r="C24" s="131" t="s">
        <v>4498</v>
      </c>
      <c r="F24" s="43"/>
      <c r="G24" s="43"/>
      <c r="H24" s="43"/>
      <c r="I24" s="43"/>
      <c r="J24" s="43"/>
      <c r="K24" s="43"/>
      <c r="L24" s="44"/>
    </row>
    <row r="25" spans="2:12" s="131" customFormat="1">
      <c r="B25" s="42"/>
      <c r="C25" s="131" t="s">
        <v>46</v>
      </c>
      <c r="F25" s="43"/>
      <c r="G25" s="43"/>
      <c r="H25" s="43"/>
      <c r="I25" s="43"/>
      <c r="J25" s="43"/>
      <c r="K25" s="43"/>
      <c r="L25" s="44"/>
    </row>
    <row r="26" spans="2:12" s="131" customFormat="1">
      <c r="B26" s="42"/>
      <c r="C26" s="131" t="s">
        <v>4499</v>
      </c>
      <c r="F26" s="43"/>
      <c r="G26" s="43"/>
      <c r="H26" s="43"/>
      <c r="I26" s="43"/>
      <c r="J26" s="43"/>
      <c r="K26" s="43"/>
      <c r="L26" s="44"/>
    </row>
    <row r="27" spans="2:12" s="131" customFormat="1">
      <c r="B27" s="42"/>
      <c r="C27" s="131" t="s">
        <v>4491</v>
      </c>
      <c r="F27" s="43"/>
      <c r="G27" s="43"/>
      <c r="H27" s="43"/>
      <c r="I27" s="43"/>
      <c r="J27" s="43"/>
      <c r="K27" s="43"/>
      <c r="L27" s="44"/>
    </row>
    <row r="28" spans="2:12" ht="15.75" thickBot="1">
      <c r="B28" s="45"/>
      <c r="C28" s="46"/>
      <c r="D28" s="46"/>
      <c r="E28" s="46"/>
      <c r="F28" s="46"/>
      <c r="G28" s="46"/>
      <c r="H28" s="46"/>
      <c r="I28" s="46"/>
      <c r="J28" s="46"/>
      <c r="K28" s="46"/>
      <c r="L28" s="47"/>
    </row>
  </sheetData>
  <mergeCells count="5">
    <mergeCell ref="B3:L3"/>
    <mergeCell ref="B4:L4"/>
    <mergeCell ref="B5:L5"/>
    <mergeCell ref="D10:K11"/>
    <mergeCell ref="B6:L6"/>
  </mergeCells>
  <pageMargins left="0.511811024" right="0.511811024" top="0.78740157499999996" bottom="0.78740157499999996" header="0.31496062000000002" footer="0.31496062000000002"/>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0"/>
  <dimension ref="A1:E5262"/>
  <sheetViews>
    <sheetView workbookViewId="0"/>
  </sheetViews>
  <sheetFormatPr defaultRowHeight="15"/>
  <cols>
    <col min="1" max="1" width="10.5703125" style="189" customWidth="1"/>
    <col min="2" max="2" width="78.140625" style="189" customWidth="1"/>
    <col min="3" max="3" width="21.140625" style="189" customWidth="1"/>
    <col min="4" max="4" width="18.7109375" style="189" customWidth="1"/>
    <col min="5" max="5" width="22.28515625" style="189" customWidth="1"/>
  </cols>
  <sheetData>
    <row r="1" spans="1:5">
      <c r="A1" s="189" t="s">
        <v>4890</v>
      </c>
    </row>
    <row r="3" spans="1:5">
      <c r="A3" s="189" t="s">
        <v>15843</v>
      </c>
    </row>
    <row r="4" spans="1:5">
      <c r="A4" s="189" t="s">
        <v>4891</v>
      </c>
    </row>
    <row r="5" spans="1:5">
      <c r="A5" s="189" t="s">
        <v>15844</v>
      </c>
    </row>
    <row r="7" spans="1:5">
      <c r="A7" s="189" t="s">
        <v>326</v>
      </c>
      <c r="B7" s="189" t="s">
        <v>327</v>
      </c>
      <c r="C7" s="189" t="s">
        <v>54</v>
      </c>
      <c r="D7" s="189" t="s">
        <v>328</v>
      </c>
      <c r="E7" s="189" t="s">
        <v>329</v>
      </c>
    </row>
    <row r="8" spans="1:5">
      <c r="A8" s="189">
        <v>41758</v>
      </c>
      <c r="B8" s="189" t="s">
        <v>15845</v>
      </c>
      <c r="C8" s="189" t="s">
        <v>332</v>
      </c>
      <c r="D8" s="189" t="s">
        <v>333</v>
      </c>
      <c r="E8" s="138">
        <v>126.22</v>
      </c>
    </row>
    <row r="9" spans="1:5">
      <c r="A9" s="189">
        <v>1363</v>
      </c>
      <c r="B9" s="189" t="s">
        <v>15846</v>
      </c>
      <c r="C9" s="189" t="s">
        <v>337</v>
      </c>
      <c r="D9" s="189" t="s">
        <v>331</v>
      </c>
      <c r="E9" s="138">
        <v>18.13</v>
      </c>
    </row>
    <row r="10" spans="1:5">
      <c r="A10" s="189">
        <v>1344</v>
      </c>
      <c r="B10" s="189" t="s">
        <v>15847</v>
      </c>
      <c r="C10" s="189" t="s">
        <v>332</v>
      </c>
      <c r="D10" s="189" t="s">
        <v>333</v>
      </c>
      <c r="E10" s="138">
        <v>36.76</v>
      </c>
    </row>
    <row r="11" spans="1:5">
      <c r="A11" s="189">
        <v>1342</v>
      </c>
      <c r="B11" s="189" t="s">
        <v>15848</v>
      </c>
      <c r="C11" s="189" t="s">
        <v>332</v>
      </c>
      <c r="D11" s="189" t="s">
        <v>333</v>
      </c>
      <c r="E11" s="138">
        <v>64.98</v>
      </c>
    </row>
    <row r="12" spans="1:5">
      <c r="A12" s="189">
        <v>1349</v>
      </c>
      <c r="B12" s="189" t="s">
        <v>15849</v>
      </c>
      <c r="C12" s="189" t="s">
        <v>332</v>
      </c>
      <c r="D12" s="189" t="s">
        <v>333</v>
      </c>
      <c r="E12" s="138">
        <v>92.67</v>
      </c>
    </row>
    <row r="13" spans="1:5">
      <c r="A13" s="189">
        <v>1350</v>
      </c>
      <c r="B13" s="189" t="s">
        <v>15850</v>
      </c>
      <c r="C13" s="189" t="s">
        <v>332</v>
      </c>
      <c r="D13" s="189" t="s">
        <v>331</v>
      </c>
      <c r="E13" s="138">
        <v>34.450000000000003</v>
      </c>
    </row>
    <row r="14" spans="1:5">
      <c r="A14" s="189">
        <v>1357</v>
      </c>
      <c r="B14" s="189" t="s">
        <v>15851</v>
      </c>
      <c r="C14" s="189" t="s">
        <v>332</v>
      </c>
      <c r="D14" s="189" t="s">
        <v>333</v>
      </c>
      <c r="E14" s="138">
        <v>43.88</v>
      </c>
    </row>
    <row r="15" spans="1:5">
      <c r="A15" s="189">
        <v>1359</v>
      </c>
      <c r="B15" s="189" t="s">
        <v>15852</v>
      </c>
      <c r="C15" s="189" t="s">
        <v>332</v>
      </c>
      <c r="D15" s="189" t="s">
        <v>333</v>
      </c>
      <c r="E15" s="138">
        <v>67.790000000000006</v>
      </c>
    </row>
    <row r="16" spans="1:5">
      <c r="A16" s="189">
        <v>1351</v>
      </c>
      <c r="B16" s="189" t="s">
        <v>15853</v>
      </c>
      <c r="C16" s="189" t="s">
        <v>332</v>
      </c>
      <c r="D16" s="189" t="s">
        <v>333</v>
      </c>
      <c r="E16" s="138">
        <v>21.84</v>
      </c>
    </row>
    <row r="17" spans="1:5">
      <c r="A17" s="189">
        <v>3113</v>
      </c>
      <c r="B17" s="189" t="s">
        <v>15854</v>
      </c>
      <c r="C17" s="189" t="s">
        <v>1448</v>
      </c>
      <c r="D17" s="189" t="s">
        <v>333</v>
      </c>
      <c r="E17" s="138">
        <v>55.07</v>
      </c>
    </row>
    <row r="18" spans="1:5">
      <c r="A18" s="189">
        <v>2404</v>
      </c>
      <c r="B18" s="189" t="s">
        <v>336</v>
      </c>
      <c r="C18" s="189" t="s">
        <v>337</v>
      </c>
      <c r="D18" s="189" t="s">
        <v>335</v>
      </c>
      <c r="E18" s="138">
        <v>83.51</v>
      </c>
    </row>
    <row r="19" spans="1:5">
      <c r="A19" s="189">
        <v>2418</v>
      </c>
      <c r="B19" s="189" t="s">
        <v>15855</v>
      </c>
      <c r="C19" s="189" t="s">
        <v>332</v>
      </c>
      <c r="D19" s="189" t="s">
        <v>331</v>
      </c>
      <c r="E19" s="138">
        <v>6.47</v>
      </c>
    </row>
    <row r="20" spans="1:5">
      <c r="A20" s="189">
        <v>2720</v>
      </c>
      <c r="B20" s="189" t="s">
        <v>338</v>
      </c>
      <c r="C20" s="189" t="s">
        <v>330</v>
      </c>
      <c r="D20" s="189" t="s">
        <v>335</v>
      </c>
      <c r="E20" s="138">
        <v>171.31</v>
      </c>
    </row>
    <row r="21" spans="1:5">
      <c r="A21" s="189">
        <v>2719</v>
      </c>
      <c r="B21" s="189" t="s">
        <v>339</v>
      </c>
      <c r="C21" s="189" t="s">
        <v>330</v>
      </c>
      <c r="D21" s="189" t="s">
        <v>335</v>
      </c>
      <c r="E21" s="138">
        <v>145.15</v>
      </c>
    </row>
    <row r="22" spans="1:5">
      <c r="A22" s="189">
        <v>6086</v>
      </c>
      <c r="B22" s="189" t="s">
        <v>15856</v>
      </c>
      <c r="C22" s="189" t="s">
        <v>2140</v>
      </c>
      <c r="D22" s="189" t="s">
        <v>333</v>
      </c>
      <c r="E22" s="138">
        <v>49.57</v>
      </c>
    </row>
    <row r="23" spans="1:5">
      <c r="A23" s="189">
        <v>38968</v>
      </c>
      <c r="B23" s="189" t="s">
        <v>15857</v>
      </c>
      <c r="C23" s="189" t="s">
        <v>337</v>
      </c>
      <c r="D23" s="189" t="s">
        <v>335</v>
      </c>
      <c r="E23" s="138">
        <v>336.94</v>
      </c>
    </row>
    <row r="24" spans="1:5">
      <c r="A24" s="189">
        <v>3378</v>
      </c>
      <c r="B24" s="189" t="s">
        <v>9332</v>
      </c>
      <c r="C24" s="189" t="s">
        <v>332</v>
      </c>
      <c r="D24" s="189" t="s">
        <v>333</v>
      </c>
      <c r="E24" s="138">
        <v>50.52</v>
      </c>
    </row>
    <row r="25" spans="1:5">
      <c r="A25" s="189">
        <v>3380</v>
      </c>
      <c r="B25" s="189" t="s">
        <v>9333</v>
      </c>
      <c r="C25" s="189" t="s">
        <v>332</v>
      </c>
      <c r="D25" s="189" t="s">
        <v>331</v>
      </c>
      <c r="E25" s="138">
        <v>35.369999999999997</v>
      </c>
    </row>
    <row r="26" spans="1:5">
      <c r="A26" s="189">
        <v>3379</v>
      </c>
      <c r="B26" s="189" t="s">
        <v>9334</v>
      </c>
      <c r="C26" s="189" t="s">
        <v>332</v>
      </c>
      <c r="D26" s="189" t="s">
        <v>333</v>
      </c>
      <c r="E26" s="138">
        <v>34.15</v>
      </c>
    </row>
    <row r="27" spans="1:5">
      <c r="A27" s="189">
        <v>615</v>
      </c>
      <c r="B27" s="189" t="s">
        <v>15858</v>
      </c>
      <c r="C27" s="189" t="s">
        <v>337</v>
      </c>
      <c r="D27" s="189" t="s">
        <v>335</v>
      </c>
      <c r="E27" s="138">
        <v>398.39</v>
      </c>
    </row>
    <row r="28" spans="1:5">
      <c r="A28" s="189">
        <v>606</v>
      </c>
      <c r="B28" s="189" t="s">
        <v>15859</v>
      </c>
      <c r="C28" s="189" t="s">
        <v>337</v>
      </c>
      <c r="D28" s="189" t="s">
        <v>335</v>
      </c>
      <c r="E28" s="138">
        <v>625.83000000000004</v>
      </c>
    </row>
    <row r="29" spans="1:5">
      <c r="A29" s="189">
        <v>11193</v>
      </c>
      <c r="B29" s="189" t="s">
        <v>15860</v>
      </c>
      <c r="C29" s="189" t="s">
        <v>337</v>
      </c>
      <c r="D29" s="189" t="s">
        <v>335</v>
      </c>
      <c r="E29" s="138">
        <v>634.53</v>
      </c>
    </row>
    <row r="30" spans="1:5">
      <c r="A30" s="189">
        <v>11197</v>
      </c>
      <c r="B30" s="189" t="s">
        <v>15861</v>
      </c>
      <c r="C30" s="189" t="s">
        <v>332</v>
      </c>
      <c r="D30" s="189" t="s">
        <v>335</v>
      </c>
      <c r="E30" s="138">
        <v>868.99</v>
      </c>
    </row>
    <row r="31" spans="1:5">
      <c r="A31" s="189">
        <v>3346</v>
      </c>
      <c r="B31" s="189" t="s">
        <v>15862</v>
      </c>
      <c r="C31" s="189" t="s">
        <v>330</v>
      </c>
      <c r="D31" s="189" t="s">
        <v>331</v>
      </c>
      <c r="E31" s="138">
        <v>13.95</v>
      </c>
    </row>
    <row r="32" spans="1:5">
      <c r="A32" s="189">
        <v>3348</v>
      </c>
      <c r="B32" s="189" t="s">
        <v>15863</v>
      </c>
      <c r="C32" s="189" t="s">
        <v>330</v>
      </c>
      <c r="D32" s="189" t="s">
        <v>333</v>
      </c>
      <c r="E32" s="138">
        <v>16.690000000000001</v>
      </c>
    </row>
    <row r="33" spans="1:5">
      <c r="A33" s="189">
        <v>3345</v>
      </c>
      <c r="B33" s="189" t="s">
        <v>15864</v>
      </c>
      <c r="C33" s="189" t="s">
        <v>330</v>
      </c>
      <c r="D33" s="189" t="s">
        <v>333</v>
      </c>
      <c r="E33" s="138">
        <v>10.78</v>
      </c>
    </row>
    <row r="34" spans="1:5">
      <c r="A34" s="189">
        <v>39833</v>
      </c>
      <c r="B34" s="189" t="s">
        <v>15865</v>
      </c>
      <c r="C34" s="189" t="s">
        <v>330</v>
      </c>
      <c r="D34" s="189" t="s">
        <v>333</v>
      </c>
      <c r="E34" s="138">
        <v>22.86</v>
      </c>
    </row>
    <row r="35" spans="1:5">
      <c r="A35" s="189">
        <v>39834</v>
      </c>
      <c r="B35" s="189" t="s">
        <v>15866</v>
      </c>
      <c r="C35" s="189" t="s">
        <v>330</v>
      </c>
      <c r="D35" s="189" t="s">
        <v>333</v>
      </c>
      <c r="E35" s="138">
        <v>39.229999999999997</v>
      </c>
    </row>
    <row r="36" spans="1:5">
      <c r="A36" s="189">
        <v>39835</v>
      </c>
      <c r="B36" s="189" t="s">
        <v>15867</v>
      </c>
      <c r="C36" s="189" t="s">
        <v>330</v>
      </c>
      <c r="D36" s="189" t="s">
        <v>333</v>
      </c>
      <c r="E36" s="138">
        <v>47.82</v>
      </c>
    </row>
    <row r="37" spans="1:5">
      <c r="A37" s="189">
        <v>3779</v>
      </c>
      <c r="B37" s="189" t="s">
        <v>15868</v>
      </c>
      <c r="C37" s="189" t="s">
        <v>383</v>
      </c>
      <c r="D37" s="189" t="s">
        <v>333</v>
      </c>
      <c r="E37" s="138">
        <v>8.33</v>
      </c>
    </row>
    <row r="38" spans="1:5">
      <c r="A38" s="189">
        <v>13382</v>
      </c>
      <c r="B38" s="189" t="s">
        <v>340</v>
      </c>
      <c r="C38" s="189" t="s">
        <v>332</v>
      </c>
      <c r="D38" s="189" t="s">
        <v>335</v>
      </c>
      <c r="E38" s="138">
        <v>188.86</v>
      </c>
    </row>
    <row r="39" spans="1:5">
      <c r="A39" s="189">
        <v>4051</v>
      </c>
      <c r="B39" s="189" t="s">
        <v>15869</v>
      </c>
      <c r="C39" s="189" t="s">
        <v>462</v>
      </c>
      <c r="D39" s="189" t="s">
        <v>333</v>
      </c>
      <c r="E39" s="138">
        <v>50.15</v>
      </c>
    </row>
    <row r="40" spans="1:5">
      <c r="A40" s="189">
        <v>4047</v>
      </c>
      <c r="B40" s="189" t="s">
        <v>15869</v>
      </c>
      <c r="C40" s="189" t="s">
        <v>2140</v>
      </c>
      <c r="D40" s="189" t="s">
        <v>331</v>
      </c>
      <c r="E40" s="138">
        <v>10.029999999999999</v>
      </c>
    </row>
    <row r="41" spans="1:5">
      <c r="A41" s="189">
        <v>11367</v>
      </c>
      <c r="B41" s="189" t="s">
        <v>15870</v>
      </c>
      <c r="C41" s="189" t="s">
        <v>337</v>
      </c>
      <c r="D41" s="189" t="s">
        <v>333</v>
      </c>
      <c r="E41" s="138">
        <v>84.98</v>
      </c>
    </row>
    <row r="42" spans="1:5">
      <c r="A42" s="189">
        <v>11523</v>
      </c>
      <c r="B42" s="189" t="s">
        <v>15871</v>
      </c>
      <c r="C42" s="189" t="s">
        <v>332</v>
      </c>
      <c r="D42" s="189" t="s">
        <v>333</v>
      </c>
      <c r="E42" s="138">
        <v>11.9</v>
      </c>
    </row>
    <row r="43" spans="1:5">
      <c r="A43" s="189">
        <v>6204</v>
      </c>
      <c r="B43" s="189" t="s">
        <v>15872</v>
      </c>
      <c r="C43" s="189" t="s">
        <v>383</v>
      </c>
      <c r="D43" s="189" t="s">
        <v>333</v>
      </c>
      <c r="E43" s="138">
        <v>10.87</v>
      </c>
    </row>
    <row r="44" spans="1:5">
      <c r="A44" s="189">
        <v>6188</v>
      </c>
      <c r="B44" s="189" t="s">
        <v>15873</v>
      </c>
      <c r="C44" s="189" t="s">
        <v>337</v>
      </c>
      <c r="D44" s="189" t="s">
        <v>333</v>
      </c>
      <c r="E44" s="138">
        <v>28.23</v>
      </c>
    </row>
    <row r="45" spans="1:5">
      <c r="A45" s="189">
        <v>4126</v>
      </c>
      <c r="B45" s="189" t="s">
        <v>341</v>
      </c>
      <c r="C45" s="189" t="s">
        <v>332</v>
      </c>
      <c r="D45" s="189" t="s">
        <v>335</v>
      </c>
      <c r="E45" s="138">
        <v>201.22</v>
      </c>
    </row>
    <row r="46" spans="1:5">
      <c r="A46" s="189">
        <v>7287</v>
      </c>
      <c r="B46" s="189" t="s">
        <v>15874</v>
      </c>
      <c r="C46" s="189" t="s">
        <v>2140</v>
      </c>
      <c r="D46" s="189" t="s">
        <v>333</v>
      </c>
      <c r="E46" s="138">
        <v>72.12</v>
      </c>
    </row>
    <row r="47" spans="1:5">
      <c r="A47" s="189">
        <v>7347</v>
      </c>
      <c r="B47" s="189" t="s">
        <v>15875</v>
      </c>
      <c r="C47" s="189" t="s">
        <v>2140</v>
      </c>
      <c r="D47" s="189" t="s">
        <v>333</v>
      </c>
      <c r="E47" s="138">
        <v>51.7</v>
      </c>
    </row>
    <row r="48" spans="1:5">
      <c r="A48" s="189">
        <v>7345</v>
      </c>
      <c r="B48" s="189" t="s">
        <v>15876</v>
      </c>
      <c r="C48" s="189" t="s">
        <v>389</v>
      </c>
      <c r="D48" s="189" t="s">
        <v>333</v>
      </c>
      <c r="E48" s="138">
        <v>18.600000000000001</v>
      </c>
    </row>
    <row r="49" spans="1:5">
      <c r="A49" s="189">
        <v>7344</v>
      </c>
      <c r="B49" s="189" t="s">
        <v>15876</v>
      </c>
      <c r="C49" s="189" t="s">
        <v>2140</v>
      </c>
      <c r="D49" s="189" t="s">
        <v>331</v>
      </c>
      <c r="E49" s="138">
        <v>66.98</v>
      </c>
    </row>
    <row r="50" spans="1:5">
      <c r="A50" s="189">
        <v>40514</v>
      </c>
      <c r="B50" s="189" t="s">
        <v>15877</v>
      </c>
      <c r="C50" s="189" t="s">
        <v>389</v>
      </c>
      <c r="D50" s="189" t="s">
        <v>331</v>
      </c>
      <c r="E50" s="138">
        <v>22.34</v>
      </c>
    </row>
    <row r="51" spans="1:5">
      <c r="A51" s="189">
        <v>4487</v>
      </c>
      <c r="B51" s="189" t="s">
        <v>15878</v>
      </c>
      <c r="C51" s="189" t="s">
        <v>383</v>
      </c>
      <c r="D51" s="189" t="s">
        <v>333</v>
      </c>
      <c r="E51" s="138">
        <v>13.76</v>
      </c>
    </row>
    <row r="52" spans="1:5">
      <c r="A52" s="189">
        <v>11199</v>
      </c>
      <c r="B52" s="189" t="s">
        <v>15879</v>
      </c>
      <c r="C52" s="189" t="s">
        <v>332</v>
      </c>
      <c r="D52" s="189" t="s">
        <v>335</v>
      </c>
      <c r="E52" s="138">
        <v>898.01</v>
      </c>
    </row>
    <row r="53" spans="1:5">
      <c r="A53" s="189">
        <v>4053</v>
      </c>
      <c r="B53" s="189" t="s">
        <v>15880</v>
      </c>
      <c r="C53" s="189" t="s">
        <v>2140</v>
      </c>
      <c r="D53" s="189" t="s">
        <v>333</v>
      </c>
      <c r="E53" s="138">
        <v>38.200000000000003</v>
      </c>
    </row>
    <row r="54" spans="1:5">
      <c r="A54" s="189">
        <v>4056</v>
      </c>
      <c r="B54" s="189" t="s">
        <v>15881</v>
      </c>
      <c r="C54" s="189" t="s">
        <v>2140</v>
      </c>
      <c r="D54" s="189" t="s">
        <v>333</v>
      </c>
      <c r="E54" s="138">
        <v>20.09</v>
      </c>
    </row>
    <row r="55" spans="1:5">
      <c r="A55" s="189">
        <v>21136</v>
      </c>
      <c r="B55" s="189" t="s">
        <v>9335</v>
      </c>
      <c r="C55" s="189" t="s">
        <v>383</v>
      </c>
      <c r="D55" s="189" t="s">
        <v>333</v>
      </c>
      <c r="E55" s="138">
        <v>9.0399999999999991</v>
      </c>
    </row>
    <row r="56" spans="1:5">
      <c r="A56" s="189">
        <v>21128</v>
      </c>
      <c r="B56" s="189" t="s">
        <v>9336</v>
      </c>
      <c r="C56" s="189" t="s">
        <v>383</v>
      </c>
      <c r="D56" s="189" t="s">
        <v>331</v>
      </c>
      <c r="E56" s="138">
        <v>7</v>
      </c>
    </row>
    <row r="57" spans="1:5">
      <c r="A57" s="189">
        <v>21130</v>
      </c>
      <c r="B57" s="189" t="s">
        <v>9337</v>
      </c>
      <c r="C57" s="189" t="s">
        <v>383</v>
      </c>
      <c r="D57" s="189" t="s">
        <v>333</v>
      </c>
      <c r="E57" s="138">
        <v>17.68</v>
      </c>
    </row>
    <row r="58" spans="1:5">
      <c r="A58" s="189">
        <v>21135</v>
      </c>
      <c r="B58" s="189" t="s">
        <v>9338</v>
      </c>
      <c r="C58" s="189" t="s">
        <v>383</v>
      </c>
      <c r="D58" s="189" t="s">
        <v>333</v>
      </c>
      <c r="E58" s="138">
        <v>17.399999999999999</v>
      </c>
    </row>
    <row r="59" spans="1:5">
      <c r="A59" s="189">
        <v>38605</v>
      </c>
      <c r="B59" s="189" t="s">
        <v>342</v>
      </c>
      <c r="C59" s="189" t="s">
        <v>332</v>
      </c>
      <c r="D59" s="189" t="s">
        <v>333</v>
      </c>
      <c r="E59" s="138">
        <v>108.39</v>
      </c>
    </row>
    <row r="60" spans="1:5">
      <c r="A60" s="189">
        <v>11270</v>
      </c>
      <c r="B60" s="189" t="s">
        <v>343</v>
      </c>
      <c r="C60" s="189" t="s">
        <v>332</v>
      </c>
      <c r="D60" s="189" t="s">
        <v>335</v>
      </c>
      <c r="E60" s="138">
        <v>1.8</v>
      </c>
    </row>
    <row r="61" spans="1:5">
      <c r="A61" s="189">
        <v>412</v>
      </c>
      <c r="B61" s="189" t="s">
        <v>344</v>
      </c>
      <c r="C61" s="189" t="s">
        <v>332</v>
      </c>
      <c r="D61" s="189" t="s">
        <v>333</v>
      </c>
      <c r="E61" s="138">
        <v>0.66</v>
      </c>
    </row>
    <row r="62" spans="1:5">
      <c r="A62" s="189">
        <v>414</v>
      </c>
      <c r="B62" s="189" t="s">
        <v>319</v>
      </c>
      <c r="C62" s="189" t="s">
        <v>332</v>
      </c>
      <c r="D62" s="189" t="s">
        <v>333</v>
      </c>
      <c r="E62" s="138">
        <v>0.04</v>
      </c>
    </row>
    <row r="63" spans="1:5">
      <c r="A63" s="189">
        <v>410</v>
      </c>
      <c r="B63" s="189" t="s">
        <v>345</v>
      </c>
      <c r="C63" s="189" t="s">
        <v>332</v>
      </c>
      <c r="D63" s="189" t="s">
        <v>333</v>
      </c>
      <c r="E63" s="138">
        <v>0.1</v>
      </c>
    </row>
    <row r="64" spans="1:5">
      <c r="A64" s="189">
        <v>411</v>
      </c>
      <c r="B64" s="189" t="s">
        <v>346</v>
      </c>
      <c r="C64" s="189" t="s">
        <v>332</v>
      </c>
      <c r="D64" s="189" t="s">
        <v>331</v>
      </c>
      <c r="E64" s="138">
        <v>0.13</v>
      </c>
    </row>
    <row r="65" spans="1:5">
      <c r="A65" s="189">
        <v>408</v>
      </c>
      <c r="B65" s="189" t="s">
        <v>347</v>
      </c>
      <c r="C65" s="189" t="s">
        <v>332</v>
      </c>
      <c r="D65" s="189" t="s">
        <v>333</v>
      </c>
      <c r="E65" s="138">
        <v>0.64</v>
      </c>
    </row>
    <row r="66" spans="1:5">
      <c r="A66" s="189">
        <v>39131</v>
      </c>
      <c r="B66" s="189" t="s">
        <v>348</v>
      </c>
      <c r="C66" s="189" t="s">
        <v>332</v>
      </c>
      <c r="D66" s="189" t="s">
        <v>333</v>
      </c>
      <c r="E66" s="138">
        <v>1.1499999999999999</v>
      </c>
    </row>
    <row r="67" spans="1:5">
      <c r="A67" s="189">
        <v>394</v>
      </c>
      <c r="B67" s="189" t="s">
        <v>349</v>
      </c>
      <c r="C67" s="189" t="s">
        <v>332</v>
      </c>
      <c r="D67" s="189" t="s">
        <v>333</v>
      </c>
      <c r="E67" s="138">
        <v>1.17</v>
      </c>
    </row>
    <row r="68" spans="1:5">
      <c r="A68" s="189">
        <v>39130</v>
      </c>
      <c r="B68" s="189" t="s">
        <v>350</v>
      </c>
      <c r="C68" s="189" t="s">
        <v>332</v>
      </c>
      <c r="D68" s="189" t="s">
        <v>333</v>
      </c>
      <c r="E68" s="138">
        <v>1.05</v>
      </c>
    </row>
    <row r="69" spans="1:5">
      <c r="A69" s="189">
        <v>395</v>
      </c>
      <c r="B69" s="189" t="s">
        <v>351</v>
      </c>
      <c r="C69" s="189" t="s">
        <v>332</v>
      </c>
      <c r="D69" s="189" t="s">
        <v>333</v>
      </c>
      <c r="E69" s="138">
        <v>1.1200000000000001</v>
      </c>
    </row>
    <row r="70" spans="1:5">
      <c r="A70" s="189">
        <v>39127</v>
      </c>
      <c r="B70" s="189" t="s">
        <v>352</v>
      </c>
      <c r="C70" s="189" t="s">
        <v>332</v>
      </c>
      <c r="D70" s="189" t="s">
        <v>333</v>
      </c>
      <c r="E70" s="138">
        <v>0.55000000000000004</v>
      </c>
    </row>
    <row r="71" spans="1:5">
      <c r="A71" s="189">
        <v>392</v>
      </c>
      <c r="B71" s="189" t="s">
        <v>294</v>
      </c>
      <c r="C71" s="189" t="s">
        <v>332</v>
      </c>
      <c r="D71" s="189" t="s">
        <v>333</v>
      </c>
      <c r="E71" s="138">
        <v>0.56999999999999995</v>
      </c>
    </row>
    <row r="72" spans="1:5">
      <c r="A72" s="189">
        <v>39129</v>
      </c>
      <c r="B72" s="189" t="s">
        <v>264</v>
      </c>
      <c r="C72" s="189" t="s">
        <v>332</v>
      </c>
      <c r="D72" s="189" t="s">
        <v>333</v>
      </c>
      <c r="E72" s="138">
        <v>0.65</v>
      </c>
    </row>
    <row r="73" spans="1:5">
      <c r="A73" s="189">
        <v>393</v>
      </c>
      <c r="B73" s="189" t="s">
        <v>353</v>
      </c>
      <c r="C73" s="189" t="s">
        <v>332</v>
      </c>
      <c r="D73" s="189" t="s">
        <v>331</v>
      </c>
      <c r="E73" s="138">
        <v>0.68</v>
      </c>
    </row>
    <row r="74" spans="1:5">
      <c r="A74" s="189">
        <v>39133</v>
      </c>
      <c r="B74" s="189" t="s">
        <v>354</v>
      </c>
      <c r="C74" s="189" t="s">
        <v>332</v>
      </c>
      <c r="D74" s="189" t="s">
        <v>333</v>
      </c>
      <c r="E74" s="138">
        <v>1.51</v>
      </c>
    </row>
    <row r="75" spans="1:5">
      <c r="A75" s="189">
        <v>397</v>
      </c>
      <c r="B75" s="189" t="s">
        <v>355</v>
      </c>
      <c r="C75" s="189" t="s">
        <v>332</v>
      </c>
      <c r="D75" s="189" t="s">
        <v>333</v>
      </c>
      <c r="E75" s="138">
        <v>1.67</v>
      </c>
    </row>
    <row r="76" spans="1:5">
      <c r="A76" s="189">
        <v>39132</v>
      </c>
      <c r="B76" s="189" t="s">
        <v>356</v>
      </c>
      <c r="C76" s="189" t="s">
        <v>332</v>
      </c>
      <c r="D76" s="189" t="s">
        <v>333</v>
      </c>
      <c r="E76" s="138">
        <v>1.21</v>
      </c>
    </row>
    <row r="77" spans="1:5">
      <c r="A77" s="189">
        <v>396</v>
      </c>
      <c r="B77" s="189" t="s">
        <v>357</v>
      </c>
      <c r="C77" s="189" t="s">
        <v>332</v>
      </c>
      <c r="D77" s="189" t="s">
        <v>333</v>
      </c>
      <c r="E77" s="138">
        <v>1.3</v>
      </c>
    </row>
    <row r="78" spans="1:5">
      <c r="A78" s="189">
        <v>39135</v>
      </c>
      <c r="B78" s="189" t="s">
        <v>358</v>
      </c>
      <c r="C78" s="189" t="s">
        <v>332</v>
      </c>
      <c r="D78" s="189" t="s">
        <v>333</v>
      </c>
      <c r="E78" s="138">
        <v>2.4300000000000002</v>
      </c>
    </row>
    <row r="79" spans="1:5">
      <c r="A79" s="189">
        <v>39128</v>
      </c>
      <c r="B79" s="189" t="s">
        <v>359</v>
      </c>
      <c r="C79" s="189" t="s">
        <v>332</v>
      </c>
      <c r="D79" s="189" t="s">
        <v>333</v>
      </c>
      <c r="E79" s="138">
        <v>0.6</v>
      </c>
    </row>
    <row r="80" spans="1:5">
      <c r="A80" s="189">
        <v>400</v>
      </c>
      <c r="B80" s="189" t="s">
        <v>360</v>
      </c>
      <c r="C80" s="189" t="s">
        <v>332</v>
      </c>
      <c r="D80" s="189" t="s">
        <v>333</v>
      </c>
      <c r="E80" s="138">
        <v>0.59</v>
      </c>
    </row>
    <row r="81" spans="1:5">
      <c r="A81" s="189">
        <v>39125</v>
      </c>
      <c r="B81" s="189" t="s">
        <v>361</v>
      </c>
      <c r="C81" s="189" t="s">
        <v>332</v>
      </c>
      <c r="D81" s="189" t="s">
        <v>333</v>
      </c>
      <c r="E81" s="138">
        <v>0.6</v>
      </c>
    </row>
    <row r="82" spans="1:5">
      <c r="A82" s="189">
        <v>39134</v>
      </c>
      <c r="B82" s="189" t="s">
        <v>362</v>
      </c>
      <c r="C82" s="189" t="s">
        <v>332</v>
      </c>
      <c r="D82" s="189" t="s">
        <v>333</v>
      </c>
      <c r="E82" s="138">
        <v>2.02</v>
      </c>
    </row>
    <row r="83" spans="1:5">
      <c r="A83" s="189">
        <v>398</v>
      </c>
      <c r="B83" s="189" t="s">
        <v>363</v>
      </c>
      <c r="C83" s="189" t="s">
        <v>332</v>
      </c>
      <c r="D83" s="189" t="s">
        <v>333</v>
      </c>
      <c r="E83" s="138">
        <v>1.86</v>
      </c>
    </row>
    <row r="84" spans="1:5">
      <c r="A84" s="189">
        <v>39126</v>
      </c>
      <c r="B84" s="189" t="s">
        <v>364</v>
      </c>
      <c r="C84" s="189" t="s">
        <v>332</v>
      </c>
      <c r="D84" s="189" t="s">
        <v>333</v>
      </c>
      <c r="E84" s="138">
        <v>2.73</v>
      </c>
    </row>
    <row r="85" spans="1:5">
      <c r="A85" s="189">
        <v>399</v>
      </c>
      <c r="B85" s="189" t="s">
        <v>365</v>
      </c>
      <c r="C85" s="189" t="s">
        <v>332</v>
      </c>
      <c r="D85" s="189" t="s">
        <v>333</v>
      </c>
      <c r="E85" s="138">
        <v>2.4</v>
      </c>
    </row>
    <row r="86" spans="1:5">
      <c r="A86" s="189">
        <v>39158</v>
      </c>
      <c r="B86" s="189" t="s">
        <v>366</v>
      </c>
      <c r="C86" s="189" t="s">
        <v>332</v>
      </c>
      <c r="D86" s="189" t="s">
        <v>333</v>
      </c>
      <c r="E86" s="138">
        <v>6.46</v>
      </c>
    </row>
    <row r="87" spans="1:5">
      <c r="A87" s="189">
        <v>39141</v>
      </c>
      <c r="B87" s="189" t="s">
        <v>367</v>
      </c>
      <c r="C87" s="189" t="s">
        <v>332</v>
      </c>
      <c r="D87" s="189" t="s">
        <v>333</v>
      </c>
      <c r="E87" s="138">
        <v>0.47</v>
      </c>
    </row>
    <row r="88" spans="1:5">
      <c r="A88" s="189">
        <v>39140</v>
      </c>
      <c r="B88" s="189" t="s">
        <v>368</v>
      </c>
      <c r="C88" s="189" t="s">
        <v>332</v>
      </c>
      <c r="D88" s="189" t="s">
        <v>333</v>
      </c>
      <c r="E88" s="138">
        <v>0.42</v>
      </c>
    </row>
    <row r="89" spans="1:5">
      <c r="A89" s="189">
        <v>39137</v>
      </c>
      <c r="B89" s="189" t="s">
        <v>369</v>
      </c>
      <c r="C89" s="189" t="s">
        <v>332</v>
      </c>
      <c r="D89" s="189" t="s">
        <v>333</v>
      </c>
      <c r="E89" s="138">
        <v>0.24</v>
      </c>
    </row>
    <row r="90" spans="1:5">
      <c r="A90" s="189">
        <v>39139</v>
      </c>
      <c r="B90" s="189" t="s">
        <v>370</v>
      </c>
      <c r="C90" s="189" t="s">
        <v>332</v>
      </c>
      <c r="D90" s="189" t="s">
        <v>333</v>
      </c>
      <c r="E90" s="138">
        <v>0.35</v>
      </c>
    </row>
    <row r="91" spans="1:5">
      <c r="A91" s="189">
        <v>39143</v>
      </c>
      <c r="B91" s="189" t="s">
        <v>371</v>
      </c>
      <c r="C91" s="189" t="s">
        <v>332</v>
      </c>
      <c r="D91" s="189" t="s">
        <v>333</v>
      </c>
      <c r="E91" s="138">
        <v>0.96</v>
      </c>
    </row>
    <row r="92" spans="1:5">
      <c r="A92" s="189">
        <v>39142</v>
      </c>
      <c r="B92" s="189" t="s">
        <v>372</v>
      </c>
      <c r="C92" s="189" t="s">
        <v>332</v>
      </c>
      <c r="D92" s="189" t="s">
        <v>333</v>
      </c>
      <c r="E92" s="138">
        <v>0.69</v>
      </c>
    </row>
    <row r="93" spans="1:5">
      <c r="A93" s="189">
        <v>39138</v>
      </c>
      <c r="B93" s="189" t="s">
        <v>373</v>
      </c>
      <c r="C93" s="189" t="s">
        <v>332</v>
      </c>
      <c r="D93" s="189" t="s">
        <v>333</v>
      </c>
      <c r="E93" s="138">
        <v>0.26</v>
      </c>
    </row>
    <row r="94" spans="1:5">
      <c r="A94" s="189">
        <v>39136</v>
      </c>
      <c r="B94" s="189" t="s">
        <v>374</v>
      </c>
      <c r="C94" s="189" t="s">
        <v>332</v>
      </c>
      <c r="D94" s="189" t="s">
        <v>333</v>
      </c>
      <c r="E94" s="138">
        <v>0.17</v>
      </c>
    </row>
    <row r="95" spans="1:5">
      <c r="A95" s="189">
        <v>39144</v>
      </c>
      <c r="B95" s="189" t="s">
        <v>375</v>
      </c>
      <c r="C95" s="189" t="s">
        <v>332</v>
      </c>
      <c r="D95" s="189" t="s">
        <v>333</v>
      </c>
      <c r="E95" s="138">
        <v>1.1200000000000001</v>
      </c>
    </row>
    <row r="96" spans="1:5">
      <c r="A96" s="189">
        <v>39145</v>
      </c>
      <c r="B96" s="189" t="s">
        <v>376</v>
      </c>
      <c r="C96" s="189" t="s">
        <v>332</v>
      </c>
      <c r="D96" s="189" t="s">
        <v>333</v>
      </c>
      <c r="E96" s="138">
        <v>1.85</v>
      </c>
    </row>
    <row r="97" spans="1:5">
      <c r="A97" s="189">
        <v>12615</v>
      </c>
      <c r="B97" s="189" t="s">
        <v>377</v>
      </c>
      <c r="C97" s="189" t="s">
        <v>332</v>
      </c>
      <c r="D97" s="189" t="s">
        <v>335</v>
      </c>
      <c r="E97" s="138">
        <v>3.32</v>
      </c>
    </row>
    <row r="98" spans="1:5">
      <c r="A98" s="189">
        <v>11927</v>
      </c>
      <c r="B98" s="189" t="s">
        <v>378</v>
      </c>
      <c r="C98" s="189" t="s">
        <v>332</v>
      </c>
      <c r="D98" s="189" t="s">
        <v>335</v>
      </c>
      <c r="E98" s="138">
        <v>5.37</v>
      </c>
    </row>
    <row r="99" spans="1:5">
      <c r="A99" s="189">
        <v>11928</v>
      </c>
      <c r="B99" s="189" t="s">
        <v>379</v>
      </c>
      <c r="C99" s="189" t="s">
        <v>332</v>
      </c>
      <c r="D99" s="189" t="s">
        <v>335</v>
      </c>
      <c r="E99" s="138">
        <v>6.15</v>
      </c>
    </row>
    <row r="100" spans="1:5">
      <c r="A100" s="189">
        <v>11929</v>
      </c>
      <c r="B100" s="189" t="s">
        <v>380</v>
      </c>
      <c r="C100" s="189" t="s">
        <v>332</v>
      </c>
      <c r="D100" s="189" t="s">
        <v>335</v>
      </c>
      <c r="E100" s="138">
        <v>9.52</v>
      </c>
    </row>
    <row r="101" spans="1:5">
      <c r="A101" s="189">
        <v>36801</v>
      </c>
      <c r="B101" s="189" t="s">
        <v>381</v>
      </c>
      <c r="C101" s="189" t="s">
        <v>332</v>
      </c>
      <c r="D101" s="189" t="s">
        <v>333</v>
      </c>
      <c r="E101" s="138">
        <v>18.329999999999998</v>
      </c>
    </row>
    <row r="102" spans="1:5">
      <c r="A102" s="189">
        <v>36246</v>
      </c>
      <c r="B102" s="189" t="s">
        <v>382</v>
      </c>
      <c r="C102" s="189" t="s">
        <v>383</v>
      </c>
      <c r="D102" s="189" t="s">
        <v>333</v>
      </c>
      <c r="E102" s="138">
        <v>2.02</v>
      </c>
    </row>
    <row r="103" spans="1:5">
      <c r="A103" s="189">
        <v>37600</v>
      </c>
      <c r="B103" s="189" t="s">
        <v>384</v>
      </c>
      <c r="C103" s="189" t="s">
        <v>332</v>
      </c>
      <c r="D103" s="189" t="s">
        <v>335</v>
      </c>
      <c r="E103" s="138">
        <v>62.83</v>
      </c>
    </row>
    <row r="104" spans="1:5">
      <c r="A104" s="189">
        <v>37599</v>
      </c>
      <c r="B104" s="189" t="s">
        <v>385</v>
      </c>
      <c r="C104" s="189" t="s">
        <v>332</v>
      </c>
      <c r="D104" s="189" t="s">
        <v>335</v>
      </c>
      <c r="E104" s="138">
        <v>58.48</v>
      </c>
    </row>
    <row r="105" spans="1:5">
      <c r="A105" s="189">
        <v>1</v>
      </c>
      <c r="B105" s="189" t="s">
        <v>386</v>
      </c>
      <c r="C105" s="189" t="s">
        <v>387</v>
      </c>
      <c r="D105" s="189" t="s">
        <v>331</v>
      </c>
      <c r="E105" s="138">
        <v>38.94</v>
      </c>
    </row>
    <row r="106" spans="1:5">
      <c r="A106" s="189">
        <v>3</v>
      </c>
      <c r="B106" s="189" t="s">
        <v>388</v>
      </c>
      <c r="C106" s="189" t="s">
        <v>389</v>
      </c>
      <c r="D106" s="189" t="s">
        <v>333</v>
      </c>
      <c r="E106" s="138">
        <v>4.51</v>
      </c>
    </row>
    <row r="107" spans="1:5">
      <c r="A107" s="189">
        <v>43054</v>
      </c>
      <c r="B107" s="189" t="s">
        <v>15882</v>
      </c>
      <c r="C107" s="189" t="s">
        <v>387</v>
      </c>
      <c r="D107" s="189" t="s">
        <v>333</v>
      </c>
      <c r="E107" s="138">
        <v>5.16</v>
      </c>
    </row>
    <row r="108" spans="1:5">
      <c r="A108" s="189">
        <v>42402</v>
      </c>
      <c r="B108" s="189" t="s">
        <v>15883</v>
      </c>
      <c r="C108" s="189" t="s">
        <v>387</v>
      </c>
      <c r="D108" s="189" t="s">
        <v>333</v>
      </c>
      <c r="E108" s="138">
        <v>4.93</v>
      </c>
    </row>
    <row r="109" spans="1:5">
      <c r="A109" s="189">
        <v>42403</v>
      </c>
      <c r="B109" s="189" t="s">
        <v>15884</v>
      </c>
      <c r="C109" s="189" t="s">
        <v>387</v>
      </c>
      <c r="D109" s="189" t="s">
        <v>333</v>
      </c>
      <c r="E109" s="138">
        <v>6.32</v>
      </c>
    </row>
    <row r="110" spans="1:5">
      <c r="A110" s="189">
        <v>42404</v>
      </c>
      <c r="B110" s="189" t="s">
        <v>15885</v>
      </c>
      <c r="C110" s="189" t="s">
        <v>387</v>
      </c>
      <c r="D110" s="189" t="s">
        <v>333</v>
      </c>
      <c r="E110" s="138">
        <v>6.29</v>
      </c>
    </row>
    <row r="111" spans="1:5">
      <c r="A111" s="189">
        <v>42405</v>
      </c>
      <c r="B111" s="189" t="s">
        <v>15886</v>
      </c>
      <c r="C111" s="189" t="s">
        <v>387</v>
      </c>
      <c r="D111" s="189" t="s">
        <v>333</v>
      </c>
      <c r="E111" s="138">
        <v>6.7</v>
      </c>
    </row>
    <row r="112" spans="1:5">
      <c r="A112" s="189">
        <v>34341</v>
      </c>
      <c r="B112" s="189" t="s">
        <v>4393</v>
      </c>
      <c r="C112" s="189" t="s">
        <v>387</v>
      </c>
      <c r="D112" s="189" t="s">
        <v>333</v>
      </c>
      <c r="E112" s="138">
        <v>5.81</v>
      </c>
    </row>
    <row r="113" spans="1:5">
      <c r="A113" s="189">
        <v>43053</v>
      </c>
      <c r="B113" s="189" t="s">
        <v>15887</v>
      </c>
      <c r="C113" s="189" t="s">
        <v>387</v>
      </c>
      <c r="D113" s="189" t="s">
        <v>333</v>
      </c>
      <c r="E113" s="138">
        <v>4.6100000000000003</v>
      </c>
    </row>
    <row r="114" spans="1:5">
      <c r="A114" s="189">
        <v>43058</v>
      </c>
      <c r="B114" s="189" t="s">
        <v>15888</v>
      </c>
      <c r="C114" s="189" t="s">
        <v>387</v>
      </c>
      <c r="D114" s="189" t="s">
        <v>333</v>
      </c>
      <c r="E114" s="138">
        <v>4.78</v>
      </c>
    </row>
    <row r="115" spans="1:5">
      <c r="A115" s="189">
        <v>34</v>
      </c>
      <c r="B115" s="189" t="s">
        <v>390</v>
      </c>
      <c r="C115" s="189" t="s">
        <v>387</v>
      </c>
      <c r="D115" s="189" t="s">
        <v>333</v>
      </c>
      <c r="E115" s="138">
        <v>4.8</v>
      </c>
    </row>
    <row r="116" spans="1:5">
      <c r="A116" s="189">
        <v>43055</v>
      </c>
      <c r="B116" s="189" t="s">
        <v>15889</v>
      </c>
      <c r="C116" s="189" t="s">
        <v>387</v>
      </c>
      <c r="D116" s="189" t="s">
        <v>331</v>
      </c>
      <c r="E116" s="138">
        <v>4.16</v>
      </c>
    </row>
    <row r="117" spans="1:5">
      <c r="A117" s="189">
        <v>43056</v>
      </c>
      <c r="B117" s="189" t="s">
        <v>15890</v>
      </c>
      <c r="C117" s="189" t="s">
        <v>387</v>
      </c>
      <c r="D117" s="189" t="s">
        <v>333</v>
      </c>
      <c r="E117" s="138">
        <v>4.79</v>
      </c>
    </row>
    <row r="118" spans="1:5">
      <c r="A118" s="189">
        <v>43057</v>
      </c>
      <c r="B118" s="189" t="s">
        <v>15891</v>
      </c>
      <c r="C118" s="189" t="s">
        <v>387</v>
      </c>
      <c r="D118" s="189" t="s">
        <v>333</v>
      </c>
      <c r="E118" s="138">
        <v>5.27</v>
      </c>
    </row>
    <row r="119" spans="1:5">
      <c r="A119" s="189">
        <v>34449</v>
      </c>
      <c r="B119" s="189" t="s">
        <v>198</v>
      </c>
      <c r="C119" s="189" t="s">
        <v>387</v>
      </c>
      <c r="D119" s="189" t="s">
        <v>333</v>
      </c>
      <c r="E119" s="138">
        <v>5.63</v>
      </c>
    </row>
    <row r="120" spans="1:5">
      <c r="A120" s="189">
        <v>32</v>
      </c>
      <c r="B120" s="189" t="s">
        <v>116</v>
      </c>
      <c r="C120" s="189" t="s">
        <v>387</v>
      </c>
      <c r="D120" s="189" t="s">
        <v>333</v>
      </c>
      <c r="E120" s="138">
        <v>5.0599999999999996</v>
      </c>
    </row>
    <row r="121" spans="1:5">
      <c r="A121" s="189">
        <v>33</v>
      </c>
      <c r="B121" s="189" t="s">
        <v>391</v>
      </c>
      <c r="C121" s="189" t="s">
        <v>387</v>
      </c>
      <c r="D121" s="189" t="s">
        <v>333</v>
      </c>
      <c r="E121" s="138">
        <v>5.09</v>
      </c>
    </row>
    <row r="122" spans="1:5">
      <c r="A122" s="189">
        <v>43061</v>
      </c>
      <c r="B122" s="189" t="s">
        <v>15892</v>
      </c>
      <c r="C122" s="189" t="s">
        <v>387</v>
      </c>
      <c r="D122" s="189" t="s">
        <v>333</v>
      </c>
      <c r="E122" s="138">
        <v>4.76</v>
      </c>
    </row>
    <row r="123" spans="1:5">
      <c r="A123" s="189">
        <v>43059</v>
      </c>
      <c r="B123" s="189" t="s">
        <v>15893</v>
      </c>
      <c r="C123" s="189" t="s">
        <v>387</v>
      </c>
      <c r="D123" s="189" t="s">
        <v>333</v>
      </c>
      <c r="E123" s="138">
        <v>4.54</v>
      </c>
    </row>
    <row r="124" spans="1:5">
      <c r="A124" s="189">
        <v>43062</v>
      </c>
      <c r="B124" s="189" t="s">
        <v>15894</v>
      </c>
      <c r="C124" s="189" t="s">
        <v>387</v>
      </c>
      <c r="D124" s="189" t="s">
        <v>333</v>
      </c>
      <c r="E124" s="138">
        <v>5.03</v>
      </c>
    </row>
    <row r="125" spans="1:5">
      <c r="A125" s="189">
        <v>43060</v>
      </c>
      <c r="B125" s="189" t="s">
        <v>15895</v>
      </c>
      <c r="C125" s="189" t="s">
        <v>387</v>
      </c>
      <c r="D125" s="189" t="s">
        <v>333</v>
      </c>
      <c r="E125" s="138">
        <v>3.96</v>
      </c>
    </row>
    <row r="126" spans="1:5">
      <c r="A126" s="189">
        <v>20063</v>
      </c>
      <c r="B126" s="189" t="s">
        <v>392</v>
      </c>
      <c r="C126" s="189" t="s">
        <v>332</v>
      </c>
      <c r="D126" s="189" t="s">
        <v>335</v>
      </c>
      <c r="E126" s="138">
        <v>3.3</v>
      </c>
    </row>
    <row r="127" spans="1:5">
      <c r="A127" s="189">
        <v>40410</v>
      </c>
      <c r="B127" s="189" t="s">
        <v>393</v>
      </c>
      <c r="C127" s="189" t="s">
        <v>332</v>
      </c>
      <c r="D127" s="189" t="s">
        <v>335</v>
      </c>
      <c r="E127" s="138">
        <v>20.309999999999999</v>
      </c>
    </row>
    <row r="128" spans="1:5">
      <c r="A128" s="189">
        <v>40411</v>
      </c>
      <c r="B128" s="189" t="s">
        <v>394</v>
      </c>
      <c r="C128" s="189" t="s">
        <v>332</v>
      </c>
      <c r="D128" s="189" t="s">
        <v>335</v>
      </c>
      <c r="E128" s="138">
        <v>22.04</v>
      </c>
    </row>
    <row r="129" spans="1:5">
      <c r="A129" s="189">
        <v>40412</v>
      </c>
      <c r="B129" s="189" t="s">
        <v>9339</v>
      </c>
      <c r="C129" s="189" t="s">
        <v>332</v>
      </c>
      <c r="D129" s="189" t="s">
        <v>335</v>
      </c>
      <c r="E129" s="138">
        <v>24.74</v>
      </c>
    </row>
    <row r="130" spans="1:5">
      <c r="A130" s="189">
        <v>38838</v>
      </c>
      <c r="B130" s="189" t="s">
        <v>4505</v>
      </c>
      <c r="C130" s="189" t="s">
        <v>332</v>
      </c>
      <c r="D130" s="189" t="s">
        <v>335</v>
      </c>
      <c r="E130" s="138">
        <v>7.48</v>
      </c>
    </row>
    <row r="131" spans="1:5">
      <c r="A131" s="189">
        <v>38839</v>
      </c>
      <c r="B131" s="189" t="s">
        <v>4506</v>
      </c>
      <c r="C131" s="189" t="s">
        <v>332</v>
      </c>
      <c r="D131" s="189" t="s">
        <v>335</v>
      </c>
      <c r="E131" s="138">
        <v>8.8000000000000007</v>
      </c>
    </row>
    <row r="132" spans="1:5">
      <c r="A132" s="189">
        <v>55</v>
      </c>
      <c r="B132" s="189" t="s">
        <v>395</v>
      </c>
      <c r="C132" s="189" t="s">
        <v>332</v>
      </c>
      <c r="D132" s="189" t="s">
        <v>335</v>
      </c>
      <c r="E132" s="138">
        <v>3.8</v>
      </c>
    </row>
    <row r="133" spans="1:5">
      <c r="A133" s="189">
        <v>61</v>
      </c>
      <c r="B133" s="189" t="s">
        <v>396</v>
      </c>
      <c r="C133" s="189" t="s">
        <v>332</v>
      </c>
      <c r="D133" s="189" t="s">
        <v>335</v>
      </c>
      <c r="E133" s="138">
        <v>3.59</v>
      </c>
    </row>
    <row r="134" spans="1:5">
      <c r="A134" s="189">
        <v>62</v>
      </c>
      <c r="B134" s="189" t="s">
        <v>397</v>
      </c>
      <c r="C134" s="189" t="s">
        <v>332</v>
      </c>
      <c r="D134" s="189" t="s">
        <v>335</v>
      </c>
      <c r="E134" s="138">
        <v>7.45</v>
      </c>
    </row>
    <row r="135" spans="1:5">
      <c r="A135" s="189">
        <v>77</v>
      </c>
      <c r="B135" s="189" t="s">
        <v>398</v>
      </c>
      <c r="C135" s="189" t="s">
        <v>332</v>
      </c>
      <c r="D135" s="189" t="s">
        <v>333</v>
      </c>
      <c r="E135" s="138">
        <v>0.76</v>
      </c>
    </row>
    <row r="136" spans="1:5">
      <c r="A136" s="189">
        <v>76</v>
      </c>
      <c r="B136" s="189" t="s">
        <v>399</v>
      </c>
      <c r="C136" s="189" t="s">
        <v>332</v>
      </c>
      <c r="D136" s="189" t="s">
        <v>333</v>
      </c>
      <c r="E136" s="138">
        <v>0.78</v>
      </c>
    </row>
    <row r="137" spans="1:5">
      <c r="A137" s="189">
        <v>67</v>
      </c>
      <c r="B137" s="189" t="s">
        <v>400</v>
      </c>
      <c r="C137" s="189" t="s">
        <v>332</v>
      </c>
      <c r="D137" s="189" t="s">
        <v>333</v>
      </c>
      <c r="E137" s="138">
        <v>7.52</v>
      </c>
    </row>
    <row r="138" spans="1:5">
      <c r="A138" s="189">
        <v>71</v>
      </c>
      <c r="B138" s="189" t="s">
        <v>401</v>
      </c>
      <c r="C138" s="189" t="s">
        <v>332</v>
      </c>
      <c r="D138" s="189" t="s">
        <v>333</v>
      </c>
      <c r="E138" s="138">
        <v>13.82</v>
      </c>
    </row>
    <row r="139" spans="1:5">
      <c r="A139" s="189">
        <v>73</v>
      </c>
      <c r="B139" s="189" t="s">
        <v>402</v>
      </c>
      <c r="C139" s="189" t="s">
        <v>332</v>
      </c>
      <c r="D139" s="189" t="s">
        <v>333</v>
      </c>
      <c r="E139" s="138">
        <v>10.32</v>
      </c>
    </row>
    <row r="140" spans="1:5">
      <c r="A140" s="189">
        <v>103</v>
      </c>
      <c r="B140" s="189" t="s">
        <v>403</v>
      </c>
      <c r="C140" s="189" t="s">
        <v>332</v>
      </c>
      <c r="D140" s="189" t="s">
        <v>333</v>
      </c>
      <c r="E140" s="138">
        <v>30.69</v>
      </c>
    </row>
    <row r="141" spans="1:5">
      <c r="A141" s="189">
        <v>107</v>
      </c>
      <c r="B141" s="189" t="s">
        <v>404</v>
      </c>
      <c r="C141" s="189" t="s">
        <v>332</v>
      </c>
      <c r="D141" s="189" t="s">
        <v>333</v>
      </c>
      <c r="E141" s="138">
        <v>0.48</v>
      </c>
    </row>
    <row r="142" spans="1:5">
      <c r="A142" s="189">
        <v>65</v>
      </c>
      <c r="B142" s="189" t="s">
        <v>405</v>
      </c>
      <c r="C142" s="189" t="s">
        <v>332</v>
      </c>
      <c r="D142" s="189" t="s">
        <v>333</v>
      </c>
      <c r="E142" s="138">
        <v>0.59</v>
      </c>
    </row>
    <row r="143" spans="1:5">
      <c r="A143" s="189">
        <v>108</v>
      </c>
      <c r="B143" s="189" t="s">
        <v>255</v>
      </c>
      <c r="C143" s="189" t="s">
        <v>332</v>
      </c>
      <c r="D143" s="189" t="s">
        <v>333</v>
      </c>
      <c r="E143" s="138">
        <v>1.22</v>
      </c>
    </row>
    <row r="144" spans="1:5">
      <c r="A144" s="189">
        <v>110</v>
      </c>
      <c r="B144" s="189" t="s">
        <v>406</v>
      </c>
      <c r="C144" s="189" t="s">
        <v>332</v>
      </c>
      <c r="D144" s="189" t="s">
        <v>333</v>
      </c>
      <c r="E144" s="138">
        <v>4.74</v>
      </c>
    </row>
    <row r="145" spans="1:5">
      <c r="A145" s="189">
        <v>109</v>
      </c>
      <c r="B145" s="189" t="s">
        <v>407</v>
      </c>
      <c r="C145" s="189" t="s">
        <v>332</v>
      </c>
      <c r="D145" s="189" t="s">
        <v>333</v>
      </c>
      <c r="E145" s="138">
        <v>2.33</v>
      </c>
    </row>
    <row r="146" spans="1:5">
      <c r="A146" s="189">
        <v>111</v>
      </c>
      <c r="B146" s="189" t="s">
        <v>408</v>
      </c>
      <c r="C146" s="189" t="s">
        <v>332</v>
      </c>
      <c r="D146" s="189" t="s">
        <v>333</v>
      </c>
      <c r="E146" s="138">
        <v>5.46</v>
      </c>
    </row>
    <row r="147" spans="1:5">
      <c r="A147" s="189">
        <v>112</v>
      </c>
      <c r="B147" s="189" t="s">
        <v>409</v>
      </c>
      <c r="C147" s="189" t="s">
        <v>332</v>
      </c>
      <c r="D147" s="189" t="s">
        <v>333</v>
      </c>
      <c r="E147" s="138">
        <v>2.97</v>
      </c>
    </row>
    <row r="148" spans="1:5">
      <c r="A148" s="189">
        <v>113</v>
      </c>
      <c r="B148" s="189" t="s">
        <v>410</v>
      </c>
      <c r="C148" s="189" t="s">
        <v>332</v>
      </c>
      <c r="D148" s="189" t="s">
        <v>333</v>
      </c>
      <c r="E148" s="138">
        <v>8.07</v>
      </c>
    </row>
    <row r="149" spans="1:5">
      <c r="A149" s="189">
        <v>104</v>
      </c>
      <c r="B149" s="189" t="s">
        <v>411</v>
      </c>
      <c r="C149" s="189" t="s">
        <v>332</v>
      </c>
      <c r="D149" s="189" t="s">
        <v>333</v>
      </c>
      <c r="E149" s="138">
        <v>11.74</v>
      </c>
    </row>
    <row r="150" spans="1:5">
      <c r="A150" s="189">
        <v>102</v>
      </c>
      <c r="B150" s="189" t="s">
        <v>412</v>
      </c>
      <c r="C150" s="189" t="s">
        <v>332</v>
      </c>
      <c r="D150" s="189" t="s">
        <v>333</v>
      </c>
      <c r="E150" s="138">
        <v>19.28</v>
      </c>
    </row>
    <row r="151" spans="1:5">
      <c r="A151" s="189">
        <v>95</v>
      </c>
      <c r="B151" s="189" t="s">
        <v>413</v>
      </c>
      <c r="C151" s="189" t="s">
        <v>332</v>
      </c>
      <c r="D151" s="189" t="s">
        <v>333</v>
      </c>
      <c r="E151" s="138">
        <v>6.52</v>
      </c>
    </row>
    <row r="152" spans="1:5">
      <c r="A152" s="189">
        <v>96</v>
      </c>
      <c r="B152" s="189" t="s">
        <v>414</v>
      </c>
      <c r="C152" s="189" t="s">
        <v>332</v>
      </c>
      <c r="D152" s="189" t="s">
        <v>333</v>
      </c>
      <c r="E152" s="138">
        <v>7.5</v>
      </c>
    </row>
    <row r="153" spans="1:5">
      <c r="A153" s="189">
        <v>97</v>
      </c>
      <c r="B153" s="189" t="s">
        <v>415</v>
      </c>
      <c r="C153" s="189" t="s">
        <v>332</v>
      </c>
      <c r="D153" s="189" t="s">
        <v>333</v>
      </c>
      <c r="E153" s="138">
        <v>9.74</v>
      </c>
    </row>
    <row r="154" spans="1:5">
      <c r="A154" s="189">
        <v>98</v>
      </c>
      <c r="B154" s="189" t="s">
        <v>416</v>
      </c>
      <c r="C154" s="189" t="s">
        <v>332</v>
      </c>
      <c r="D154" s="189" t="s">
        <v>333</v>
      </c>
      <c r="E154" s="138">
        <v>13.13</v>
      </c>
    </row>
    <row r="155" spans="1:5">
      <c r="A155" s="189">
        <v>99</v>
      </c>
      <c r="B155" s="189" t="s">
        <v>417</v>
      </c>
      <c r="C155" s="189" t="s">
        <v>332</v>
      </c>
      <c r="D155" s="189" t="s">
        <v>333</v>
      </c>
      <c r="E155" s="138">
        <v>15.93</v>
      </c>
    </row>
    <row r="156" spans="1:5">
      <c r="A156" s="189">
        <v>100</v>
      </c>
      <c r="B156" s="189" t="s">
        <v>418</v>
      </c>
      <c r="C156" s="189" t="s">
        <v>332</v>
      </c>
      <c r="D156" s="189" t="s">
        <v>333</v>
      </c>
      <c r="E156" s="138">
        <v>22.22</v>
      </c>
    </row>
    <row r="157" spans="1:5">
      <c r="A157" s="189">
        <v>75</v>
      </c>
      <c r="B157" s="189" t="s">
        <v>419</v>
      </c>
      <c r="C157" s="189" t="s">
        <v>332</v>
      </c>
      <c r="D157" s="189" t="s">
        <v>333</v>
      </c>
      <c r="E157" s="138">
        <v>231.61</v>
      </c>
    </row>
    <row r="158" spans="1:5">
      <c r="A158" s="189">
        <v>114</v>
      </c>
      <c r="B158" s="189" t="s">
        <v>420</v>
      </c>
      <c r="C158" s="189" t="s">
        <v>332</v>
      </c>
      <c r="D158" s="189" t="s">
        <v>333</v>
      </c>
      <c r="E158" s="138">
        <v>8.44</v>
      </c>
    </row>
    <row r="159" spans="1:5">
      <c r="A159" s="189">
        <v>68</v>
      </c>
      <c r="B159" s="189" t="s">
        <v>421</v>
      </c>
      <c r="C159" s="189" t="s">
        <v>332</v>
      </c>
      <c r="D159" s="189" t="s">
        <v>333</v>
      </c>
      <c r="E159" s="138">
        <v>12.9</v>
      </c>
    </row>
    <row r="160" spans="1:5">
      <c r="A160" s="189">
        <v>86</v>
      </c>
      <c r="B160" s="189" t="s">
        <v>422</v>
      </c>
      <c r="C160" s="189" t="s">
        <v>332</v>
      </c>
      <c r="D160" s="189" t="s">
        <v>333</v>
      </c>
      <c r="E160" s="138">
        <v>23.99</v>
      </c>
    </row>
    <row r="161" spans="1:5">
      <c r="A161" s="189">
        <v>66</v>
      </c>
      <c r="B161" s="189" t="s">
        <v>423</v>
      </c>
      <c r="C161" s="189" t="s">
        <v>332</v>
      </c>
      <c r="D161" s="189" t="s">
        <v>333</v>
      </c>
      <c r="E161" s="138">
        <v>24.08</v>
      </c>
    </row>
    <row r="162" spans="1:5">
      <c r="A162" s="189">
        <v>69</v>
      </c>
      <c r="B162" s="189" t="s">
        <v>424</v>
      </c>
      <c r="C162" s="189" t="s">
        <v>332</v>
      </c>
      <c r="D162" s="189" t="s">
        <v>333</v>
      </c>
      <c r="E162" s="138">
        <v>36.799999999999997</v>
      </c>
    </row>
    <row r="163" spans="1:5">
      <c r="A163" s="189">
        <v>83</v>
      </c>
      <c r="B163" s="189" t="s">
        <v>425</v>
      </c>
      <c r="C163" s="189" t="s">
        <v>332</v>
      </c>
      <c r="D163" s="189" t="s">
        <v>333</v>
      </c>
      <c r="E163" s="138">
        <v>117.54</v>
      </c>
    </row>
    <row r="164" spans="1:5">
      <c r="A164" s="189">
        <v>74</v>
      </c>
      <c r="B164" s="189" t="s">
        <v>426</v>
      </c>
      <c r="C164" s="189" t="s">
        <v>332</v>
      </c>
      <c r="D164" s="189" t="s">
        <v>333</v>
      </c>
      <c r="E164" s="138">
        <v>164.1</v>
      </c>
    </row>
    <row r="165" spans="1:5">
      <c r="A165" s="189">
        <v>106</v>
      </c>
      <c r="B165" s="189" t="s">
        <v>427</v>
      </c>
      <c r="C165" s="189" t="s">
        <v>332</v>
      </c>
      <c r="D165" s="189" t="s">
        <v>333</v>
      </c>
      <c r="E165" s="138">
        <v>249.3</v>
      </c>
    </row>
    <row r="166" spans="1:5">
      <c r="A166" s="189">
        <v>87</v>
      </c>
      <c r="B166" s="189" t="s">
        <v>428</v>
      </c>
      <c r="C166" s="189" t="s">
        <v>332</v>
      </c>
      <c r="D166" s="189" t="s">
        <v>333</v>
      </c>
      <c r="E166" s="138">
        <v>11.85</v>
      </c>
    </row>
    <row r="167" spans="1:5">
      <c r="A167" s="189">
        <v>88</v>
      </c>
      <c r="B167" s="189" t="s">
        <v>429</v>
      </c>
      <c r="C167" s="189" t="s">
        <v>332</v>
      </c>
      <c r="D167" s="189" t="s">
        <v>333</v>
      </c>
      <c r="E167" s="138">
        <v>13.22</v>
      </c>
    </row>
    <row r="168" spans="1:5">
      <c r="A168" s="189">
        <v>89</v>
      </c>
      <c r="B168" s="189" t="s">
        <v>430</v>
      </c>
      <c r="C168" s="189" t="s">
        <v>332</v>
      </c>
      <c r="D168" s="189" t="s">
        <v>333</v>
      </c>
      <c r="E168" s="138">
        <v>19.55</v>
      </c>
    </row>
    <row r="169" spans="1:5">
      <c r="A169" s="189">
        <v>90</v>
      </c>
      <c r="B169" s="189" t="s">
        <v>431</v>
      </c>
      <c r="C169" s="189" t="s">
        <v>332</v>
      </c>
      <c r="D169" s="189" t="s">
        <v>333</v>
      </c>
      <c r="E169" s="138">
        <v>22.4</v>
      </c>
    </row>
    <row r="170" spans="1:5">
      <c r="A170" s="189">
        <v>81</v>
      </c>
      <c r="B170" s="189" t="s">
        <v>432</v>
      </c>
      <c r="C170" s="189" t="s">
        <v>332</v>
      </c>
      <c r="D170" s="189" t="s">
        <v>333</v>
      </c>
      <c r="E170" s="138">
        <v>38.32</v>
      </c>
    </row>
    <row r="171" spans="1:5">
      <c r="A171" s="189">
        <v>82</v>
      </c>
      <c r="B171" s="189" t="s">
        <v>433</v>
      </c>
      <c r="C171" s="189" t="s">
        <v>332</v>
      </c>
      <c r="D171" s="189" t="s">
        <v>333</v>
      </c>
      <c r="E171" s="138">
        <v>148.75</v>
      </c>
    </row>
    <row r="172" spans="1:5">
      <c r="A172" s="189">
        <v>105</v>
      </c>
      <c r="B172" s="189" t="s">
        <v>434</v>
      </c>
      <c r="C172" s="189" t="s">
        <v>332</v>
      </c>
      <c r="D172" s="189" t="s">
        <v>333</v>
      </c>
      <c r="E172" s="138">
        <v>174.15</v>
      </c>
    </row>
    <row r="173" spans="1:5">
      <c r="A173" s="189">
        <v>60</v>
      </c>
      <c r="B173" s="189" t="s">
        <v>435</v>
      </c>
      <c r="C173" s="189" t="s">
        <v>332</v>
      </c>
      <c r="D173" s="189" t="s">
        <v>335</v>
      </c>
      <c r="E173" s="138">
        <v>4.93</v>
      </c>
    </row>
    <row r="174" spans="1:5">
      <c r="A174" s="189">
        <v>72</v>
      </c>
      <c r="B174" s="189" t="s">
        <v>436</v>
      </c>
      <c r="C174" s="189" t="s">
        <v>332</v>
      </c>
      <c r="D174" s="189" t="s">
        <v>333</v>
      </c>
      <c r="E174" s="138">
        <v>23.42</v>
      </c>
    </row>
    <row r="175" spans="1:5">
      <c r="A175" s="189">
        <v>70</v>
      </c>
      <c r="B175" s="189" t="s">
        <v>437</v>
      </c>
      <c r="C175" s="189" t="s">
        <v>332</v>
      </c>
      <c r="D175" s="189" t="s">
        <v>333</v>
      </c>
      <c r="E175" s="138">
        <v>19.59</v>
      </c>
    </row>
    <row r="176" spans="1:5">
      <c r="A176" s="189">
        <v>85</v>
      </c>
      <c r="B176" s="189" t="s">
        <v>438</v>
      </c>
      <c r="C176" s="189" t="s">
        <v>332</v>
      </c>
      <c r="D176" s="189" t="s">
        <v>333</v>
      </c>
      <c r="E176" s="138">
        <v>28.43</v>
      </c>
    </row>
    <row r="177" spans="1:5">
      <c r="A177" s="189">
        <v>84</v>
      </c>
      <c r="B177" s="189" t="s">
        <v>439</v>
      </c>
      <c r="C177" s="189" t="s">
        <v>332</v>
      </c>
      <c r="D177" s="189" t="s">
        <v>333</v>
      </c>
      <c r="E177" s="138">
        <v>0.33</v>
      </c>
    </row>
    <row r="178" spans="1:5">
      <c r="A178" s="189">
        <v>37997</v>
      </c>
      <c r="B178" s="189" t="s">
        <v>440</v>
      </c>
      <c r="C178" s="189" t="s">
        <v>332</v>
      </c>
      <c r="D178" s="189" t="s">
        <v>333</v>
      </c>
      <c r="E178" s="138">
        <v>4.57</v>
      </c>
    </row>
    <row r="179" spans="1:5">
      <c r="A179" s="189">
        <v>37998</v>
      </c>
      <c r="B179" s="189" t="s">
        <v>441</v>
      </c>
      <c r="C179" s="189" t="s">
        <v>332</v>
      </c>
      <c r="D179" s="189" t="s">
        <v>333</v>
      </c>
      <c r="E179" s="138">
        <v>4.74</v>
      </c>
    </row>
    <row r="180" spans="1:5">
      <c r="A180" s="189">
        <v>10899</v>
      </c>
      <c r="B180" s="189" t="s">
        <v>442</v>
      </c>
      <c r="C180" s="189" t="s">
        <v>332</v>
      </c>
      <c r="D180" s="189" t="s">
        <v>333</v>
      </c>
      <c r="E180" s="138">
        <v>64.39</v>
      </c>
    </row>
    <row r="181" spans="1:5">
      <c r="A181" s="189">
        <v>10900</v>
      </c>
      <c r="B181" s="189" t="s">
        <v>443</v>
      </c>
      <c r="C181" s="189" t="s">
        <v>332</v>
      </c>
      <c r="D181" s="189" t="s">
        <v>333</v>
      </c>
      <c r="E181" s="138">
        <v>50.39</v>
      </c>
    </row>
    <row r="182" spans="1:5">
      <c r="A182" s="189">
        <v>46</v>
      </c>
      <c r="B182" s="189" t="s">
        <v>444</v>
      </c>
      <c r="C182" s="189" t="s">
        <v>332</v>
      </c>
      <c r="D182" s="189" t="s">
        <v>335</v>
      </c>
      <c r="E182" s="138">
        <v>34.96</v>
      </c>
    </row>
    <row r="183" spans="1:5">
      <c r="A183" s="189">
        <v>51</v>
      </c>
      <c r="B183" s="189" t="s">
        <v>445</v>
      </c>
      <c r="C183" s="189" t="s">
        <v>332</v>
      </c>
      <c r="D183" s="189" t="s">
        <v>335</v>
      </c>
      <c r="E183" s="138">
        <v>96.45</v>
      </c>
    </row>
    <row r="184" spans="1:5">
      <c r="A184" s="189">
        <v>12863</v>
      </c>
      <c r="B184" s="189" t="s">
        <v>446</v>
      </c>
      <c r="C184" s="189" t="s">
        <v>332</v>
      </c>
      <c r="D184" s="189" t="s">
        <v>335</v>
      </c>
      <c r="E184" s="138">
        <v>22.21</v>
      </c>
    </row>
    <row r="185" spans="1:5">
      <c r="A185" s="189">
        <v>50</v>
      </c>
      <c r="B185" s="189" t="s">
        <v>447</v>
      </c>
      <c r="C185" s="189" t="s">
        <v>332</v>
      </c>
      <c r="D185" s="189" t="s">
        <v>335</v>
      </c>
      <c r="E185" s="138">
        <v>50.36</v>
      </c>
    </row>
    <row r="186" spans="1:5">
      <c r="A186" s="189">
        <v>47</v>
      </c>
      <c r="B186" s="189" t="s">
        <v>448</v>
      </c>
      <c r="C186" s="189" t="s">
        <v>332</v>
      </c>
      <c r="D186" s="189" t="s">
        <v>335</v>
      </c>
      <c r="E186" s="138">
        <v>59.78</v>
      </c>
    </row>
    <row r="187" spans="1:5">
      <c r="A187" s="189">
        <v>48</v>
      </c>
      <c r="B187" s="189" t="s">
        <v>449</v>
      </c>
      <c r="C187" s="189" t="s">
        <v>332</v>
      </c>
      <c r="D187" s="189" t="s">
        <v>335</v>
      </c>
      <c r="E187" s="138">
        <v>15.59</v>
      </c>
    </row>
    <row r="188" spans="1:5">
      <c r="A188" s="189">
        <v>52</v>
      </c>
      <c r="B188" s="189" t="s">
        <v>450</v>
      </c>
      <c r="C188" s="189" t="s">
        <v>332</v>
      </c>
      <c r="D188" s="189" t="s">
        <v>335</v>
      </c>
      <c r="E188" s="138">
        <v>11.84</v>
      </c>
    </row>
    <row r="189" spans="1:5">
      <c r="A189" s="189">
        <v>43</v>
      </c>
      <c r="B189" s="189" t="s">
        <v>451</v>
      </c>
      <c r="C189" s="189" t="s">
        <v>332</v>
      </c>
      <c r="D189" s="189" t="s">
        <v>335</v>
      </c>
      <c r="E189" s="138">
        <v>39.979999999999997</v>
      </c>
    </row>
    <row r="190" spans="1:5">
      <c r="A190" s="189">
        <v>4791</v>
      </c>
      <c r="B190" s="189" t="s">
        <v>452</v>
      </c>
      <c r="C190" s="189" t="s">
        <v>387</v>
      </c>
      <c r="D190" s="189" t="s">
        <v>333</v>
      </c>
      <c r="E190" s="138">
        <v>22.57</v>
      </c>
    </row>
    <row r="191" spans="1:5">
      <c r="A191" s="189">
        <v>157</v>
      </c>
      <c r="B191" s="189" t="s">
        <v>453</v>
      </c>
      <c r="C191" s="189" t="s">
        <v>387</v>
      </c>
      <c r="D191" s="189" t="s">
        <v>333</v>
      </c>
      <c r="E191" s="138">
        <v>107.2</v>
      </c>
    </row>
    <row r="192" spans="1:5">
      <c r="A192" s="189">
        <v>156</v>
      </c>
      <c r="B192" s="189" t="s">
        <v>454</v>
      </c>
      <c r="C192" s="189" t="s">
        <v>387</v>
      </c>
      <c r="D192" s="189" t="s">
        <v>333</v>
      </c>
      <c r="E192" s="138">
        <v>38.17</v>
      </c>
    </row>
    <row r="193" spans="1:5">
      <c r="A193" s="189">
        <v>131</v>
      </c>
      <c r="B193" s="189" t="s">
        <v>455</v>
      </c>
      <c r="C193" s="189" t="s">
        <v>387</v>
      </c>
      <c r="D193" s="189" t="s">
        <v>333</v>
      </c>
      <c r="E193" s="138">
        <v>32.64</v>
      </c>
    </row>
    <row r="194" spans="1:5">
      <c r="A194" s="189">
        <v>39719</v>
      </c>
      <c r="B194" s="189" t="s">
        <v>456</v>
      </c>
      <c r="C194" s="189" t="s">
        <v>389</v>
      </c>
      <c r="D194" s="189" t="s">
        <v>333</v>
      </c>
      <c r="E194" s="138">
        <v>70.739999999999995</v>
      </c>
    </row>
    <row r="195" spans="1:5">
      <c r="A195" s="189">
        <v>21114</v>
      </c>
      <c r="B195" s="189" t="s">
        <v>457</v>
      </c>
      <c r="C195" s="189" t="s">
        <v>332</v>
      </c>
      <c r="D195" s="189" t="s">
        <v>333</v>
      </c>
      <c r="E195" s="138">
        <v>15.15</v>
      </c>
    </row>
    <row r="196" spans="1:5">
      <c r="A196" s="189">
        <v>119</v>
      </c>
      <c r="B196" s="189" t="s">
        <v>458</v>
      </c>
      <c r="C196" s="189" t="s">
        <v>332</v>
      </c>
      <c r="D196" s="189" t="s">
        <v>331</v>
      </c>
      <c r="E196" s="138">
        <v>5.98</v>
      </c>
    </row>
    <row r="197" spans="1:5">
      <c r="A197" s="189">
        <v>20080</v>
      </c>
      <c r="B197" s="189" t="s">
        <v>148</v>
      </c>
      <c r="C197" s="189" t="s">
        <v>332</v>
      </c>
      <c r="D197" s="189" t="s">
        <v>333</v>
      </c>
      <c r="E197" s="138">
        <v>17.14</v>
      </c>
    </row>
    <row r="198" spans="1:5">
      <c r="A198" s="189">
        <v>122</v>
      </c>
      <c r="B198" s="189" t="s">
        <v>459</v>
      </c>
      <c r="C198" s="189" t="s">
        <v>332</v>
      </c>
      <c r="D198" s="189" t="s">
        <v>333</v>
      </c>
      <c r="E198" s="138">
        <v>54.02</v>
      </c>
    </row>
    <row r="199" spans="1:5">
      <c r="A199" s="189">
        <v>3410</v>
      </c>
      <c r="B199" s="189" t="s">
        <v>460</v>
      </c>
      <c r="C199" s="189" t="s">
        <v>387</v>
      </c>
      <c r="D199" s="189" t="s">
        <v>335</v>
      </c>
      <c r="E199" s="138">
        <v>19.72</v>
      </c>
    </row>
    <row r="200" spans="1:5">
      <c r="A200" s="189">
        <v>124</v>
      </c>
      <c r="B200" s="189" t="s">
        <v>15896</v>
      </c>
      <c r="C200" s="189" t="s">
        <v>389</v>
      </c>
      <c r="D200" s="189" t="s">
        <v>333</v>
      </c>
      <c r="E200" s="138">
        <v>12.59</v>
      </c>
    </row>
    <row r="201" spans="1:5">
      <c r="A201" s="189">
        <v>7334</v>
      </c>
      <c r="B201" s="189" t="s">
        <v>461</v>
      </c>
      <c r="C201" s="189" t="s">
        <v>389</v>
      </c>
      <c r="D201" s="189" t="s">
        <v>333</v>
      </c>
      <c r="E201" s="138">
        <v>9</v>
      </c>
    </row>
    <row r="202" spans="1:5">
      <c r="A202" s="189">
        <v>123</v>
      </c>
      <c r="B202" s="189" t="s">
        <v>15897</v>
      </c>
      <c r="C202" s="189" t="s">
        <v>389</v>
      </c>
      <c r="D202" s="189" t="s">
        <v>331</v>
      </c>
      <c r="E202" s="138">
        <v>5.15</v>
      </c>
    </row>
    <row r="203" spans="1:5">
      <c r="A203" s="189">
        <v>127</v>
      </c>
      <c r="B203" s="189" t="s">
        <v>15898</v>
      </c>
      <c r="C203" s="189" t="s">
        <v>389</v>
      </c>
      <c r="D203" s="189" t="s">
        <v>333</v>
      </c>
      <c r="E203" s="138">
        <v>12.29</v>
      </c>
    </row>
    <row r="204" spans="1:5">
      <c r="A204" s="189">
        <v>41373</v>
      </c>
      <c r="B204" s="189" t="s">
        <v>15899</v>
      </c>
      <c r="C204" s="189" t="s">
        <v>389</v>
      </c>
      <c r="D204" s="189" t="s">
        <v>333</v>
      </c>
      <c r="E204" s="138">
        <v>17.13</v>
      </c>
    </row>
    <row r="205" spans="1:5">
      <c r="A205" s="189">
        <v>133</v>
      </c>
      <c r="B205" s="189" t="s">
        <v>15900</v>
      </c>
      <c r="C205" s="189" t="s">
        <v>389</v>
      </c>
      <c r="D205" s="189" t="s">
        <v>333</v>
      </c>
      <c r="E205" s="138">
        <v>5.0999999999999996</v>
      </c>
    </row>
    <row r="206" spans="1:5">
      <c r="A206" s="189">
        <v>43617</v>
      </c>
      <c r="B206" s="189" t="s">
        <v>15901</v>
      </c>
      <c r="C206" s="189" t="s">
        <v>389</v>
      </c>
      <c r="D206" s="189" t="s">
        <v>333</v>
      </c>
      <c r="E206" s="138">
        <v>5.7</v>
      </c>
    </row>
    <row r="207" spans="1:5">
      <c r="A207" s="189">
        <v>132</v>
      </c>
      <c r="B207" s="189" t="s">
        <v>15902</v>
      </c>
      <c r="C207" s="189" t="s">
        <v>389</v>
      </c>
      <c r="D207" s="189" t="s">
        <v>333</v>
      </c>
      <c r="E207" s="138">
        <v>5.29</v>
      </c>
    </row>
    <row r="208" spans="1:5">
      <c r="A208" s="189">
        <v>43618</v>
      </c>
      <c r="B208" s="189" t="s">
        <v>15903</v>
      </c>
      <c r="C208" s="189" t="s">
        <v>387</v>
      </c>
      <c r="D208" s="189" t="s">
        <v>333</v>
      </c>
      <c r="E208" s="138">
        <v>13.32</v>
      </c>
    </row>
    <row r="209" spans="1:5">
      <c r="A209" s="189">
        <v>37476</v>
      </c>
      <c r="B209" s="189" t="s">
        <v>463</v>
      </c>
      <c r="C209" s="189" t="s">
        <v>332</v>
      </c>
      <c r="D209" s="189" t="s">
        <v>333</v>
      </c>
      <c r="E209" s="177">
        <v>1482.27</v>
      </c>
    </row>
    <row r="210" spans="1:5">
      <c r="A210" s="189">
        <v>37478</v>
      </c>
      <c r="B210" s="189" t="s">
        <v>464</v>
      </c>
      <c r="C210" s="189" t="s">
        <v>332</v>
      </c>
      <c r="D210" s="189" t="s">
        <v>333</v>
      </c>
      <c r="E210" s="177">
        <v>2097.02</v>
      </c>
    </row>
    <row r="211" spans="1:5">
      <c r="A211" s="189">
        <v>37477</v>
      </c>
      <c r="B211" s="189" t="s">
        <v>465</v>
      </c>
      <c r="C211" s="189" t="s">
        <v>332</v>
      </c>
      <c r="D211" s="189" t="s">
        <v>333</v>
      </c>
      <c r="E211" s="177">
        <v>2566.0100000000002</v>
      </c>
    </row>
    <row r="212" spans="1:5">
      <c r="A212" s="189">
        <v>37479</v>
      </c>
      <c r="B212" s="189" t="s">
        <v>466</v>
      </c>
      <c r="C212" s="189" t="s">
        <v>332</v>
      </c>
      <c r="D212" s="189" t="s">
        <v>333</v>
      </c>
      <c r="E212" s="177">
        <v>3208.51</v>
      </c>
    </row>
    <row r="213" spans="1:5">
      <c r="A213" s="189">
        <v>4319</v>
      </c>
      <c r="B213" s="189" t="s">
        <v>467</v>
      </c>
      <c r="C213" s="189" t="s">
        <v>332</v>
      </c>
      <c r="D213" s="189" t="s">
        <v>333</v>
      </c>
      <c r="E213" s="138">
        <v>1.1399999999999999</v>
      </c>
    </row>
    <row r="214" spans="1:5">
      <c r="A214" s="189">
        <v>42409</v>
      </c>
      <c r="B214" s="189" t="s">
        <v>15904</v>
      </c>
      <c r="C214" s="189" t="s">
        <v>387</v>
      </c>
      <c r="D214" s="189" t="s">
        <v>333</v>
      </c>
      <c r="E214" s="138">
        <v>8.39</v>
      </c>
    </row>
    <row r="215" spans="1:5">
      <c r="A215" s="189">
        <v>40553</v>
      </c>
      <c r="B215" s="189" t="s">
        <v>9340</v>
      </c>
      <c r="C215" s="189" t="s">
        <v>334</v>
      </c>
      <c r="D215" s="189" t="s">
        <v>335</v>
      </c>
      <c r="E215" s="138">
        <v>35</v>
      </c>
    </row>
    <row r="216" spans="1:5">
      <c r="A216" s="189">
        <v>13003</v>
      </c>
      <c r="B216" s="189" t="s">
        <v>468</v>
      </c>
      <c r="C216" s="189" t="s">
        <v>389</v>
      </c>
      <c r="D216" s="189" t="s">
        <v>333</v>
      </c>
      <c r="E216" s="138">
        <v>2.2200000000000002</v>
      </c>
    </row>
    <row r="217" spans="1:5">
      <c r="A217" s="189">
        <v>6114</v>
      </c>
      <c r="B217" s="189" t="s">
        <v>139</v>
      </c>
      <c r="C217" s="189" t="s">
        <v>330</v>
      </c>
      <c r="D217" s="189" t="s">
        <v>333</v>
      </c>
      <c r="E217" s="138">
        <v>9.81</v>
      </c>
    </row>
    <row r="218" spans="1:5">
      <c r="A218" s="189">
        <v>40912</v>
      </c>
      <c r="B218" s="189" t="s">
        <v>469</v>
      </c>
      <c r="C218" s="189" t="s">
        <v>470</v>
      </c>
      <c r="D218" s="189" t="s">
        <v>333</v>
      </c>
      <c r="E218" s="177">
        <v>1736.84</v>
      </c>
    </row>
    <row r="219" spans="1:5">
      <c r="A219" s="189">
        <v>247</v>
      </c>
      <c r="B219" s="189" t="s">
        <v>284</v>
      </c>
      <c r="C219" s="189" t="s">
        <v>330</v>
      </c>
      <c r="D219" s="189" t="s">
        <v>333</v>
      </c>
      <c r="E219" s="138">
        <v>9.89</v>
      </c>
    </row>
    <row r="220" spans="1:5">
      <c r="A220" s="189">
        <v>40919</v>
      </c>
      <c r="B220" s="189" t="s">
        <v>471</v>
      </c>
      <c r="C220" s="189" t="s">
        <v>470</v>
      </c>
      <c r="D220" s="189" t="s">
        <v>333</v>
      </c>
      <c r="E220" s="177">
        <v>1751.46</v>
      </c>
    </row>
    <row r="221" spans="1:5">
      <c r="A221" s="189">
        <v>25958</v>
      </c>
      <c r="B221" s="189" t="s">
        <v>9341</v>
      </c>
      <c r="C221" s="189" t="s">
        <v>330</v>
      </c>
      <c r="D221" s="189" t="s">
        <v>333</v>
      </c>
      <c r="E221" s="138">
        <v>13.93</v>
      </c>
    </row>
    <row r="222" spans="1:5">
      <c r="A222" s="189">
        <v>40984</v>
      </c>
      <c r="B222" s="189" t="s">
        <v>472</v>
      </c>
      <c r="C222" s="189" t="s">
        <v>470</v>
      </c>
      <c r="D222" s="189" t="s">
        <v>333</v>
      </c>
      <c r="E222" s="177">
        <v>2466.0500000000002</v>
      </c>
    </row>
    <row r="223" spans="1:5">
      <c r="A223" s="189">
        <v>248</v>
      </c>
      <c r="B223" s="189" t="s">
        <v>473</v>
      </c>
      <c r="C223" s="189" t="s">
        <v>330</v>
      </c>
      <c r="D223" s="189" t="s">
        <v>333</v>
      </c>
      <c r="E223" s="138">
        <v>10.15</v>
      </c>
    </row>
    <row r="224" spans="1:5">
      <c r="A224" s="189">
        <v>41086</v>
      </c>
      <c r="B224" s="189" t="s">
        <v>474</v>
      </c>
      <c r="C224" s="189" t="s">
        <v>470</v>
      </c>
      <c r="D224" s="189" t="s">
        <v>333</v>
      </c>
      <c r="E224" s="177">
        <v>1797.22</v>
      </c>
    </row>
    <row r="225" spans="1:5">
      <c r="A225" s="189">
        <v>34466</v>
      </c>
      <c r="B225" s="189" t="s">
        <v>475</v>
      </c>
      <c r="C225" s="189" t="s">
        <v>330</v>
      </c>
      <c r="D225" s="189" t="s">
        <v>333</v>
      </c>
      <c r="E225" s="138">
        <v>10.15</v>
      </c>
    </row>
    <row r="226" spans="1:5">
      <c r="A226" s="189">
        <v>41083</v>
      </c>
      <c r="B226" s="189" t="s">
        <v>476</v>
      </c>
      <c r="C226" s="189" t="s">
        <v>470</v>
      </c>
      <c r="D226" s="189" t="s">
        <v>333</v>
      </c>
      <c r="E226" s="177">
        <v>1797.22</v>
      </c>
    </row>
    <row r="227" spans="1:5">
      <c r="A227" s="189">
        <v>252</v>
      </c>
      <c r="B227" s="189" t="s">
        <v>477</v>
      </c>
      <c r="C227" s="189" t="s">
        <v>330</v>
      </c>
      <c r="D227" s="189" t="s">
        <v>333</v>
      </c>
      <c r="E227" s="138">
        <v>10.52</v>
      </c>
    </row>
    <row r="228" spans="1:5">
      <c r="A228" s="189">
        <v>40909</v>
      </c>
      <c r="B228" s="189" t="s">
        <v>478</v>
      </c>
      <c r="C228" s="189" t="s">
        <v>470</v>
      </c>
      <c r="D228" s="189" t="s">
        <v>333</v>
      </c>
      <c r="E228" s="177">
        <v>1862.93</v>
      </c>
    </row>
    <row r="229" spans="1:5">
      <c r="A229" s="189">
        <v>242</v>
      </c>
      <c r="B229" s="189" t="s">
        <v>106</v>
      </c>
      <c r="C229" s="189" t="s">
        <v>330</v>
      </c>
      <c r="D229" s="189" t="s">
        <v>333</v>
      </c>
      <c r="E229" s="138">
        <v>11.61</v>
      </c>
    </row>
    <row r="230" spans="1:5">
      <c r="A230" s="189">
        <v>41085</v>
      </c>
      <c r="B230" s="189" t="s">
        <v>479</v>
      </c>
      <c r="C230" s="189" t="s">
        <v>470</v>
      </c>
      <c r="D230" s="189" t="s">
        <v>333</v>
      </c>
      <c r="E230" s="177">
        <v>2056.39</v>
      </c>
    </row>
    <row r="231" spans="1:5">
      <c r="A231" s="189">
        <v>427</v>
      </c>
      <c r="B231" s="189" t="s">
        <v>480</v>
      </c>
      <c r="C231" s="189" t="s">
        <v>332</v>
      </c>
      <c r="D231" s="189" t="s">
        <v>335</v>
      </c>
      <c r="E231" s="138">
        <v>4.8899999999999997</v>
      </c>
    </row>
    <row r="232" spans="1:5">
      <c r="A232" s="189">
        <v>417</v>
      </c>
      <c r="B232" s="189" t="s">
        <v>481</v>
      </c>
      <c r="C232" s="189" t="s">
        <v>332</v>
      </c>
      <c r="D232" s="189" t="s">
        <v>335</v>
      </c>
      <c r="E232" s="138">
        <v>2.2999999999999998</v>
      </c>
    </row>
    <row r="233" spans="1:5">
      <c r="A233" s="189">
        <v>11273</v>
      </c>
      <c r="B233" s="189" t="s">
        <v>263</v>
      </c>
      <c r="C233" s="189" t="s">
        <v>332</v>
      </c>
      <c r="D233" s="189" t="s">
        <v>335</v>
      </c>
      <c r="E233" s="138">
        <v>7.15</v>
      </c>
    </row>
    <row r="234" spans="1:5">
      <c r="A234" s="189">
        <v>11272</v>
      </c>
      <c r="B234" s="189" t="s">
        <v>482</v>
      </c>
      <c r="C234" s="189" t="s">
        <v>332</v>
      </c>
      <c r="D234" s="189" t="s">
        <v>335</v>
      </c>
      <c r="E234" s="138">
        <v>4.3099999999999996</v>
      </c>
    </row>
    <row r="235" spans="1:5">
      <c r="A235" s="189">
        <v>11275</v>
      </c>
      <c r="B235" s="189" t="s">
        <v>483</v>
      </c>
      <c r="C235" s="189" t="s">
        <v>332</v>
      </c>
      <c r="D235" s="189" t="s">
        <v>335</v>
      </c>
      <c r="E235" s="138">
        <v>1.73</v>
      </c>
    </row>
    <row r="236" spans="1:5">
      <c r="A236" s="189">
        <v>11274</v>
      </c>
      <c r="B236" s="189" t="s">
        <v>484</v>
      </c>
      <c r="C236" s="189" t="s">
        <v>332</v>
      </c>
      <c r="D236" s="189" t="s">
        <v>335</v>
      </c>
      <c r="E236" s="138">
        <v>1.32</v>
      </c>
    </row>
    <row r="237" spans="1:5">
      <c r="A237" s="189">
        <v>38470</v>
      </c>
      <c r="B237" s="189" t="s">
        <v>485</v>
      </c>
      <c r="C237" s="189" t="s">
        <v>332</v>
      </c>
      <c r="D237" s="189" t="s">
        <v>331</v>
      </c>
      <c r="E237" s="138">
        <v>39</v>
      </c>
    </row>
    <row r="238" spans="1:5">
      <c r="A238" s="189">
        <v>38547</v>
      </c>
      <c r="B238" s="189" t="s">
        <v>486</v>
      </c>
      <c r="C238" s="189" t="s">
        <v>332</v>
      </c>
      <c r="D238" s="189" t="s">
        <v>333</v>
      </c>
      <c r="E238" s="138">
        <v>106.42</v>
      </c>
    </row>
    <row r="239" spans="1:5">
      <c r="A239" s="189">
        <v>38469</v>
      </c>
      <c r="B239" s="189" t="s">
        <v>487</v>
      </c>
      <c r="C239" s="189" t="s">
        <v>332</v>
      </c>
      <c r="D239" s="189" t="s">
        <v>333</v>
      </c>
      <c r="E239" s="138">
        <v>114.43</v>
      </c>
    </row>
    <row r="240" spans="1:5">
      <c r="A240" s="189">
        <v>38467</v>
      </c>
      <c r="B240" s="189" t="s">
        <v>488</v>
      </c>
      <c r="C240" s="189" t="s">
        <v>332</v>
      </c>
      <c r="D240" s="189" t="s">
        <v>333</v>
      </c>
      <c r="E240" s="138">
        <v>64.39</v>
      </c>
    </row>
    <row r="241" spans="1:5">
      <c r="A241" s="189">
        <v>38468</v>
      </c>
      <c r="B241" s="189" t="s">
        <v>489</v>
      </c>
      <c r="C241" s="189" t="s">
        <v>332</v>
      </c>
      <c r="D241" s="189" t="s">
        <v>333</v>
      </c>
      <c r="E241" s="138">
        <v>70.849999999999994</v>
      </c>
    </row>
    <row r="242" spans="1:5">
      <c r="A242" s="189">
        <v>38471</v>
      </c>
      <c r="B242" s="189" t="s">
        <v>490</v>
      </c>
      <c r="C242" s="189" t="s">
        <v>332</v>
      </c>
      <c r="D242" s="189" t="s">
        <v>333</v>
      </c>
      <c r="E242" s="138">
        <v>92.01</v>
      </c>
    </row>
    <row r="243" spans="1:5">
      <c r="A243" s="189">
        <v>37370</v>
      </c>
      <c r="B243" s="189" t="s">
        <v>9316</v>
      </c>
      <c r="C243" s="189" t="s">
        <v>330</v>
      </c>
      <c r="D243" s="189" t="s">
        <v>331</v>
      </c>
      <c r="E243" s="138">
        <v>1.63</v>
      </c>
    </row>
    <row r="244" spans="1:5">
      <c r="A244" s="189">
        <v>40862</v>
      </c>
      <c r="B244" s="189" t="s">
        <v>9315</v>
      </c>
      <c r="C244" s="189" t="s">
        <v>470</v>
      </c>
      <c r="D244" s="189" t="s">
        <v>331</v>
      </c>
      <c r="E244" s="138">
        <v>307.70999999999998</v>
      </c>
    </row>
    <row r="245" spans="1:5">
      <c r="A245" s="189">
        <v>10658</v>
      </c>
      <c r="B245" s="189" t="s">
        <v>491</v>
      </c>
      <c r="C245" s="189" t="s">
        <v>332</v>
      </c>
      <c r="D245" s="189" t="s">
        <v>335</v>
      </c>
      <c r="E245" s="177">
        <v>7075</v>
      </c>
    </row>
    <row r="246" spans="1:5">
      <c r="A246" s="189">
        <v>253</v>
      </c>
      <c r="B246" s="189" t="s">
        <v>492</v>
      </c>
      <c r="C246" s="189" t="s">
        <v>330</v>
      </c>
      <c r="D246" s="189" t="s">
        <v>331</v>
      </c>
      <c r="E246" s="138">
        <v>17.79</v>
      </c>
    </row>
    <row r="247" spans="1:5">
      <c r="A247" s="189">
        <v>40809</v>
      </c>
      <c r="B247" s="189" t="s">
        <v>493</v>
      </c>
      <c r="C247" s="189" t="s">
        <v>470</v>
      </c>
      <c r="D247" s="189" t="s">
        <v>333</v>
      </c>
      <c r="E247" s="177">
        <v>3145.92</v>
      </c>
    </row>
    <row r="248" spans="1:5">
      <c r="A248" s="189">
        <v>42428</v>
      </c>
      <c r="B248" s="189" t="s">
        <v>9342</v>
      </c>
      <c r="C248" s="189" t="s">
        <v>332</v>
      </c>
      <c r="D248" s="189" t="s">
        <v>335</v>
      </c>
      <c r="E248" s="177">
        <v>1290</v>
      </c>
    </row>
    <row r="249" spans="1:5">
      <c r="A249" s="189">
        <v>583</v>
      </c>
      <c r="B249" s="189" t="s">
        <v>494</v>
      </c>
      <c r="C249" s="189" t="s">
        <v>387</v>
      </c>
      <c r="D249" s="189" t="s">
        <v>335</v>
      </c>
      <c r="E249" s="138">
        <v>28.66</v>
      </c>
    </row>
    <row r="250" spans="1:5">
      <c r="A250" s="189">
        <v>299</v>
      </c>
      <c r="B250" s="189" t="s">
        <v>496</v>
      </c>
      <c r="C250" s="189" t="s">
        <v>332</v>
      </c>
      <c r="D250" s="189" t="s">
        <v>333</v>
      </c>
      <c r="E250" s="138">
        <v>2.27</v>
      </c>
    </row>
    <row r="251" spans="1:5">
      <c r="A251" s="189">
        <v>298</v>
      </c>
      <c r="B251" s="189" t="s">
        <v>225</v>
      </c>
      <c r="C251" s="189" t="s">
        <v>332</v>
      </c>
      <c r="D251" s="189" t="s">
        <v>333</v>
      </c>
      <c r="E251" s="138">
        <v>2.2799999999999998</v>
      </c>
    </row>
    <row r="252" spans="1:5">
      <c r="A252" s="189">
        <v>295</v>
      </c>
      <c r="B252" s="189" t="s">
        <v>497</v>
      </c>
      <c r="C252" s="189" t="s">
        <v>332</v>
      </c>
      <c r="D252" s="189" t="s">
        <v>333</v>
      </c>
      <c r="E252" s="138">
        <v>1.36</v>
      </c>
    </row>
    <row r="253" spans="1:5">
      <c r="A253" s="189">
        <v>296</v>
      </c>
      <c r="B253" s="189" t="s">
        <v>498</v>
      </c>
      <c r="C253" s="189" t="s">
        <v>332</v>
      </c>
      <c r="D253" s="189" t="s">
        <v>333</v>
      </c>
      <c r="E253" s="138">
        <v>1.41</v>
      </c>
    </row>
    <row r="254" spans="1:5">
      <c r="A254" s="189">
        <v>297</v>
      </c>
      <c r="B254" s="189" t="s">
        <v>499</v>
      </c>
      <c r="C254" s="189" t="s">
        <v>332</v>
      </c>
      <c r="D254" s="189" t="s">
        <v>333</v>
      </c>
      <c r="E254" s="138">
        <v>1.99</v>
      </c>
    </row>
    <row r="255" spans="1:5">
      <c r="A255" s="189">
        <v>301</v>
      </c>
      <c r="B255" s="189" t="s">
        <v>500</v>
      </c>
      <c r="C255" s="189" t="s">
        <v>332</v>
      </c>
      <c r="D255" s="189" t="s">
        <v>331</v>
      </c>
      <c r="E255" s="138">
        <v>2.5</v>
      </c>
    </row>
    <row r="256" spans="1:5">
      <c r="A256" s="189">
        <v>300</v>
      </c>
      <c r="B256" s="189" t="s">
        <v>501</v>
      </c>
      <c r="C256" s="189" t="s">
        <v>332</v>
      </c>
      <c r="D256" s="189" t="s">
        <v>333</v>
      </c>
      <c r="E256" s="138">
        <v>10.5</v>
      </c>
    </row>
    <row r="257" spans="1:5">
      <c r="A257" s="189">
        <v>20084</v>
      </c>
      <c r="B257" s="189" t="s">
        <v>502</v>
      </c>
      <c r="C257" s="189" t="s">
        <v>332</v>
      </c>
      <c r="D257" s="189" t="s">
        <v>333</v>
      </c>
      <c r="E257" s="138">
        <v>1.36</v>
      </c>
    </row>
    <row r="258" spans="1:5">
      <c r="A258" s="189">
        <v>20085</v>
      </c>
      <c r="B258" s="189" t="s">
        <v>247</v>
      </c>
      <c r="C258" s="189" t="s">
        <v>332</v>
      </c>
      <c r="D258" s="189" t="s">
        <v>333</v>
      </c>
      <c r="E258" s="138">
        <v>1.26</v>
      </c>
    </row>
    <row r="259" spans="1:5">
      <c r="A259" s="189">
        <v>311</v>
      </c>
      <c r="B259" s="189" t="s">
        <v>503</v>
      </c>
      <c r="C259" s="189" t="s">
        <v>332</v>
      </c>
      <c r="D259" s="189" t="s">
        <v>333</v>
      </c>
      <c r="E259" s="138">
        <v>8.1300000000000008</v>
      </c>
    </row>
    <row r="260" spans="1:5">
      <c r="A260" s="189">
        <v>318</v>
      </c>
      <c r="B260" s="189" t="s">
        <v>504</v>
      </c>
      <c r="C260" s="189" t="s">
        <v>332</v>
      </c>
      <c r="D260" s="189" t="s">
        <v>333</v>
      </c>
      <c r="E260" s="138">
        <v>14.24</v>
      </c>
    </row>
    <row r="261" spans="1:5">
      <c r="A261" s="189">
        <v>319</v>
      </c>
      <c r="B261" s="189" t="s">
        <v>505</v>
      </c>
      <c r="C261" s="189" t="s">
        <v>332</v>
      </c>
      <c r="D261" s="189" t="s">
        <v>333</v>
      </c>
      <c r="E261" s="138">
        <v>26.89</v>
      </c>
    </row>
    <row r="262" spans="1:5">
      <c r="A262" s="189">
        <v>320</v>
      </c>
      <c r="B262" s="189" t="s">
        <v>506</v>
      </c>
      <c r="C262" s="189" t="s">
        <v>332</v>
      </c>
      <c r="D262" s="189" t="s">
        <v>333</v>
      </c>
      <c r="E262" s="138">
        <v>85.49</v>
      </c>
    </row>
    <row r="263" spans="1:5">
      <c r="A263" s="189">
        <v>314</v>
      </c>
      <c r="B263" s="189" t="s">
        <v>507</v>
      </c>
      <c r="C263" s="189" t="s">
        <v>332</v>
      </c>
      <c r="D263" s="189" t="s">
        <v>333</v>
      </c>
      <c r="E263" s="138">
        <v>131.31</v>
      </c>
    </row>
    <row r="264" spans="1:5">
      <c r="A264" s="189">
        <v>303</v>
      </c>
      <c r="B264" s="189" t="s">
        <v>508</v>
      </c>
      <c r="C264" s="189" t="s">
        <v>332</v>
      </c>
      <c r="D264" s="189" t="s">
        <v>333</v>
      </c>
      <c r="E264" s="138">
        <v>3.4</v>
      </c>
    </row>
    <row r="265" spans="1:5">
      <c r="A265" s="189">
        <v>304</v>
      </c>
      <c r="B265" s="189" t="s">
        <v>509</v>
      </c>
      <c r="C265" s="189" t="s">
        <v>332</v>
      </c>
      <c r="D265" s="189" t="s">
        <v>333</v>
      </c>
      <c r="E265" s="138">
        <v>5.2</v>
      </c>
    </row>
    <row r="266" spans="1:5">
      <c r="A266" s="189">
        <v>305</v>
      </c>
      <c r="B266" s="189" t="s">
        <v>510</v>
      </c>
      <c r="C266" s="189" t="s">
        <v>332</v>
      </c>
      <c r="D266" s="189" t="s">
        <v>333</v>
      </c>
      <c r="E266" s="138">
        <v>8.8800000000000008</v>
      </c>
    </row>
    <row r="267" spans="1:5">
      <c r="A267" s="189">
        <v>306</v>
      </c>
      <c r="B267" s="189" t="s">
        <v>511</v>
      </c>
      <c r="C267" s="189" t="s">
        <v>332</v>
      </c>
      <c r="D267" s="189" t="s">
        <v>333</v>
      </c>
      <c r="E267" s="138">
        <v>10.68</v>
      </c>
    </row>
    <row r="268" spans="1:5">
      <c r="A268" s="189">
        <v>307</v>
      </c>
      <c r="B268" s="189" t="s">
        <v>512</v>
      </c>
      <c r="C268" s="189" t="s">
        <v>332</v>
      </c>
      <c r="D268" s="189" t="s">
        <v>333</v>
      </c>
      <c r="E268" s="138">
        <v>21.08</v>
      </c>
    </row>
    <row r="269" spans="1:5">
      <c r="A269" s="189">
        <v>309</v>
      </c>
      <c r="B269" s="189" t="s">
        <v>513</v>
      </c>
      <c r="C269" s="189" t="s">
        <v>332</v>
      </c>
      <c r="D269" s="189" t="s">
        <v>333</v>
      </c>
      <c r="E269" s="138">
        <v>43.2</v>
      </c>
    </row>
    <row r="270" spans="1:5">
      <c r="A270" s="189">
        <v>310</v>
      </c>
      <c r="B270" s="189" t="s">
        <v>514</v>
      </c>
      <c r="C270" s="189" t="s">
        <v>332</v>
      </c>
      <c r="D270" s="189" t="s">
        <v>333</v>
      </c>
      <c r="E270" s="138">
        <v>54.79</v>
      </c>
    </row>
    <row r="271" spans="1:5">
      <c r="A271" s="189">
        <v>328</v>
      </c>
      <c r="B271" s="189" t="s">
        <v>515</v>
      </c>
      <c r="C271" s="189" t="s">
        <v>332</v>
      </c>
      <c r="D271" s="189" t="s">
        <v>333</v>
      </c>
      <c r="E271" s="138">
        <v>6.54</v>
      </c>
    </row>
    <row r="272" spans="1:5">
      <c r="A272" s="189">
        <v>325</v>
      </c>
      <c r="B272" s="189" t="s">
        <v>516</v>
      </c>
      <c r="C272" s="189" t="s">
        <v>332</v>
      </c>
      <c r="D272" s="189" t="s">
        <v>333</v>
      </c>
      <c r="E272" s="138">
        <v>2.5299999999999998</v>
      </c>
    </row>
    <row r="273" spans="1:5">
      <c r="A273" s="189">
        <v>20326</v>
      </c>
      <c r="B273" s="189" t="s">
        <v>517</v>
      </c>
      <c r="C273" s="189" t="s">
        <v>332</v>
      </c>
      <c r="D273" s="189" t="s">
        <v>333</v>
      </c>
      <c r="E273" s="138">
        <v>6.79</v>
      </c>
    </row>
    <row r="274" spans="1:5">
      <c r="A274" s="189">
        <v>329</v>
      </c>
      <c r="B274" s="189" t="s">
        <v>518</v>
      </c>
      <c r="C274" s="189" t="s">
        <v>332</v>
      </c>
      <c r="D274" s="189" t="s">
        <v>333</v>
      </c>
      <c r="E274" s="138">
        <v>8.35</v>
      </c>
    </row>
    <row r="275" spans="1:5">
      <c r="A275" s="189">
        <v>308</v>
      </c>
      <c r="B275" s="189" t="s">
        <v>519</v>
      </c>
      <c r="C275" s="189" t="s">
        <v>332</v>
      </c>
      <c r="D275" s="189" t="s">
        <v>333</v>
      </c>
      <c r="E275" s="138">
        <v>28.15</v>
      </c>
    </row>
    <row r="276" spans="1:5">
      <c r="A276" s="189">
        <v>39642</v>
      </c>
      <c r="B276" s="189" t="s">
        <v>520</v>
      </c>
      <c r="C276" s="189" t="s">
        <v>332</v>
      </c>
      <c r="D276" s="189" t="s">
        <v>333</v>
      </c>
      <c r="E276" s="138">
        <v>1.71</v>
      </c>
    </row>
    <row r="277" spans="1:5">
      <c r="A277" s="189">
        <v>39641</v>
      </c>
      <c r="B277" s="189" t="s">
        <v>521</v>
      </c>
      <c r="C277" s="189" t="s">
        <v>332</v>
      </c>
      <c r="D277" s="189" t="s">
        <v>333</v>
      </c>
      <c r="E277" s="138">
        <v>1.19</v>
      </c>
    </row>
    <row r="278" spans="1:5">
      <c r="A278" s="189">
        <v>39643</v>
      </c>
      <c r="B278" s="189" t="s">
        <v>522</v>
      </c>
      <c r="C278" s="189" t="s">
        <v>332</v>
      </c>
      <c r="D278" s="189" t="s">
        <v>333</v>
      </c>
      <c r="E278" s="138">
        <v>4.75</v>
      </c>
    </row>
    <row r="279" spans="1:5">
      <c r="A279" s="189">
        <v>39644</v>
      </c>
      <c r="B279" s="189" t="s">
        <v>523</v>
      </c>
      <c r="C279" s="189" t="s">
        <v>332</v>
      </c>
      <c r="D279" s="189" t="s">
        <v>333</v>
      </c>
      <c r="E279" s="138">
        <v>6.13</v>
      </c>
    </row>
    <row r="280" spans="1:5">
      <c r="A280" s="189">
        <v>39645</v>
      </c>
      <c r="B280" s="189" t="s">
        <v>524</v>
      </c>
      <c r="C280" s="189" t="s">
        <v>332</v>
      </c>
      <c r="D280" s="189" t="s">
        <v>333</v>
      </c>
      <c r="E280" s="138">
        <v>7.92</v>
      </c>
    </row>
    <row r="281" spans="1:5">
      <c r="A281" s="189">
        <v>12548</v>
      </c>
      <c r="B281" s="189" t="s">
        <v>525</v>
      </c>
      <c r="C281" s="189" t="s">
        <v>332</v>
      </c>
      <c r="D281" s="189" t="s">
        <v>333</v>
      </c>
      <c r="E281" s="138">
        <v>74.13</v>
      </c>
    </row>
    <row r="282" spans="1:5">
      <c r="A282" s="189">
        <v>13113</v>
      </c>
      <c r="B282" s="189" t="s">
        <v>526</v>
      </c>
      <c r="C282" s="189" t="s">
        <v>332</v>
      </c>
      <c r="D282" s="189" t="s">
        <v>333</v>
      </c>
      <c r="E282" s="138">
        <v>30.38</v>
      </c>
    </row>
    <row r="283" spans="1:5">
      <c r="A283" s="189">
        <v>13114</v>
      </c>
      <c r="B283" s="189" t="s">
        <v>527</v>
      </c>
      <c r="C283" s="189" t="s">
        <v>332</v>
      </c>
      <c r="D283" s="189" t="s">
        <v>333</v>
      </c>
      <c r="E283" s="138">
        <v>36.99</v>
      </c>
    </row>
    <row r="284" spans="1:5">
      <c r="A284" s="189">
        <v>12530</v>
      </c>
      <c r="B284" s="189" t="s">
        <v>528</v>
      </c>
      <c r="C284" s="189" t="s">
        <v>332</v>
      </c>
      <c r="D284" s="189" t="s">
        <v>333</v>
      </c>
      <c r="E284" s="138">
        <v>45.07</v>
      </c>
    </row>
    <row r="285" spans="1:5">
      <c r="A285" s="189">
        <v>12531</v>
      </c>
      <c r="B285" s="189" t="s">
        <v>529</v>
      </c>
      <c r="C285" s="189" t="s">
        <v>332</v>
      </c>
      <c r="D285" s="189" t="s">
        <v>333</v>
      </c>
      <c r="E285" s="138">
        <v>50.41</v>
      </c>
    </row>
    <row r="286" spans="1:5">
      <c r="A286" s="189">
        <v>12532</v>
      </c>
      <c r="B286" s="189" t="s">
        <v>530</v>
      </c>
      <c r="C286" s="189" t="s">
        <v>332</v>
      </c>
      <c r="D286" s="189" t="s">
        <v>333</v>
      </c>
      <c r="E286" s="138">
        <v>61.65</v>
      </c>
    </row>
    <row r="287" spans="1:5">
      <c r="A287" s="189">
        <v>12533</v>
      </c>
      <c r="B287" s="189" t="s">
        <v>531</v>
      </c>
      <c r="C287" s="189" t="s">
        <v>332</v>
      </c>
      <c r="D287" s="189" t="s">
        <v>333</v>
      </c>
      <c r="E287" s="138">
        <v>73.540000000000006</v>
      </c>
    </row>
    <row r="288" spans="1:5">
      <c r="A288" s="189">
        <v>12544</v>
      </c>
      <c r="B288" s="189" t="s">
        <v>532</v>
      </c>
      <c r="C288" s="189" t="s">
        <v>332</v>
      </c>
      <c r="D288" s="189" t="s">
        <v>333</v>
      </c>
      <c r="E288" s="138">
        <v>89.83</v>
      </c>
    </row>
    <row r="289" spans="1:5">
      <c r="A289" s="189">
        <v>12546</v>
      </c>
      <c r="B289" s="189" t="s">
        <v>533</v>
      </c>
      <c r="C289" s="189" t="s">
        <v>332</v>
      </c>
      <c r="D289" s="189" t="s">
        <v>333</v>
      </c>
      <c r="E289" s="138">
        <v>92.99</v>
      </c>
    </row>
    <row r="290" spans="1:5">
      <c r="A290" s="189">
        <v>12547</v>
      </c>
      <c r="B290" s="189" t="s">
        <v>534</v>
      </c>
      <c r="C290" s="189" t="s">
        <v>332</v>
      </c>
      <c r="D290" s="189" t="s">
        <v>333</v>
      </c>
      <c r="E290" s="138">
        <v>108.14</v>
      </c>
    </row>
    <row r="291" spans="1:5">
      <c r="A291" s="189">
        <v>12551</v>
      </c>
      <c r="B291" s="189" t="s">
        <v>535</v>
      </c>
      <c r="C291" s="189" t="s">
        <v>332</v>
      </c>
      <c r="D291" s="189" t="s">
        <v>333</v>
      </c>
      <c r="E291" s="138">
        <v>117.75</v>
      </c>
    </row>
    <row r="292" spans="1:5">
      <c r="A292" s="189">
        <v>12563</v>
      </c>
      <c r="B292" s="189" t="s">
        <v>536</v>
      </c>
      <c r="C292" s="189" t="s">
        <v>332</v>
      </c>
      <c r="D292" s="189" t="s">
        <v>333</v>
      </c>
      <c r="E292" s="138">
        <v>184.95</v>
      </c>
    </row>
    <row r="293" spans="1:5">
      <c r="A293" s="189">
        <v>12565</v>
      </c>
      <c r="B293" s="189" t="s">
        <v>537</v>
      </c>
      <c r="C293" s="189" t="s">
        <v>332</v>
      </c>
      <c r="D293" s="189" t="s">
        <v>333</v>
      </c>
      <c r="E293" s="138">
        <v>291.04000000000002</v>
      </c>
    </row>
    <row r="294" spans="1:5">
      <c r="A294" s="189">
        <v>12567</v>
      </c>
      <c r="B294" s="189" t="s">
        <v>538</v>
      </c>
      <c r="C294" s="189" t="s">
        <v>332</v>
      </c>
      <c r="D294" s="189" t="s">
        <v>333</v>
      </c>
      <c r="E294" s="138">
        <v>378.71</v>
      </c>
    </row>
    <row r="295" spans="1:5">
      <c r="A295" s="189">
        <v>12568</v>
      </c>
      <c r="B295" s="189" t="s">
        <v>539</v>
      </c>
      <c r="C295" s="189" t="s">
        <v>332</v>
      </c>
      <c r="D295" s="189" t="s">
        <v>333</v>
      </c>
      <c r="E295" s="138">
        <v>625.32000000000005</v>
      </c>
    </row>
    <row r="296" spans="1:5">
      <c r="A296" s="189">
        <v>11789</v>
      </c>
      <c r="B296" s="189" t="s">
        <v>540</v>
      </c>
      <c r="C296" s="189" t="s">
        <v>332</v>
      </c>
      <c r="D296" s="189" t="s">
        <v>335</v>
      </c>
      <c r="E296" s="138">
        <v>0.65</v>
      </c>
    </row>
    <row r="297" spans="1:5">
      <c r="A297" s="189">
        <v>20975</v>
      </c>
      <c r="B297" s="189" t="s">
        <v>541</v>
      </c>
      <c r="C297" s="189" t="s">
        <v>332</v>
      </c>
      <c r="D297" s="189" t="s">
        <v>333</v>
      </c>
      <c r="E297" s="138">
        <v>10.1</v>
      </c>
    </row>
    <row r="298" spans="1:5">
      <c r="A298" s="189">
        <v>20976</v>
      </c>
      <c r="B298" s="189" t="s">
        <v>542</v>
      </c>
      <c r="C298" s="189" t="s">
        <v>332</v>
      </c>
      <c r="D298" s="189" t="s">
        <v>333</v>
      </c>
      <c r="E298" s="138">
        <v>15.25</v>
      </c>
    </row>
    <row r="299" spans="1:5">
      <c r="A299" s="189">
        <v>40340</v>
      </c>
      <c r="B299" s="189" t="s">
        <v>543</v>
      </c>
      <c r="C299" s="189" t="s">
        <v>332</v>
      </c>
      <c r="D299" s="189" t="s">
        <v>333</v>
      </c>
      <c r="E299" s="138">
        <v>66.2</v>
      </c>
    </row>
    <row r="300" spans="1:5">
      <c r="A300" s="189">
        <v>40341</v>
      </c>
      <c r="B300" s="189" t="s">
        <v>544</v>
      </c>
      <c r="C300" s="189" t="s">
        <v>332</v>
      </c>
      <c r="D300" s="189" t="s">
        <v>333</v>
      </c>
      <c r="E300" s="138">
        <v>78.39</v>
      </c>
    </row>
    <row r="301" spans="1:5">
      <c r="A301" s="189">
        <v>40342</v>
      </c>
      <c r="B301" s="189" t="s">
        <v>545</v>
      </c>
      <c r="C301" s="189" t="s">
        <v>332</v>
      </c>
      <c r="D301" s="189" t="s">
        <v>333</v>
      </c>
      <c r="E301" s="138">
        <v>99.38</v>
      </c>
    </row>
    <row r="302" spans="1:5">
      <c r="A302" s="189">
        <v>40343</v>
      </c>
      <c r="B302" s="189" t="s">
        <v>546</v>
      </c>
      <c r="C302" s="189" t="s">
        <v>332</v>
      </c>
      <c r="D302" s="189" t="s">
        <v>333</v>
      </c>
      <c r="E302" s="138">
        <v>121.92</v>
      </c>
    </row>
    <row r="303" spans="1:5">
      <c r="A303" s="189">
        <v>40344</v>
      </c>
      <c r="B303" s="189" t="s">
        <v>547</v>
      </c>
      <c r="C303" s="189" t="s">
        <v>332</v>
      </c>
      <c r="D303" s="189" t="s">
        <v>333</v>
      </c>
      <c r="E303" s="138">
        <v>128.91</v>
      </c>
    </row>
    <row r="304" spans="1:5">
      <c r="A304" s="189">
        <v>40345</v>
      </c>
      <c r="B304" s="189" t="s">
        <v>548</v>
      </c>
      <c r="C304" s="189" t="s">
        <v>332</v>
      </c>
      <c r="D304" s="189" t="s">
        <v>333</v>
      </c>
      <c r="E304" s="138">
        <v>160.94999999999999</v>
      </c>
    </row>
    <row r="305" spans="1:5">
      <c r="A305" s="189">
        <v>40346</v>
      </c>
      <c r="B305" s="189" t="s">
        <v>549</v>
      </c>
      <c r="C305" s="189" t="s">
        <v>332</v>
      </c>
      <c r="D305" s="189" t="s">
        <v>333</v>
      </c>
      <c r="E305" s="138">
        <v>151.41</v>
      </c>
    </row>
    <row r="306" spans="1:5">
      <c r="A306" s="189">
        <v>40347</v>
      </c>
      <c r="B306" s="189" t="s">
        <v>550</v>
      </c>
      <c r="C306" s="189" t="s">
        <v>332</v>
      </c>
      <c r="D306" s="189" t="s">
        <v>333</v>
      </c>
      <c r="E306" s="138">
        <v>187.21</v>
      </c>
    </row>
    <row r="307" spans="1:5">
      <c r="A307" s="189">
        <v>38840</v>
      </c>
      <c r="B307" s="189" t="s">
        <v>4507</v>
      </c>
      <c r="C307" s="189" t="s">
        <v>332</v>
      </c>
      <c r="D307" s="189" t="s">
        <v>335</v>
      </c>
      <c r="E307" s="138">
        <v>2.09</v>
      </c>
    </row>
    <row r="308" spans="1:5">
      <c r="A308" s="189">
        <v>38841</v>
      </c>
      <c r="B308" s="189" t="s">
        <v>4508</v>
      </c>
      <c r="C308" s="189" t="s">
        <v>332</v>
      </c>
      <c r="D308" s="189" t="s">
        <v>335</v>
      </c>
      <c r="E308" s="138">
        <v>2.3199999999999998</v>
      </c>
    </row>
    <row r="309" spans="1:5">
      <c r="A309" s="189">
        <v>38842</v>
      </c>
      <c r="B309" s="189" t="s">
        <v>4509</v>
      </c>
      <c r="C309" s="189" t="s">
        <v>332</v>
      </c>
      <c r="D309" s="189" t="s">
        <v>335</v>
      </c>
      <c r="E309" s="138">
        <v>4.59</v>
      </c>
    </row>
    <row r="310" spans="1:5">
      <c r="A310" s="189">
        <v>38843</v>
      </c>
      <c r="B310" s="189" t="s">
        <v>4510</v>
      </c>
      <c r="C310" s="189" t="s">
        <v>332</v>
      </c>
      <c r="D310" s="189" t="s">
        <v>335</v>
      </c>
      <c r="E310" s="138">
        <v>7.17</v>
      </c>
    </row>
    <row r="311" spans="1:5">
      <c r="A311" s="189">
        <v>13761</v>
      </c>
      <c r="B311" s="189" t="s">
        <v>551</v>
      </c>
      <c r="C311" s="189" t="s">
        <v>332</v>
      </c>
      <c r="D311" s="189" t="s">
        <v>333</v>
      </c>
      <c r="E311" s="177">
        <v>2602.12</v>
      </c>
    </row>
    <row r="312" spans="1:5">
      <c r="A312" s="189">
        <v>12888</v>
      </c>
      <c r="B312" s="189" t="s">
        <v>552</v>
      </c>
      <c r="C312" s="189" t="s">
        <v>553</v>
      </c>
      <c r="D312" s="189" t="s">
        <v>335</v>
      </c>
      <c r="E312" s="138">
        <v>96.72</v>
      </c>
    </row>
    <row r="313" spans="1:5">
      <c r="A313" s="189">
        <v>12889</v>
      </c>
      <c r="B313" s="189" t="s">
        <v>554</v>
      </c>
      <c r="C313" s="189" t="s">
        <v>553</v>
      </c>
      <c r="D313" s="189" t="s">
        <v>335</v>
      </c>
      <c r="E313" s="138">
        <v>63.16</v>
      </c>
    </row>
    <row r="314" spans="1:5">
      <c r="A314" s="189">
        <v>4814</v>
      </c>
      <c r="B314" s="189" t="s">
        <v>555</v>
      </c>
      <c r="C314" s="189" t="s">
        <v>332</v>
      </c>
      <c r="D314" s="189" t="s">
        <v>333</v>
      </c>
      <c r="E314" s="138">
        <v>103.91</v>
      </c>
    </row>
    <row r="315" spans="1:5">
      <c r="A315" s="189">
        <v>25967</v>
      </c>
      <c r="B315" s="189" t="s">
        <v>556</v>
      </c>
      <c r="C315" s="189" t="s">
        <v>332</v>
      </c>
      <c r="D315" s="189" t="s">
        <v>335</v>
      </c>
      <c r="E315" s="177">
        <v>1816.26</v>
      </c>
    </row>
    <row r="316" spans="1:5">
      <c r="A316" s="189">
        <v>6122</v>
      </c>
      <c r="B316" s="189" t="s">
        <v>15905</v>
      </c>
      <c r="C316" s="189" t="s">
        <v>330</v>
      </c>
      <c r="D316" s="189" t="s">
        <v>333</v>
      </c>
      <c r="E316" s="138">
        <v>17.79</v>
      </c>
    </row>
    <row r="317" spans="1:5">
      <c r="A317" s="189">
        <v>40810</v>
      </c>
      <c r="B317" s="189" t="s">
        <v>9343</v>
      </c>
      <c r="C317" s="189" t="s">
        <v>470</v>
      </c>
      <c r="D317" s="189" t="s">
        <v>333</v>
      </c>
      <c r="E317" s="177">
        <v>3145.92</v>
      </c>
    </row>
    <row r="318" spans="1:5">
      <c r="A318" s="189">
        <v>21100</v>
      </c>
      <c r="B318" s="189" t="s">
        <v>557</v>
      </c>
      <c r="C318" s="189" t="s">
        <v>332</v>
      </c>
      <c r="D318" s="189" t="s">
        <v>335</v>
      </c>
      <c r="E318" s="177">
        <v>2378.8000000000002</v>
      </c>
    </row>
    <row r="319" spans="1:5">
      <c r="A319" s="189">
        <v>11816</v>
      </c>
      <c r="B319" s="189" t="s">
        <v>558</v>
      </c>
      <c r="C319" s="189" t="s">
        <v>332</v>
      </c>
      <c r="D319" s="189" t="s">
        <v>335</v>
      </c>
      <c r="E319" s="177">
        <v>2536.5</v>
      </c>
    </row>
    <row r="320" spans="1:5">
      <c r="A320" s="189">
        <v>11814</v>
      </c>
      <c r="B320" s="189" t="s">
        <v>559</v>
      </c>
      <c r="C320" s="189" t="s">
        <v>332</v>
      </c>
      <c r="D320" s="189" t="s">
        <v>335</v>
      </c>
      <c r="E320" s="177">
        <v>5521.32</v>
      </c>
    </row>
    <row r="321" spans="1:5">
      <c r="A321" s="189">
        <v>14186</v>
      </c>
      <c r="B321" s="189" t="s">
        <v>560</v>
      </c>
      <c r="C321" s="189" t="s">
        <v>332</v>
      </c>
      <c r="D321" s="189" t="s">
        <v>335</v>
      </c>
      <c r="E321" s="177">
        <v>6932.76</v>
      </c>
    </row>
    <row r="322" spans="1:5">
      <c r="A322" s="189">
        <v>14185</v>
      </c>
      <c r="B322" s="189" t="s">
        <v>561</v>
      </c>
      <c r="C322" s="189" t="s">
        <v>332</v>
      </c>
      <c r="D322" s="189" t="s">
        <v>335</v>
      </c>
      <c r="E322" s="177">
        <v>8980.6299999999992</v>
      </c>
    </row>
    <row r="323" spans="1:5">
      <c r="A323" s="189">
        <v>11811</v>
      </c>
      <c r="B323" s="189" t="s">
        <v>562</v>
      </c>
      <c r="C323" s="189" t="s">
        <v>332</v>
      </c>
      <c r="D323" s="189" t="s">
        <v>335</v>
      </c>
      <c r="E323" s="177">
        <v>3433.85</v>
      </c>
    </row>
    <row r="324" spans="1:5">
      <c r="A324" s="189">
        <v>26038</v>
      </c>
      <c r="B324" s="189" t="s">
        <v>563</v>
      </c>
      <c r="C324" s="189" t="s">
        <v>332</v>
      </c>
      <c r="D324" s="189" t="s">
        <v>335</v>
      </c>
      <c r="E324" s="177">
        <v>202992.51</v>
      </c>
    </row>
    <row r="325" spans="1:5">
      <c r="A325" s="189">
        <v>34482</v>
      </c>
      <c r="B325" s="189" t="s">
        <v>564</v>
      </c>
      <c r="C325" s="189" t="s">
        <v>332</v>
      </c>
      <c r="D325" s="189" t="s">
        <v>335</v>
      </c>
      <c r="E325" s="177">
        <v>5042.8100000000004</v>
      </c>
    </row>
    <row r="326" spans="1:5">
      <c r="A326" s="189">
        <v>34469</v>
      </c>
      <c r="B326" s="189" t="s">
        <v>565</v>
      </c>
      <c r="C326" s="189" t="s">
        <v>332</v>
      </c>
      <c r="D326" s="189" t="s">
        <v>335</v>
      </c>
      <c r="E326" s="177">
        <v>7800.6</v>
      </c>
    </row>
    <row r="327" spans="1:5">
      <c r="A327" s="189">
        <v>34472</v>
      </c>
      <c r="B327" s="189" t="s">
        <v>566</v>
      </c>
      <c r="C327" s="189" t="s">
        <v>332</v>
      </c>
      <c r="D327" s="189" t="s">
        <v>335</v>
      </c>
      <c r="E327" s="177">
        <v>2400</v>
      </c>
    </row>
    <row r="328" spans="1:5">
      <c r="A328" s="189">
        <v>34476</v>
      </c>
      <c r="B328" s="189" t="s">
        <v>567</v>
      </c>
      <c r="C328" s="189" t="s">
        <v>332</v>
      </c>
      <c r="D328" s="189" t="s">
        <v>335</v>
      </c>
      <c r="E328" s="177">
        <v>4068.34</v>
      </c>
    </row>
    <row r="329" spans="1:5">
      <c r="A329" s="189">
        <v>34477</v>
      </c>
      <c r="B329" s="189" t="s">
        <v>568</v>
      </c>
      <c r="C329" s="189" t="s">
        <v>332</v>
      </c>
      <c r="D329" s="189" t="s">
        <v>335</v>
      </c>
      <c r="E329" s="177">
        <v>5399.47</v>
      </c>
    </row>
    <row r="330" spans="1:5">
      <c r="A330" s="189">
        <v>42425</v>
      </c>
      <c r="B330" s="189" t="s">
        <v>15906</v>
      </c>
      <c r="C330" s="189" t="s">
        <v>332</v>
      </c>
      <c r="D330" s="189" t="s">
        <v>333</v>
      </c>
      <c r="E330" s="177">
        <v>1795.17</v>
      </c>
    </row>
    <row r="331" spans="1:5">
      <c r="A331" s="189">
        <v>42422</v>
      </c>
      <c r="B331" s="189" t="s">
        <v>15907</v>
      </c>
      <c r="C331" s="189" t="s">
        <v>332</v>
      </c>
      <c r="D331" s="189" t="s">
        <v>331</v>
      </c>
      <c r="E331" s="177">
        <v>2665</v>
      </c>
    </row>
    <row r="332" spans="1:5">
      <c r="A332" s="189">
        <v>43184</v>
      </c>
      <c r="B332" s="189" t="s">
        <v>15908</v>
      </c>
      <c r="C332" s="189" t="s">
        <v>332</v>
      </c>
      <c r="D332" s="189" t="s">
        <v>333</v>
      </c>
      <c r="E332" s="177">
        <v>3683.28</v>
      </c>
    </row>
    <row r="333" spans="1:5">
      <c r="A333" s="189">
        <v>42424</v>
      </c>
      <c r="B333" s="189" t="s">
        <v>15909</v>
      </c>
      <c r="C333" s="189" t="s">
        <v>332</v>
      </c>
      <c r="D333" s="189" t="s">
        <v>333</v>
      </c>
      <c r="E333" s="177">
        <v>1603.25</v>
      </c>
    </row>
    <row r="334" spans="1:5">
      <c r="A334" s="189">
        <v>42421</v>
      </c>
      <c r="B334" s="189" t="s">
        <v>15910</v>
      </c>
      <c r="C334" s="189" t="s">
        <v>332</v>
      </c>
      <c r="D334" s="189" t="s">
        <v>333</v>
      </c>
      <c r="E334" s="177">
        <v>14597.41</v>
      </c>
    </row>
    <row r="335" spans="1:5">
      <c r="A335" s="189">
        <v>42416</v>
      </c>
      <c r="B335" s="189" t="s">
        <v>15911</v>
      </c>
      <c r="C335" s="189" t="s">
        <v>332</v>
      </c>
      <c r="D335" s="189" t="s">
        <v>333</v>
      </c>
      <c r="E335" s="177">
        <v>6911.42</v>
      </c>
    </row>
    <row r="336" spans="1:5">
      <c r="A336" s="189">
        <v>42417</v>
      </c>
      <c r="B336" s="189" t="s">
        <v>15912</v>
      </c>
      <c r="C336" s="189" t="s">
        <v>332</v>
      </c>
      <c r="D336" s="189" t="s">
        <v>333</v>
      </c>
      <c r="E336" s="177">
        <v>7748.27</v>
      </c>
    </row>
    <row r="337" spans="1:5">
      <c r="A337" s="189">
        <v>42419</v>
      </c>
      <c r="B337" s="189" t="s">
        <v>15913</v>
      </c>
      <c r="C337" s="189" t="s">
        <v>332</v>
      </c>
      <c r="D337" s="189" t="s">
        <v>333</v>
      </c>
      <c r="E337" s="177">
        <v>8753.9</v>
      </c>
    </row>
    <row r="338" spans="1:5">
      <c r="A338" s="189">
        <v>42420</v>
      </c>
      <c r="B338" s="189" t="s">
        <v>15914</v>
      </c>
      <c r="C338" s="189" t="s">
        <v>332</v>
      </c>
      <c r="D338" s="189" t="s">
        <v>333</v>
      </c>
      <c r="E338" s="177">
        <v>12031.59</v>
      </c>
    </row>
    <row r="339" spans="1:5">
      <c r="A339" s="189">
        <v>43195</v>
      </c>
      <c r="B339" s="189" t="s">
        <v>15915</v>
      </c>
      <c r="C339" s="189" t="s">
        <v>332</v>
      </c>
      <c r="D339" s="189" t="s">
        <v>333</v>
      </c>
      <c r="E339" s="177">
        <v>4236.49</v>
      </c>
    </row>
    <row r="340" spans="1:5">
      <c r="A340" s="189">
        <v>43196</v>
      </c>
      <c r="B340" s="189" t="s">
        <v>15916</v>
      </c>
      <c r="C340" s="189" t="s">
        <v>332</v>
      </c>
      <c r="D340" s="189" t="s">
        <v>333</v>
      </c>
      <c r="E340" s="177">
        <v>5250.52</v>
      </c>
    </row>
    <row r="341" spans="1:5">
      <c r="A341" s="189">
        <v>43198</v>
      </c>
      <c r="B341" s="189" t="s">
        <v>15917</v>
      </c>
      <c r="C341" s="189" t="s">
        <v>332</v>
      </c>
      <c r="D341" s="189" t="s">
        <v>333</v>
      </c>
      <c r="E341" s="177">
        <v>7802.15</v>
      </c>
    </row>
    <row r="342" spans="1:5">
      <c r="A342" s="189">
        <v>43199</v>
      </c>
      <c r="B342" s="189" t="s">
        <v>15918</v>
      </c>
      <c r="C342" s="189" t="s">
        <v>332</v>
      </c>
      <c r="D342" s="189" t="s">
        <v>333</v>
      </c>
      <c r="E342" s="177">
        <v>8088.05</v>
      </c>
    </row>
    <row r="343" spans="1:5">
      <c r="A343" s="189">
        <v>43200</v>
      </c>
      <c r="B343" s="189" t="s">
        <v>15919</v>
      </c>
      <c r="C343" s="189" t="s">
        <v>332</v>
      </c>
      <c r="D343" s="189" t="s">
        <v>333</v>
      </c>
      <c r="E343" s="177">
        <v>9281.6299999999992</v>
      </c>
    </row>
    <row r="344" spans="1:5">
      <c r="A344" s="189">
        <v>39556</v>
      </c>
      <c r="B344" s="189" t="s">
        <v>15920</v>
      </c>
      <c r="C344" s="189" t="s">
        <v>332</v>
      </c>
      <c r="D344" s="189" t="s">
        <v>333</v>
      </c>
      <c r="E344" s="177">
        <v>5069.3500000000004</v>
      </c>
    </row>
    <row r="345" spans="1:5">
      <c r="A345" s="189">
        <v>39557</v>
      </c>
      <c r="B345" s="189" t="s">
        <v>15921</v>
      </c>
      <c r="C345" s="189" t="s">
        <v>332</v>
      </c>
      <c r="D345" s="189" t="s">
        <v>333</v>
      </c>
      <c r="E345" s="177">
        <v>5458.58</v>
      </c>
    </row>
    <row r="346" spans="1:5">
      <c r="A346" s="189">
        <v>39559</v>
      </c>
      <c r="B346" s="189" t="s">
        <v>15922</v>
      </c>
      <c r="C346" s="189" t="s">
        <v>332</v>
      </c>
      <c r="D346" s="189" t="s">
        <v>333</v>
      </c>
      <c r="E346" s="177">
        <v>8066.74</v>
      </c>
    </row>
    <row r="347" spans="1:5">
      <c r="A347" s="189">
        <v>39560</v>
      </c>
      <c r="B347" s="189" t="s">
        <v>15923</v>
      </c>
      <c r="C347" s="189" t="s">
        <v>332</v>
      </c>
      <c r="D347" s="189" t="s">
        <v>333</v>
      </c>
      <c r="E347" s="177">
        <v>9332.43</v>
      </c>
    </row>
    <row r="348" spans="1:5">
      <c r="A348" s="189">
        <v>39561</v>
      </c>
      <c r="B348" s="189" t="s">
        <v>15924</v>
      </c>
      <c r="C348" s="189" t="s">
        <v>332</v>
      </c>
      <c r="D348" s="189" t="s">
        <v>333</v>
      </c>
      <c r="E348" s="177">
        <v>9762.91</v>
      </c>
    </row>
    <row r="349" spans="1:5">
      <c r="A349" s="189">
        <v>43190</v>
      </c>
      <c r="B349" s="189" t="s">
        <v>15925</v>
      </c>
      <c r="C349" s="189" t="s">
        <v>332</v>
      </c>
      <c r="D349" s="189" t="s">
        <v>333</v>
      </c>
      <c r="E349" s="177">
        <v>1440.74</v>
      </c>
    </row>
    <row r="350" spans="1:5">
      <c r="A350" s="189">
        <v>39555</v>
      </c>
      <c r="B350" s="189" t="s">
        <v>15926</v>
      </c>
      <c r="C350" s="189" t="s">
        <v>332</v>
      </c>
      <c r="D350" s="189" t="s">
        <v>333</v>
      </c>
      <c r="E350" s="177">
        <v>1558.52</v>
      </c>
    </row>
    <row r="351" spans="1:5">
      <c r="A351" s="189">
        <v>43191</v>
      </c>
      <c r="B351" s="189" t="s">
        <v>15927</v>
      </c>
      <c r="C351" s="189" t="s">
        <v>332</v>
      </c>
      <c r="D351" s="189" t="s">
        <v>333</v>
      </c>
      <c r="E351" s="177">
        <v>2073.04</v>
      </c>
    </row>
    <row r="352" spans="1:5">
      <c r="A352" s="189">
        <v>39548</v>
      </c>
      <c r="B352" s="189" t="s">
        <v>15928</v>
      </c>
      <c r="C352" s="189" t="s">
        <v>332</v>
      </c>
      <c r="D352" s="189" t="s">
        <v>333</v>
      </c>
      <c r="E352" s="177">
        <v>2311.7600000000002</v>
      </c>
    </row>
    <row r="353" spans="1:5">
      <c r="A353" s="189">
        <v>43192</v>
      </c>
      <c r="B353" s="189" t="s">
        <v>15929</v>
      </c>
      <c r="C353" s="189" t="s">
        <v>332</v>
      </c>
      <c r="D353" s="189" t="s">
        <v>333</v>
      </c>
      <c r="E353" s="177">
        <v>2715.5</v>
      </c>
    </row>
    <row r="354" spans="1:5">
      <c r="A354" s="189">
        <v>39554</v>
      </c>
      <c r="B354" s="189" t="s">
        <v>15930</v>
      </c>
      <c r="C354" s="189" t="s">
        <v>332</v>
      </c>
      <c r="D354" s="189" t="s">
        <v>333</v>
      </c>
      <c r="E354" s="177">
        <v>3056.96</v>
      </c>
    </row>
    <row r="355" spans="1:5">
      <c r="A355" s="189">
        <v>43194</v>
      </c>
      <c r="B355" s="189" t="s">
        <v>15931</v>
      </c>
      <c r="C355" s="189" t="s">
        <v>332</v>
      </c>
      <c r="D355" s="189" t="s">
        <v>333</v>
      </c>
      <c r="E355" s="177">
        <v>1234.24</v>
      </c>
    </row>
    <row r="356" spans="1:5">
      <c r="A356" s="189">
        <v>39551</v>
      </c>
      <c r="B356" s="189" t="s">
        <v>15932</v>
      </c>
      <c r="C356" s="189" t="s">
        <v>332</v>
      </c>
      <c r="D356" s="189" t="s">
        <v>333</v>
      </c>
      <c r="E356" s="177">
        <v>1359.03</v>
      </c>
    </row>
    <row r="357" spans="1:5">
      <c r="A357" s="189">
        <v>43185</v>
      </c>
      <c r="B357" s="189" t="s">
        <v>15933</v>
      </c>
      <c r="C357" s="189" t="s">
        <v>332</v>
      </c>
      <c r="D357" s="189" t="s">
        <v>333</v>
      </c>
      <c r="E357" s="177">
        <v>3862.14</v>
      </c>
    </row>
    <row r="358" spans="1:5">
      <c r="A358" s="189">
        <v>43186</v>
      </c>
      <c r="B358" s="189" t="s">
        <v>15934</v>
      </c>
      <c r="C358" s="189" t="s">
        <v>332</v>
      </c>
      <c r="D358" s="189" t="s">
        <v>333</v>
      </c>
      <c r="E358" s="177">
        <v>4073.77</v>
      </c>
    </row>
    <row r="359" spans="1:5">
      <c r="A359" s="189">
        <v>43187</v>
      </c>
      <c r="B359" s="189" t="s">
        <v>15935</v>
      </c>
      <c r="C359" s="189" t="s">
        <v>332</v>
      </c>
      <c r="D359" s="189" t="s">
        <v>333</v>
      </c>
      <c r="E359" s="177">
        <v>5405.94</v>
      </c>
    </row>
    <row r="360" spans="1:5">
      <c r="A360" s="189">
        <v>43188</v>
      </c>
      <c r="B360" s="189" t="s">
        <v>15936</v>
      </c>
      <c r="C360" s="189" t="s">
        <v>332</v>
      </c>
      <c r="D360" s="189" t="s">
        <v>333</v>
      </c>
      <c r="E360" s="177">
        <v>6550.01</v>
      </c>
    </row>
    <row r="361" spans="1:5">
      <c r="A361" s="189">
        <v>43189</v>
      </c>
      <c r="B361" s="189" t="s">
        <v>15937</v>
      </c>
      <c r="C361" s="189" t="s">
        <v>332</v>
      </c>
      <c r="D361" s="189" t="s">
        <v>333</v>
      </c>
      <c r="E361" s="177">
        <v>7367.67</v>
      </c>
    </row>
    <row r="362" spans="1:5">
      <c r="A362" s="189">
        <v>39580</v>
      </c>
      <c r="B362" s="189" t="s">
        <v>4394</v>
      </c>
      <c r="C362" s="189" t="s">
        <v>332</v>
      </c>
      <c r="D362" s="189" t="s">
        <v>333</v>
      </c>
      <c r="E362" s="177">
        <v>58060.27</v>
      </c>
    </row>
    <row r="363" spans="1:5">
      <c r="A363" s="189">
        <v>39577</v>
      </c>
      <c r="B363" s="189" t="s">
        <v>4395</v>
      </c>
      <c r="C363" s="189" t="s">
        <v>332</v>
      </c>
      <c r="D363" s="189" t="s">
        <v>333</v>
      </c>
      <c r="E363" s="177">
        <v>18172.740000000002</v>
      </c>
    </row>
    <row r="364" spans="1:5">
      <c r="A364" s="189">
        <v>39578</v>
      </c>
      <c r="B364" s="189" t="s">
        <v>4396</v>
      </c>
      <c r="C364" s="189" t="s">
        <v>332</v>
      </c>
      <c r="D364" s="189" t="s">
        <v>333</v>
      </c>
      <c r="E364" s="177">
        <v>23452.28</v>
      </c>
    </row>
    <row r="365" spans="1:5">
      <c r="A365" s="189">
        <v>39579</v>
      </c>
      <c r="B365" s="189" t="s">
        <v>4397</v>
      </c>
      <c r="C365" s="189" t="s">
        <v>332</v>
      </c>
      <c r="D365" s="189" t="s">
        <v>333</v>
      </c>
      <c r="E365" s="177">
        <v>34121.230000000003</v>
      </c>
    </row>
    <row r="366" spans="1:5">
      <c r="A366" s="189">
        <v>39826</v>
      </c>
      <c r="B366" s="189" t="s">
        <v>15938</v>
      </c>
      <c r="C366" s="189" t="s">
        <v>332</v>
      </c>
      <c r="D366" s="189" t="s">
        <v>333</v>
      </c>
      <c r="E366" s="177">
        <v>4190.71</v>
      </c>
    </row>
    <row r="367" spans="1:5">
      <c r="A367" s="189">
        <v>10700</v>
      </c>
      <c r="B367" s="189" t="s">
        <v>569</v>
      </c>
      <c r="C367" s="189" t="s">
        <v>332</v>
      </c>
      <c r="D367" s="189" t="s">
        <v>335</v>
      </c>
      <c r="E367" s="177">
        <v>12306.9</v>
      </c>
    </row>
    <row r="368" spans="1:5">
      <c r="A368" s="189">
        <v>346</v>
      </c>
      <c r="B368" s="189" t="s">
        <v>570</v>
      </c>
      <c r="C368" s="189" t="s">
        <v>387</v>
      </c>
      <c r="D368" s="189" t="s">
        <v>333</v>
      </c>
      <c r="E368" s="138">
        <v>16.579999999999998</v>
      </c>
    </row>
    <row r="369" spans="1:5">
      <c r="A369" s="189">
        <v>3312</v>
      </c>
      <c r="B369" s="189" t="s">
        <v>571</v>
      </c>
      <c r="C369" s="189" t="s">
        <v>387</v>
      </c>
      <c r="D369" s="189" t="s">
        <v>335</v>
      </c>
      <c r="E369" s="138">
        <v>21.12</v>
      </c>
    </row>
    <row r="370" spans="1:5">
      <c r="A370" s="189">
        <v>339</v>
      </c>
      <c r="B370" s="189" t="s">
        <v>15939</v>
      </c>
      <c r="C370" s="189" t="s">
        <v>383</v>
      </c>
      <c r="D370" s="189" t="s">
        <v>333</v>
      </c>
      <c r="E370" s="138">
        <v>0.85</v>
      </c>
    </row>
    <row r="371" spans="1:5">
      <c r="A371" s="189">
        <v>340</v>
      </c>
      <c r="B371" s="189" t="s">
        <v>4511</v>
      </c>
      <c r="C371" s="189" t="s">
        <v>383</v>
      </c>
      <c r="D371" s="189" t="s">
        <v>333</v>
      </c>
      <c r="E371" s="138">
        <v>0.77</v>
      </c>
    </row>
    <row r="372" spans="1:5">
      <c r="A372" s="189">
        <v>43130</v>
      </c>
      <c r="B372" s="189" t="s">
        <v>15940</v>
      </c>
      <c r="C372" s="189" t="s">
        <v>387</v>
      </c>
      <c r="D372" s="189" t="s">
        <v>331</v>
      </c>
      <c r="E372" s="138">
        <v>14</v>
      </c>
    </row>
    <row r="373" spans="1:5">
      <c r="A373" s="189">
        <v>344</v>
      </c>
      <c r="B373" s="189" t="s">
        <v>15941</v>
      </c>
      <c r="C373" s="189" t="s">
        <v>387</v>
      </c>
      <c r="D373" s="189" t="s">
        <v>333</v>
      </c>
      <c r="E373" s="138">
        <v>18.399999999999999</v>
      </c>
    </row>
    <row r="374" spans="1:5">
      <c r="A374" s="189">
        <v>345</v>
      </c>
      <c r="B374" s="189" t="s">
        <v>15942</v>
      </c>
      <c r="C374" s="189" t="s">
        <v>387</v>
      </c>
      <c r="D374" s="189" t="s">
        <v>333</v>
      </c>
      <c r="E374" s="138">
        <v>19.97</v>
      </c>
    </row>
    <row r="375" spans="1:5">
      <c r="A375" s="189">
        <v>43131</v>
      </c>
      <c r="B375" s="189" t="s">
        <v>15943</v>
      </c>
      <c r="C375" s="189" t="s">
        <v>387</v>
      </c>
      <c r="D375" s="189" t="s">
        <v>333</v>
      </c>
      <c r="E375" s="138">
        <v>16.260000000000002</v>
      </c>
    </row>
    <row r="376" spans="1:5">
      <c r="A376" s="189">
        <v>3313</v>
      </c>
      <c r="B376" s="189" t="s">
        <v>15944</v>
      </c>
      <c r="C376" s="189" t="s">
        <v>387</v>
      </c>
      <c r="D376" s="189" t="s">
        <v>335</v>
      </c>
      <c r="E376" s="138">
        <v>27.18</v>
      </c>
    </row>
    <row r="377" spans="1:5">
      <c r="A377" s="189">
        <v>43132</v>
      </c>
      <c r="B377" s="189" t="s">
        <v>15945</v>
      </c>
      <c r="C377" s="189" t="s">
        <v>387</v>
      </c>
      <c r="D377" s="189" t="s">
        <v>333</v>
      </c>
      <c r="E377" s="138">
        <v>14</v>
      </c>
    </row>
    <row r="378" spans="1:5">
      <c r="A378" s="189">
        <v>369</v>
      </c>
      <c r="B378" s="189" t="s">
        <v>572</v>
      </c>
      <c r="C378" s="189" t="s">
        <v>334</v>
      </c>
      <c r="D378" s="189" t="s">
        <v>333</v>
      </c>
      <c r="E378" s="138">
        <v>66.56</v>
      </c>
    </row>
    <row r="379" spans="1:5">
      <c r="A379" s="189">
        <v>366</v>
      </c>
      <c r="B379" s="189" t="s">
        <v>257</v>
      </c>
      <c r="C379" s="189" t="s">
        <v>334</v>
      </c>
      <c r="D379" s="189" t="s">
        <v>331</v>
      </c>
      <c r="E379" s="138">
        <v>100</v>
      </c>
    </row>
    <row r="380" spans="1:5">
      <c r="A380" s="189">
        <v>367</v>
      </c>
      <c r="B380" s="189" t="s">
        <v>274</v>
      </c>
      <c r="C380" s="189" t="s">
        <v>334</v>
      </c>
      <c r="D380" s="189" t="s">
        <v>331</v>
      </c>
      <c r="E380" s="138">
        <v>85</v>
      </c>
    </row>
    <row r="381" spans="1:5">
      <c r="A381" s="189">
        <v>370</v>
      </c>
      <c r="B381" s="189" t="s">
        <v>276</v>
      </c>
      <c r="C381" s="189" t="s">
        <v>334</v>
      </c>
      <c r="D381" s="189" t="s">
        <v>331</v>
      </c>
      <c r="E381" s="138">
        <v>85.93</v>
      </c>
    </row>
    <row r="382" spans="1:5">
      <c r="A382" s="189">
        <v>368</v>
      </c>
      <c r="B382" s="189" t="s">
        <v>573</v>
      </c>
      <c r="C382" s="189" t="s">
        <v>334</v>
      </c>
      <c r="D382" s="189" t="s">
        <v>333</v>
      </c>
      <c r="E382" s="138">
        <v>63.75</v>
      </c>
    </row>
    <row r="383" spans="1:5">
      <c r="A383" s="189">
        <v>11075</v>
      </c>
      <c r="B383" s="189" t="s">
        <v>574</v>
      </c>
      <c r="C383" s="189" t="s">
        <v>334</v>
      </c>
      <c r="D383" s="189" t="s">
        <v>333</v>
      </c>
      <c r="E383" s="177">
        <v>1391.87</v>
      </c>
    </row>
    <row r="384" spans="1:5">
      <c r="A384" s="189">
        <v>11076</v>
      </c>
      <c r="B384" s="189" t="s">
        <v>575</v>
      </c>
      <c r="C384" s="189" t="s">
        <v>334</v>
      </c>
      <c r="D384" s="189" t="s">
        <v>333</v>
      </c>
      <c r="E384" s="138">
        <v>106.25</v>
      </c>
    </row>
    <row r="385" spans="1:5">
      <c r="A385" s="189">
        <v>1381</v>
      </c>
      <c r="B385" s="189" t="s">
        <v>576</v>
      </c>
      <c r="C385" s="189" t="s">
        <v>387</v>
      </c>
      <c r="D385" s="189" t="s">
        <v>331</v>
      </c>
      <c r="E385" s="138">
        <v>0.49</v>
      </c>
    </row>
    <row r="386" spans="1:5">
      <c r="A386" s="189">
        <v>34353</v>
      </c>
      <c r="B386" s="189" t="s">
        <v>15946</v>
      </c>
      <c r="C386" s="189" t="s">
        <v>387</v>
      </c>
      <c r="D386" s="189" t="s">
        <v>333</v>
      </c>
      <c r="E386" s="138">
        <v>0.91</v>
      </c>
    </row>
    <row r="387" spans="1:5">
      <c r="A387" s="189">
        <v>37595</v>
      </c>
      <c r="B387" s="189" t="s">
        <v>15947</v>
      </c>
      <c r="C387" s="189" t="s">
        <v>387</v>
      </c>
      <c r="D387" s="189" t="s">
        <v>333</v>
      </c>
      <c r="E387" s="138">
        <v>1.5</v>
      </c>
    </row>
    <row r="388" spans="1:5">
      <c r="A388" s="189">
        <v>37596</v>
      </c>
      <c r="B388" s="189" t="s">
        <v>15948</v>
      </c>
      <c r="C388" s="189" t="s">
        <v>387</v>
      </c>
      <c r="D388" s="189" t="s">
        <v>333</v>
      </c>
      <c r="E388" s="138">
        <v>1.72</v>
      </c>
    </row>
    <row r="389" spans="1:5">
      <c r="A389" s="189">
        <v>371</v>
      </c>
      <c r="B389" s="189" t="s">
        <v>577</v>
      </c>
      <c r="C389" s="189" t="s">
        <v>387</v>
      </c>
      <c r="D389" s="189" t="s">
        <v>333</v>
      </c>
      <c r="E389" s="138">
        <v>0.53</v>
      </c>
    </row>
    <row r="390" spans="1:5">
      <c r="A390" s="189">
        <v>37553</v>
      </c>
      <c r="B390" s="189" t="s">
        <v>578</v>
      </c>
      <c r="C390" s="189" t="s">
        <v>387</v>
      </c>
      <c r="D390" s="189" t="s">
        <v>333</v>
      </c>
      <c r="E390" s="138">
        <v>1</v>
      </c>
    </row>
    <row r="391" spans="1:5">
      <c r="A391" s="189">
        <v>37552</v>
      </c>
      <c r="B391" s="189" t="s">
        <v>579</v>
      </c>
      <c r="C391" s="189" t="s">
        <v>387</v>
      </c>
      <c r="D391" s="189" t="s">
        <v>333</v>
      </c>
      <c r="E391" s="138">
        <v>1.61</v>
      </c>
    </row>
    <row r="392" spans="1:5">
      <c r="A392" s="189">
        <v>36880</v>
      </c>
      <c r="B392" s="189" t="s">
        <v>15949</v>
      </c>
      <c r="C392" s="189" t="s">
        <v>387</v>
      </c>
      <c r="D392" s="189" t="s">
        <v>333</v>
      </c>
      <c r="E392" s="138">
        <v>1.63</v>
      </c>
    </row>
    <row r="393" spans="1:5">
      <c r="A393" s="189">
        <v>34355</v>
      </c>
      <c r="B393" s="189" t="s">
        <v>580</v>
      </c>
      <c r="C393" s="189" t="s">
        <v>387</v>
      </c>
      <c r="D393" s="189" t="s">
        <v>333</v>
      </c>
      <c r="E393" s="138">
        <v>1.4</v>
      </c>
    </row>
    <row r="394" spans="1:5">
      <c r="A394" s="189">
        <v>130</v>
      </c>
      <c r="B394" s="189" t="s">
        <v>581</v>
      </c>
      <c r="C394" s="189" t="s">
        <v>387</v>
      </c>
      <c r="D394" s="189" t="s">
        <v>333</v>
      </c>
      <c r="E394" s="138">
        <v>2.93</v>
      </c>
    </row>
    <row r="395" spans="1:5">
      <c r="A395" s="189">
        <v>135</v>
      </c>
      <c r="B395" s="189" t="s">
        <v>582</v>
      </c>
      <c r="C395" s="189" t="s">
        <v>387</v>
      </c>
      <c r="D395" s="189" t="s">
        <v>333</v>
      </c>
      <c r="E395" s="138">
        <v>2.36</v>
      </c>
    </row>
    <row r="396" spans="1:5">
      <c r="A396" s="189">
        <v>36886</v>
      </c>
      <c r="B396" s="189" t="s">
        <v>583</v>
      </c>
      <c r="C396" s="189" t="s">
        <v>387</v>
      </c>
      <c r="D396" s="189" t="s">
        <v>333</v>
      </c>
      <c r="E396" s="138">
        <v>0.5</v>
      </c>
    </row>
    <row r="397" spans="1:5">
      <c r="A397" s="189">
        <v>38546</v>
      </c>
      <c r="B397" s="189" t="s">
        <v>584</v>
      </c>
      <c r="C397" s="189" t="s">
        <v>334</v>
      </c>
      <c r="D397" s="189" t="s">
        <v>333</v>
      </c>
      <c r="E397" s="138">
        <v>318.36</v>
      </c>
    </row>
    <row r="398" spans="1:5">
      <c r="A398" s="189">
        <v>34549</v>
      </c>
      <c r="B398" s="189" t="s">
        <v>585</v>
      </c>
      <c r="C398" s="189" t="s">
        <v>334</v>
      </c>
      <c r="D398" s="189" t="s">
        <v>333</v>
      </c>
      <c r="E398" s="138">
        <v>199.68</v>
      </c>
    </row>
    <row r="399" spans="1:5">
      <c r="A399" s="189">
        <v>6081</v>
      </c>
      <c r="B399" s="189" t="s">
        <v>586</v>
      </c>
      <c r="C399" s="189" t="s">
        <v>334</v>
      </c>
      <c r="D399" s="189" t="s">
        <v>333</v>
      </c>
      <c r="E399" s="138">
        <v>28.28</v>
      </c>
    </row>
    <row r="400" spans="1:5">
      <c r="A400" s="189">
        <v>6077</v>
      </c>
      <c r="B400" s="189" t="s">
        <v>587</v>
      </c>
      <c r="C400" s="189" t="s">
        <v>334</v>
      </c>
      <c r="D400" s="189" t="s">
        <v>333</v>
      </c>
      <c r="E400" s="138">
        <v>16.3</v>
      </c>
    </row>
    <row r="401" spans="1:5">
      <c r="A401" s="189">
        <v>6079</v>
      </c>
      <c r="B401" s="189" t="s">
        <v>588</v>
      </c>
      <c r="C401" s="189" t="s">
        <v>334</v>
      </c>
      <c r="D401" s="189" t="s">
        <v>333</v>
      </c>
      <c r="E401" s="138">
        <v>9.31</v>
      </c>
    </row>
    <row r="402" spans="1:5">
      <c r="A402" s="189">
        <v>1091</v>
      </c>
      <c r="B402" s="189" t="s">
        <v>589</v>
      </c>
      <c r="C402" s="189" t="s">
        <v>332</v>
      </c>
      <c r="D402" s="189" t="s">
        <v>335</v>
      </c>
      <c r="E402" s="138">
        <v>19.47</v>
      </c>
    </row>
    <row r="403" spans="1:5">
      <c r="A403" s="189">
        <v>1094</v>
      </c>
      <c r="B403" s="189" t="s">
        <v>590</v>
      </c>
      <c r="C403" s="189" t="s">
        <v>332</v>
      </c>
      <c r="D403" s="189" t="s">
        <v>335</v>
      </c>
      <c r="E403" s="138">
        <v>13.62</v>
      </c>
    </row>
    <row r="404" spans="1:5">
      <c r="A404" s="189">
        <v>1095</v>
      </c>
      <c r="B404" s="189" t="s">
        <v>591</v>
      </c>
      <c r="C404" s="189" t="s">
        <v>332</v>
      </c>
      <c r="D404" s="189" t="s">
        <v>335</v>
      </c>
      <c r="E404" s="138">
        <v>28.95</v>
      </c>
    </row>
    <row r="405" spans="1:5">
      <c r="A405" s="189">
        <v>1092</v>
      </c>
      <c r="B405" s="189" t="s">
        <v>592</v>
      </c>
      <c r="C405" s="189" t="s">
        <v>332</v>
      </c>
      <c r="D405" s="189" t="s">
        <v>335</v>
      </c>
      <c r="E405" s="138">
        <v>22.4</v>
      </c>
    </row>
    <row r="406" spans="1:5">
      <c r="A406" s="189">
        <v>1093</v>
      </c>
      <c r="B406" s="189" t="s">
        <v>593</v>
      </c>
      <c r="C406" s="189" t="s">
        <v>332</v>
      </c>
      <c r="D406" s="189" t="s">
        <v>335</v>
      </c>
      <c r="E406" s="138">
        <v>52.31</v>
      </c>
    </row>
    <row r="407" spans="1:5">
      <c r="A407" s="189">
        <v>1090</v>
      </c>
      <c r="B407" s="189" t="s">
        <v>594</v>
      </c>
      <c r="C407" s="189" t="s">
        <v>332</v>
      </c>
      <c r="D407" s="189" t="s">
        <v>335</v>
      </c>
      <c r="E407" s="138">
        <v>37.450000000000003</v>
      </c>
    </row>
    <row r="408" spans="1:5">
      <c r="A408" s="189">
        <v>1096</v>
      </c>
      <c r="B408" s="189" t="s">
        <v>137</v>
      </c>
      <c r="C408" s="189" t="s">
        <v>332</v>
      </c>
      <c r="D408" s="189" t="s">
        <v>335</v>
      </c>
      <c r="E408" s="138">
        <v>67.400000000000006</v>
      </c>
    </row>
    <row r="409" spans="1:5">
      <c r="A409" s="189">
        <v>1097</v>
      </c>
      <c r="B409" s="189" t="s">
        <v>595</v>
      </c>
      <c r="C409" s="189" t="s">
        <v>332</v>
      </c>
      <c r="D409" s="189" t="s">
        <v>335</v>
      </c>
      <c r="E409" s="138">
        <v>57.21</v>
      </c>
    </row>
    <row r="410" spans="1:5">
      <c r="A410" s="189">
        <v>378</v>
      </c>
      <c r="B410" s="189" t="s">
        <v>122</v>
      </c>
      <c r="C410" s="189" t="s">
        <v>330</v>
      </c>
      <c r="D410" s="189" t="s">
        <v>333</v>
      </c>
      <c r="E410" s="138">
        <v>14.08</v>
      </c>
    </row>
    <row r="411" spans="1:5">
      <c r="A411" s="189">
        <v>40911</v>
      </c>
      <c r="B411" s="189" t="s">
        <v>596</v>
      </c>
      <c r="C411" s="189" t="s">
        <v>470</v>
      </c>
      <c r="D411" s="189" t="s">
        <v>333</v>
      </c>
      <c r="E411" s="177">
        <v>2489.83</v>
      </c>
    </row>
    <row r="412" spans="1:5">
      <c r="A412" s="189">
        <v>33939</v>
      </c>
      <c r="B412" s="189" t="s">
        <v>597</v>
      </c>
      <c r="C412" s="189" t="s">
        <v>330</v>
      </c>
      <c r="D412" s="189" t="s">
        <v>333</v>
      </c>
      <c r="E412" s="138">
        <v>55.65</v>
      </c>
    </row>
    <row r="413" spans="1:5">
      <c r="A413" s="189">
        <v>40815</v>
      </c>
      <c r="B413" s="189" t="s">
        <v>598</v>
      </c>
      <c r="C413" s="189" t="s">
        <v>470</v>
      </c>
      <c r="D413" s="189" t="s">
        <v>333</v>
      </c>
      <c r="E413" s="177">
        <v>9838.82</v>
      </c>
    </row>
    <row r="414" spans="1:5">
      <c r="A414" s="189">
        <v>34760</v>
      </c>
      <c r="B414" s="189" t="s">
        <v>599</v>
      </c>
      <c r="C414" s="189" t="s">
        <v>330</v>
      </c>
      <c r="D414" s="189" t="s">
        <v>333</v>
      </c>
      <c r="E414" s="138">
        <v>55.63</v>
      </c>
    </row>
    <row r="415" spans="1:5">
      <c r="A415" s="189">
        <v>40935</v>
      </c>
      <c r="B415" s="189" t="s">
        <v>600</v>
      </c>
      <c r="C415" s="189" t="s">
        <v>470</v>
      </c>
      <c r="D415" s="189" t="s">
        <v>333</v>
      </c>
      <c r="E415" s="177">
        <v>9836.74</v>
      </c>
    </row>
    <row r="416" spans="1:5">
      <c r="A416" s="189">
        <v>33952</v>
      </c>
      <c r="B416" s="189" t="s">
        <v>601</v>
      </c>
      <c r="C416" s="189" t="s">
        <v>330</v>
      </c>
      <c r="D416" s="189" t="s">
        <v>333</v>
      </c>
      <c r="E416" s="138">
        <v>79.05</v>
      </c>
    </row>
    <row r="417" spans="1:5">
      <c r="A417" s="189">
        <v>40816</v>
      </c>
      <c r="B417" s="189" t="s">
        <v>602</v>
      </c>
      <c r="C417" s="189" t="s">
        <v>470</v>
      </c>
      <c r="D417" s="189" t="s">
        <v>333</v>
      </c>
      <c r="E417" s="177">
        <v>13975.24</v>
      </c>
    </row>
    <row r="418" spans="1:5">
      <c r="A418" s="189">
        <v>33953</v>
      </c>
      <c r="B418" s="189" t="s">
        <v>603</v>
      </c>
      <c r="C418" s="189" t="s">
        <v>330</v>
      </c>
      <c r="D418" s="189" t="s">
        <v>333</v>
      </c>
      <c r="E418" s="138">
        <v>104.51</v>
      </c>
    </row>
    <row r="419" spans="1:5">
      <c r="A419" s="189">
        <v>40817</v>
      </c>
      <c r="B419" s="189" t="s">
        <v>604</v>
      </c>
      <c r="C419" s="189" t="s">
        <v>470</v>
      </c>
      <c r="D419" s="189" t="s">
        <v>333</v>
      </c>
      <c r="E419" s="177">
        <v>18476.509999999998</v>
      </c>
    </row>
    <row r="420" spans="1:5">
      <c r="A420" s="189">
        <v>13348</v>
      </c>
      <c r="B420" s="189" t="s">
        <v>605</v>
      </c>
      <c r="C420" s="189" t="s">
        <v>332</v>
      </c>
      <c r="D420" s="189" t="s">
        <v>333</v>
      </c>
      <c r="E420" s="138">
        <v>0.63</v>
      </c>
    </row>
    <row r="421" spans="1:5">
      <c r="A421" s="189">
        <v>39211</v>
      </c>
      <c r="B421" s="189" t="s">
        <v>606</v>
      </c>
      <c r="C421" s="189" t="s">
        <v>332</v>
      </c>
      <c r="D421" s="189" t="s">
        <v>333</v>
      </c>
      <c r="E421" s="138">
        <v>1.0900000000000001</v>
      </c>
    </row>
    <row r="422" spans="1:5">
      <c r="A422" s="189">
        <v>39212</v>
      </c>
      <c r="B422" s="189" t="s">
        <v>607</v>
      </c>
      <c r="C422" s="189" t="s">
        <v>332</v>
      </c>
      <c r="D422" s="189" t="s">
        <v>333</v>
      </c>
      <c r="E422" s="138">
        <v>1.22</v>
      </c>
    </row>
    <row r="423" spans="1:5">
      <c r="A423" s="189">
        <v>39208</v>
      </c>
      <c r="B423" s="189" t="s">
        <v>608</v>
      </c>
      <c r="C423" s="189" t="s">
        <v>332</v>
      </c>
      <c r="D423" s="189" t="s">
        <v>333</v>
      </c>
      <c r="E423" s="138">
        <v>0.33</v>
      </c>
    </row>
    <row r="424" spans="1:5">
      <c r="A424" s="189">
        <v>39210</v>
      </c>
      <c r="B424" s="189" t="s">
        <v>256</v>
      </c>
      <c r="C424" s="189" t="s">
        <v>332</v>
      </c>
      <c r="D424" s="189" t="s">
        <v>333</v>
      </c>
      <c r="E424" s="138">
        <v>0.61</v>
      </c>
    </row>
    <row r="425" spans="1:5">
      <c r="A425" s="189">
        <v>39214</v>
      </c>
      <c r="B425" s="189" t="s">
        <v>609</v>
      </c>
      <c r="C425" s="189" t="s">
        <v>332</v>
      </c>
      <c r="D425" s="189" t="s">
        <v>333</v>
      </c>
      <c r="E425" s="138">
        <v>2.27</v>
      </c>
    </row>
    <row r="426" spans="1:5">
      <c r="A426" s="189">
        <v>39213</v>
      </c>
      <c r="B426" s="189" t="s">
        <v>610</v>
      </c>
      <c r="C426" s="189" t="s">
        <v>332</v>
      </c>
      <c r="D426" s="189" t="s">
        <v>333</v>
      </c>
      <c r="E426" s="138">
        <v>1.6</v>
      </c>
    </row>
    <row r="427" spans="1:5">
      <c r="A427" s="189">
        <v>39209</v>
      </c>
      <c r="B427" s="189" t="s">
        <v>611</v>
      </c>
      <c r="C427" s="189" t="s">
        <v>332</v>
      </c>
      <c r="D427" s="189" t="s">
        <v>333</v>
      </c>
      <c r="E427" s="138">
        <v>0.39</v>
      </c>
    </row>
    <row r="428" spans="1:5">
      <c r="A428" s="189">
        <v>39207</v>
      </c>
      <c r="B428" s="189" t="s">
        <v>612</v>
      </c>
      <c r="C428" s="189" t="s">
        <v>332</v>
      </c>
      <c r="D428" s="189" t="s">
        <v>333</v>
      </c>
      <c r="E428" s="138">
        <v>0.61</v>
      </c>
    </row>
    <row r="429" spans="1:5">
      <c r="A429" s="189">
        <v>39215</v>
      </c>
      <c r="B429" s="189" t="s">
        <v>613</v>
      </c>
      <c r="C429" s="189" t="s">
        <v>332</v>
      </c>
      <c r="D429" s="189" t="s">
        <v>333</v>
      </c>
      <c r="E429" s="138">
        <v>4.13</v>
      </c>
    </row>
    <row r="430" spans="1:5">
      <c r="A430" s="189">
        <v>39216</v>
      </c>
      <c r="B430" s="189" t="s">
        <v>614</v>
      </c>
      <c r="C430" s="189" t="s">
        <v>332</v>
      </c>
      <c r="D430" s="189" t="s">
        <v>333</v>
      </c>
      <c r="E430" s="138">
        <v>5.76</v>
      </c>
    </row>
    <row r="431" spans="1:5">
      <c r="A431" s="189">
        <v>379</v>
      </c>
      <c r="B431" s="189" t="s">
        <v>615</v>
      </c>
      <c r="C431" s="189" t="s">
        <v>332</v>
      </c>
      <c r="D431" s="189" t="s">
        <v>333</v>
      </c>
      <c r="E431" s="138">
        <v>0.55000000000000004</v>
      </c>
    </row>
    <row r="432" spans="1:5">
      <c r="A432" s="189">
        <v>11267</v>
      </c>
      <c r="B432" s="189" t="s">
        <v>236</v>
      </c>
      <c r="C432" s="189" t="s">
        <v>332</v>
      </c>
      <c r="D432" s="189" t="s">
        <v>333</v>
      </c>
      <c r="E432" s="138">
        <v>5.51</v>
      </c>
    </row>
    <row r="433" spans="1:5">
      <c r="A433" s="189">
        <v>41901</v>
      </c>
      <c r="B433" s="189" t="s">
        <v>616</v>
      </c>
      <c r="C433" s="189" t="s">
        <v>387</v>
      </c>
      <c r="D433" s="189" t="s">
        <v>331</v>
      </c>
      <c r="E433" s="138">
        <v>4.68</v>
      </c>
    </row>
    <row r="434" spans="1:5">
      <c r="A434" s="189">
        <v>510</v>
      </c>
      <c r="B434" s="189" t="s">
        <v>617</v>
      </c>
      <c r="C434" s="189" t="s">
        <v>387</v>
      </c>
      <c r="D434" s="189" t="s">
        <v>335</v>
      </c>
      <c r="E434" s="138">
        <v>8.48</v>
      </c>
    </row>
    <row r="435" spans="1:5">
      <c r="A435" s="189">
        <v>516</v>
      </c>
      <c r="B435" s="189" t="s">
        <v>618</v>
      </c>
      <c r="C435" s="189" t="s">
        <v>387</v>
      </c>
      <c r="D435" s="189" t="s">
        <v>335</v>
      </c>
      <c r="E435" s="138">
        <v>9.0399999999999991</v>
      </c>
    </row>
    <row r="436" spans="1:5">
      <c r="A436" s="189">
        <v>509</v>
      </c>
      <c r="B436" s="189" t="s">
        <v>619</v>
      </c>
      <c r="C436" s="189" t="s">
        <v>387</v>
      </c>
      <c r="D436" s="189" t="s">
        <v>335</v>
      </c>
      <c r="E436" s="138">
        <v>9.23</v>
      </c>
    </row>
    <row r="437" spans="1:5">
      <c r="A437" s="189">
        <v>40331</v>
      </c>
      <c r="B437" s="189" t="s">
        <v>9344</v>
      </c>
      <c r="C437" s="189" t="s">
        <v>330</v>
      </c>
      <c r="D437" s="189" t="s">
        <v>333</v>
      </c>
      <c r="E437" s="138">
        <v>22.52</v>
      </c>
    </row>
    <row r="438" spans="1:5">
      <c r="A438" s="189">
        <v>40930</v>
      </c>
      <c r="B438" s="189" t="s">
        <v>9345</v>
      </c>
      <c r="C438" s="189" t="s">
        <v>470</v>
      </c>
      <c r="D438" s="189" t="s">
        <v>333</v>
      </c>
      <c r="E438" s="177">
        <v>3983.53</v>
      </c>
    </row>
    <row r="439" spans="1:5">
      <c r="A439" s="189">
        <v>11761</v>
      </c>
      <c r="B439" s="189" t="s">
        <v>620</v>
      </c>
      <c r="C439" s="189" t="s">
        <v>332</v>
      </c>
      <c r="D439" s="189" t="s">
        <v>333</v>
      </c>
      <c r="E439" s="138">
        <v>53.2</v>
      </c>
    </row>
    <row r="440" spans="1:5">
      <c r="A440" s="189">
        <v>377</v>
      </c>
      <c r="B440" s="189" t="s">
        <v>124</v>
      </c>
      <c r="C440" s="189" t="s">
        <v>332</v>
      </c>
      <c r="D440" s="189" t="s">
        <v>331</v>
      </c>
      <c r="E440" s="138">
        <v>25</v>
      </c>
    </row>
    <row r="441" spans="1:5">
      <c r="A441" s="189">
        <v>7588</v>
      </c>
      <c r="B441" s="189" t="s">
        <v>621</v>
      </c>
      <c r="C441" s="189" t="s">
        <v>332</v>
      </c>
      <c r="D441" s="189" t="s">
        <v>331</v>
      </c>
      <c r="E441" s="138">
        <v>35.44</v>
      </c>
    </row>
    <row r="442" spans="1:5">
      <c r="A442" s="189">
        <v>34392</v>
      </c>
      <c r="B442" s="189" t="s">
        <v>622</v>
      </c>
      <c r="C442" s="189" t="s">
        <v>330</v>
      </c>
      <c r="D442" s="189" t="s">
        <v>333</v>
      </c>
      <c r="E442" s="138">
        <v>13.62</v>
      </c>
    </row>
    <row r="443" spans="1:5">
      <c r="A443" s="189">
        <v>40908</v>
      </c>
      <c r="B443" s="189" t="s">
        <v>623</v>
      </c>
      <c r="C443" s="189" t="s">
        <v>470</v>
      </c>
      <c r="D443" s="189" t="s">
        <v>333</v>
      </c>
      <c r="E443" s="177">
        <v>2410.5500000000002</v>
      </c>
    </row>
    <row r="444" spans="1:5">
      <c r="A444" s="189">
        <v>34551</v>
      </c>
      <c r="B444" s="189" t="s">
        <v>624</v>
      </c>
      <c r="C444" s="189" t="s">
        <v>330</v>
      </c>
      <c r="D444" s="189" t="s">
        <v>333</v>
      </c>
      <c r="E444" s="138">
        <v>10.26</v>
      </c>
    </row>
    <row r="445" spans="1:5">
      <c r="A445" s="189">
        <v>41078</v>
      </c>
      <c r="B445" s="189" t="s">
        <v>625</v>
      </c>
      <c r="C445" s="189" t="s">
        <v>470</v>
      </c>
      <c r="D445" s="189" t="s">
        <v>333</v>
      </c>
      <c r="E445" s="177">
        <v>1814.98</v>
      </c>
    </row>
    <row r="446" spans="1:5">
      <c r="A446" s="189">
        <v>246</v>
      </c>
      <c r="B446" s="189" t="s">
        <v>111</v>
      </c>
      <c r="C446" s="189" t="s">
        <v>330</v>
      </c>
      <c r="D446" s="189" t="s">
        <v>333</v>
      </c>
      <c r="E446" s="138">
        <v>9.98</v>
      </c>
    </row>
    <row r="447" spans="1:5">
      <c r="A447" s="189">
        <v>40927</v>
      </c>
      <c r="B447" s="189" t="s">
        <v>626</v>
      </c>
      <c r="C447" s="189" t="s">
        <v>470</v>
      </c>
      <c r="D447" s="189" t="s">
        <v>333</v>
      </c>
      <c r="E447" s="177">
        <v>1765.25</v>
      </c>
    </row>
    <row r="448" spans="1:5">
      <c r="A448" s="189">
        <v>2350</v>
      </c>
      <c r="B448" s="189" t="s">
        <v>161</v>
      </c>
      <c r="C448" s="189" t="s">
        <v>330</v>
      </c>
      <c r="D448" s="189" t="s">
        <v>333</v>
      </c>
      <c r="E448" s="138">
        <v>15.58</v>
      </c>
    </row>
    <row r="449" spans="1:5">
      <c r="A449" s="189">
        <v>40812</v>
      </c>
      <c r="B449" s="189" t="s">
        <v>627</v>
      </c>
      <c r="C449" s="189" t="s">
        <v>470</v>
      </c>
      <c r="D449" s="189" t="s">
        <v>333</v>
      </c>
      <c r="E449" s="177">
        <v>2757.77</v>
      </c>
    </row>
    <row r="450" spans="1:5">
      <c r="A450" s="189">
        <v>245</v>
      </c>
      <c r="B450" s="189" t="s">
        <v>15950</v>
      </c>
      <c r="C450" s="189" t="s">
        <v>330</v>
      </c>
      <c r="D450" s="189" t="s">
        <v>333</v>
      </c>
      <c r="E450" s="138">
        <v>19.93</v>
      </c>
    </row>
    <row r="451" spans="1:5">
      <c r="A451" s="189">
        <v>41090</v>
      </c>
      <c r="B451" s="189" t="s">
        <v>628</v>
      </c>
      <c r="C451" s="189" t="s">
        <v>470</v>
      </c>
      <c r="D451" s="189" t="s">
        <v>333</v>
      </c>
      <c r="E451" s="177">
        <v>3526.43</v>
      </c>
    </row>
    <row r="452" spans="1:5">
      <c r="A452" s="189">
        <v>251</v>
      </c>
      <c r="B452" s="189" t="s">
        <v>629</v>
      </c>
      <c r="C452" s="189" t="s">
        <v>330</v>
      </c>
      <c r="D452" s="189" t="s">
        <v>333</v>
      </c>
      <c r="E452" s="138">
        <v>15.94</v>
      </c>
    </row>
    <row r="453" spans="1:5">
      <c r="A453" s="189">
        <v>40975</v>
      </c>
      <c r="B453" s="189" t="s">
        <v>630</v>
      </c>
      <c r="C453" s="189" t="s">
        <v>470</v>
      </c>
      <c r="D453" s="189" t="s">
        <v>333</v>
      </c>
      <c r="E453" s="177">
        <v>2820.16</v>
      </c>
    </row>
    <row r="454" spans="1:5">
      <c r="A454" s="189">
        <v>6127</v>
      </c>
      <c r="B454" s="189" t="s">
        <v>9330</v>
      </c>
      <c r="C454" s="189" t="s">
        <v>330</v>
      </c>
      <c r="D454" s="189" t="s">
        <v>333</v>
      </c>
      <c r="E454" s="138">
        <v>8.49</v>
      </c>
    </row>
    <row r="455" spans="1:5">
      <c r="A455" s="189">
        <v>41072</v>
      </c>
      <c r="B455" s="189" t="s">
        <v>631</v>
      </c>
      <c r="C455" s="189" t="s">
        <v>470</v>
      </c>
      <c r="D455" s="189" t="s">
        <v>333</v>
      </c>
      <c r="E455" s="177">
        <v>1504.96</v>
      </c>
    </row>
    <row r="456" spans="1:5">
      <c r="A456" s="189">
        <v>6121</v>
      </c>
      <c r="B456" s="189" t="s">
        <v>632</v>
      </c>
      <c r="C456" s="189" t="s">
        <v>330</v>
      </c>
      <c r="D456" s="189" t="s">
        <v>333</v>
      </c>
      <c r="E456" s="138">
        <v>9.6300000000000008</v>
      </c>
    </row>
    <row r="457" spans="1:5">
      <c r="A457" s="189">
        <v>41071</v>
      </c>
      <c r="B457" s="189" t="s">
        <v>633</v>
      </c>
      <c r="C457" s="189" t="s">
        <v>470</v>
      </c>
      <c r="D457" s="189" t="s">
        <v>333</v>
      </c>
      <c r="E457" s="177">
        <v>1705.8</v>
      </c>
    </row>
    <row r="458" spans="1:5">
      <c r="A458" s="189">
        <v>244</v>
      </c>
      <c r="B458" s="189" t="s">
        <v>634</v>
      </c>
      <c r="C458" s="189" t="s">
        <v>330</v>
      </c>
      <c r="D458" s="189" t="s">
        <v>333</v>
      </c>
      <c r="E458" s="138">
        <v>6.23</v>
      </c>
    </row>
    <row r="459" spans="1:5">
      <c r="A459" s="189">
        <v>41093</v>
      </c>
      <c r="B459" s="189" t="s">
        <v>635</v>
      </c>
      <c r="C459" s="189" t="s">
        <v>470</v>
      </c>
      <c r="D459" s="189" t="s">
        <v>333</v>
      </c>
      <c r="E459" s="177">
        <v>1104.1500000000001</v>
      </c>
    </row>
    <row r="460" spans="1:5">
      <c r="A460" s="189">
        <v>532</v>
      </c>
      <c r="B460" s="189" t="s">
        <v>636</v>
      </c>
      <c r="C460" s="189" t="s">
        <v>330</v>
      </c>
      <c r="D460" s="189" t="s">
        <v>333</v>
      </c>
      <c r="E460" s="138">
        <v>20.170000000000002</v>
      </c>
    </row>
    <row r="461" spans="1:5">
      <c r="A461" s="189">
        <v>40931</v>
      </c>
      <c r="B461" s="189" t="s">
        <v>637</v>
      </c>
      <c r="C461" s="189" t="s">
        <v>470</v>
      </c>
      <c r="D461" s="189" t="s">
        <v>333</v>
      </c>
      <c r="E461" s="177">
        <v>3568.97</v>
      </c>
    </row>
    <row r="462" spans="1:5">
      <c r="A462" s="189">
        <v>36150</v>
      </c>
      <c r="B462" s="189" t="s">
        <v>638</v>
      </c>
      <c r="C462" s="189" t="s">
        <v>332</v>
      </c>
      <c r="D462" s="189" t="s">
        <v>333</v>
      </c>
      <c r="E462" s="138">
        <v>30.59</v>
      </c>
    </row>
    <row r="463" spans="1:5">
      <c r="A463" s="189">
        <v>4760</v>
      </c>
      <c r="B463" s="189" t="s">
        <v>15951</v>
      </c>
      <c r="C463" s="189" t="s">
        <v>330</v>
      </c>
      <c r="D463" s="189" t="s">
        <v>333</v>
      </c>
      <c r="E463" s="138">
        <v>14.08</v>
      </c>
    </row>
    <row r="464" spans="1:5">
      <c r="A464" s="189">
        <v>41069</v>
      </c>
      <c r="B464" s="189" t="s">
        <v>639</v>
      </c>
      <c r="C464" s="189" t="s">
        <v>470</v>
      </c>
      <c r="D464" s="189" t="s">
        <v>333</v>
      </c>
      <c r="E464" s="177">
        <v>2489.83</v>
      </c>
    </row>
    <row r="465" spans="1:5">
      <c r="A465" s="189">
        <v>10422</v>
      </c>
      <c r="B465" s="189" t="s">
        <v>640</v>
      </c>
      <c r="C465" s="189" t="s">
        <v>332</v>
      </c>
      <c r="D465" s="189" t="s">
        <v>333</v>
      </c>
      <c r="E465" s="138">
        <v>278.49</v>
      </c>
    </row>
    <row r="466" spans="1:5">
      <c r="A466" s="189">
        <v>10420</v>
      </c>
      <c r="B466" s="189" t="s">
        <v>641</v>
      </c>
      <c r="C466" s="189" t="s">
        <v>332</v>
      </c>
      <c r="D466" s="189" t="s">
        <v>331</v>
      </c>
      <c r="E466" s="138">
        <v>104.45</v>
      </c>
    </row>
    <row r="467" spans="1:5">
      <c r="A467" s="189">
        <v>10421</v>
      </c>
      <c r="B467" s="189" t="s">
        <v>189</v>
      </c>
      <c r="C467" s="189" t="s">
        <v>332</v>
      </c>
      <c r="D467" s="189" t="s">
        <v>333</v>
      </c>
      <c r="E467" s="138">
        <v>139.79</v>
      </c>
    </row>
    <row r="468" spans="1:5">
      <c r="A468" s="189">
        <v>36520</v>
      </c>
      <c r="B468" s="189" t="s">
        <v>642</v>
      </c>
      <c r="C468" s="189" t="s">
        <v>332</v>
      </c>
      <c r="D468" s="189" t="s">
        <v>333</v>
      </c>
      <c r="E468" s="138">
        <v>520.38</v>
      </c>
    </row>
    <row r="469" spans="1:5">
      <c r="A469" s="189">
        <v>11784</v>
      </c>
      <c r="B469" s="189" t="s">
        <v>643</v>
      </c>
      <c r="C469" s="189" t="s">
        <v>332</v>
      </c>
      <c r="D469" s="189" t="s">
        <v>333</v>
      </c>
      <c r="E469" s="138">
        <v>390.83</v>
      </c>
    </row>
    <row r="470" spans="1:5">
      <c r="A470" s="189">
        <v>10</v>
      </c>
      <c r="B470" s="189" t="s">
        <v>270</v>
      </c>
      <c r="C470" s="189" t="s">
        <v>332</v>
      </c>
      <c r="D470" s="189" t="s">
        <v>333</v>
      </c>
      <c r="E470" s="138">
        <v>7.07</v>
      </c>
    </row>
    <row r="471" spans="1:5">
      <c r="A471" s="189">
        <v>4815</v>
      </c>
      <c r="B471" s="189" t="s">
        <v>644</v>
      </c>
      <c r="C471" s="189" t="s">
        <v>332</v>
      </c>
      <c r="D471" s="189" t="s">
        <v>333</v>
      </c>
      <c r="E471" s="138">
        <v>4.32</v>
      </c>
    </row>
    <row r="472" spans="1:5">
      <c r="A472" s="189">
        <v>541</v>
      </c>
      <c r="B472" s="189" t="s">
        <v>645</v>
      </c>
      <c r="C472" s="189" t="s">
        <v>332</v>
      </c>
      <c r="D472" s="189" t="s">
        <v>331</v>
      </c>
      <c r="E472" s="138">
        <v>156.07</v>
      </c>
    </row>
    <row r="473" spans="1:5">
      <c r="A473" s="189">
        <v>542</v>
      </c>
      <c r="B473" s="189" t="s">
        <v>646</v>
      </c>
      <c r="C473" s="189" t="s">
        <v>332</v>
      </c>
      <c r="D473" s="189" t="s">
        <v>333</v>
      </c>
      <c r="E473" s="138">
        <v>195.63</v>
      </c>
    </row>
    <row r="474" spans="1:5">
      <c r="A474" s="189">
        <v>540</v>
      </c>
      <c r="B474" s="189" t="s">
        <v>647</v>
      </c>
      <c r="C474" s="189" t="s">
        <v>332</v>
      </c>
      <c r="D474" s="189" t="s">
        <v>333</v>
      </c>
      <c r="E474" s="138">
        <v>440.86</v>
      </c>
    </row>
    <row r="475" spans="1:5">
      <c r="A475" s="189">
        <v>38364</v>
      </c>
      <c r="B475" s="189" t="s">
        <v>648</v>
      </c>
      <c r="C475" s="189" t="s">
        <v>332</v>
      </c>
      <c r="D475" s="189" t="s">
        <v>333</v>
      </c>
      <c r="E475" s="138">
        <v>482.18</v>
      </c>
    </row>
    <row r="476" spans="1:5">
      <c r="A476" s="189">
        <v>11692</v>
      </c>
      <c r="B476" s="189" t="s">
        <v>649</v>
      </c>
      <c r="C476" s="189" t="s">
        <v>337</v>
      </c>
      <c r="D476" s="189" t="s">
        <v>333</v>
      </c>
      <c r="E476" s="138">
        <v>366.86</v>
      </c>
    </row>
    <row r="477" spans="1:5">
      <c r="A477" s="189">
        <v>1746</v>
      </c>
      <c r="B477" s="189" t="s">
        <v>4512</v>
      </c>
      <c r="C477" s="189" t="s">
        <v>332</v>
      </c>
      <c r="D477" s="189" t="s">
        <v>331</v>
      </c>
      <c r="E477" s="138">
        <v>157.94999999999999</v>
      </c>
    </row>
    <row r="478" spans="1:5">
      <c r="A478" s="189">
        <v>1748</v>
      </c>
      <c r="B478" s="189" t="s">
        <v>4513</v>
      </c>
      <c r="C478" s="189" t="s">
        <v>332</v>
      </c>
      <c r="D478" s="189" t="s">
        <v>333</v>
      </c>
      <c r="E478" s="138">
        <v>210.03</v>
      </c>
    </row>
    <row r="479" spans="1:5">
      <c r="A479" s="189">
        <v>1749</v>
      </c>
      <c r="B479" s="189" t="s">
        <v>4514</v>
      </c>
      <c r="C479" s="189" t="s">
        <v>332</v>
      </c>
      <c r="D479" s="189" t="s">
        <v>333</v>
      </c>
      <c r="E479" s="138">
        <v>304.3</v>
      </c>
    </row>
    <row r="480" spans="1:5">
      <c r="A480" s="189">
        <v>37412</v>
      </c>
      <c r="B480" s="189" t="s">
        <v>4515</v>
      </c>
      <c r="C480" s="189" t="s">
        <v>332</v>
      </c>
      <c r="D480" s="189" t="s">
        <v>333</v>
      </c>
      <c r="E480" s="138">
        <v>154.38999999999999</v>
      </c>
    </row>
    <row r="481" spans="1:5">
      <c r="A481" s="189">
        <v>1745</v>
      </c>
      <c r="B481" s="189" t="s">
        <v>4516</v>
      </c>
      <c r="C481" s="189" t="s">
        <v>332</v>
      </c>
      <c r="D481" s="189" t="s">
        <v>333</v>
      </c>
      <c r="E481" s="138">
        <v>183.59</v>
      </c>
    </row>
    <row r="482" spans="1:5">
      <c r="A482" s="189">
        <v>1750</v>
      </c>
      <c r="B482" s="189" t="s">
        <v>4517</v>
      </c>
      <c r="C482" s="189" t="s">
        <v>332</v>
      </c>
      <c r="D482" s="189" t="s">
        <v>333</v>
      </c>
      <c r="E482" s="138">
        <v>429.04</v>
      </c>
    </row>
    <row r="483" spans="1:5">
      <c r="A483" s="189">
        <v>11687</v>
      </c>
      <c r="B483" s="189" t="s">
        <v>650</v>
      </c>
      <c r="C483" s="189" t="s">
        <v>383</v>
      </c>
      <c r="D483" s="189" t="s">
        <v>333</v>
      </c>
      <c r="E483" s="138">
        <v>683.59</v>
      </c>
    </row>
    <row r="484" spans="1:5">
      <c r="A484" s="189">
        <v>11689</v>
      </c>
      <c r="B484" s="189" t="s">
        <v>651</v>
      </c>
      <c r="C484" s="189" t="s">
        <v>383</v>
      </c>
      <c r="D484" s="189" t="s">
        <v>333</v>
      </c>
      <c r="E484" s="138">
        <v>856.5</v>
      </c>
    </row>
    <row r="485" spans="1:5">
      <c r="A485" s="189">
        <v>11693</v>
      </c>
      <c r="B485" s="189" t="s">
        <v>652</v>
      </c>
      <c r="C485" s="189" t="s">
        <v>337</v>
      </c>
      <c r="D485" s="189" t="s">
        <v>333</v>
      </c>
      <c r="E485" s="138">
        <v>173.05</v>
      </c>
    </row>
    <row r="486" spans="1:5">
      <c r="A486" s="189">
        <v>36215</v>
      </c>
      <c r="B486" s="189" t="s">
        <v>653</v>
      </c>
      <c r="C486" s="189" t="s">
        <v>332</v>
      </c>
      <c r="D486" s="189" t="s">
        <v>335</v>
      </c>
      <c r="E486" s="138">
        <v>682.74</v>
      </c>
    </row>
    <row r="487" spans="1:5">
      <c r="A487" s="189">
        <v>42439</v>
      </c>
      <c r="B487" s="189" t="s">
        <v>9346</v>
      </c>
      <c r="C487" s="189" t="s">
        <v>332</v>
      </c>
      <c r="D487" s="189" t="s">
        <v>335</v>
      </c>
      <c r="E487" s="138">
        <v>686.09</v>
      </c>
    </row>
    <row r="488" spans="1:5">
      <c r="A488" s="189">
        <v>38381</v>
      </c>
      <c r="B488" s="189" t="s">
        <v>654</v>
      </c>
      <c r="C488" s="189" t="s">
        <v>332</v>
      </c>
      <c r="D488" s="189" t="s">
        <v>333</v>
      </c>
      <c r="E488" s="138">
        <v>7.29</v>
      </c>
    </row>
    <row r="489" spans="1:5">
      <c r="A489" s="189">
        <v>39621</v>
      </c>
      <c r="B489" s="189" t="s">
        <v>655</v>
      </c>
      <c r="C489" s="189" t="s">
        <v>495</v>
      </c>
      <c r="D489" s="189" t="s">
        <v>333</v>
      </c>
      <c r="E489" s="177">
        <v>1344.51</v>
      </c>
    </row>
    <row r="490" spans="1:5">
      <c r="A490" s="189">
        <v>39624</v>
      </c>
      <c r="B490" s="189" t="s">
        <v>656</v>
      </c>
      <c r="C490" s="189" t="s">
        <v>495</v>
      </c>
      <c r="D490" s="189" t="s">
        <v>333</v>
      </c>
      <c r="E490" s="177">
        <v>1360.56</v>
      </c>
    </row>
    <row r="491" spans="1:5">
      <c r="A491" s="189">
        <v>39615</v>
      </c>
      <c r="B491" s="189" t="s">
        <v>657</v>
      </c>
      <c r="C491" s="189" t="s">
        <v>332</v>
      </c>
      <c r="D491" s="189" t="s">
        <v>333</v>
      </c>
      <c r="E491" s="138">
        <v>469.06</v>
      </c>
    </row>
    <row r="492" spans="1:5">
      <c r="A492" s="189">
        <v>39620</v>
      </c>
      <c r="B492" s="189" t="s">
        <v>658</v>
      </c>
      <c r="C492" s="189" t="s">
        <v>332</v>
      </c>
      <c r="D492" s="189" t="s">
        <v>333</v>
      </c>
      <c r="E492" s="138">
        <v>717.07</v>
      </c>
    </row>
    <row r="493" spans="1:5">
      <c r="A493" s="189">
        <v>39623</v>
      </c>
      <c r="B493" s="189" t="s">
        <v>659</v>
      </c>
      <c r="C493" s="189" t="s">
        <v>332</v>
      </c>
      <c r="D493" s="189" t="s">
        <v>333</v>
      </c>
      <c r="E493" s="138">
        <v>694.36</v>
      </c>
    </row>
    <row r="494" spans="1:5">
      <c r="A494" s="189">
        <v>36207</v>
      </c>
      <c r="B494" s="189" t="s">
        <v>660</v>
      </c>
      <c r="C494" s="189" t="s">
        <v>332</v>
      </c>
      <c r="D494" s="189" t="s">
        <v>335</v>
      </c>
      <c r="E494" s="138">
        <v>302.39999999999998</v>
      </c>
    </row>
    <row r="495" spans="1:5">
      <c r="A495" s="189">
        <v>36209</v>
      </c>
      <c r="B495" s="189" t="s">
        <v>661</v>
      </c>
      <c r="C495" s="189" t="s">
        <v>332</v>
      </c>
      <c r="D495" s="189" t="s">
        <v>335</v>
      </c>
      <c r="E495" s="138">
        <v>347.05</v>
      </c>
    </row>
    <row r="496" spans="1:5">
      <c r="A496" s="189">
        <v>36210</v>
      </c>
      <c r="B496" s="189" t="s">
        <v>662</v>
      </c>
      <c r="C496" s="189" t="s">
        <v>332</v>
      </c>
      <c r="D496" s="189" t="s">
        <v>335</v>
      </c>
      <c r="E496" s="138">
        <v>375.5</v>
      </c>
    </row>
    <row r="497" spans="1:5">
      <c r="A497" s="189">
        <v>36204</v>
      </c>
      <c r="B497" s="189" t="s">
        <v>663</v>
      </c>
      <c r="C497" s="189" t="s">
        <v>332</v>
      </c>
      <c r="D497" s="189" t="s">
        <v>335</v>
      </c>
      <c r="E497" s="138">
        <v>133.13999999999999</v>
      </c>
    </row>
    <row r="498" spans="1:5">
      <c r="A498" s="189">
        <v>36205</v>
      </c>
      <c r="B498" s="189" t="s">
        <v>664</v>
      </c>
      <c r="C498" s="189" t="s">
        <v>332</v>
      </c>
      <c r="D498" s="189" t="s">
        <v>335</v>
      </c>
      <c r="E498" s="138">
        <v>147.86000000000001</v>
      </c>
    </row>
    <row r="499" spans="1:5">
      <c r="A499" s="189">
        <v>36081</v>
      </c>
      <c r="B499" s="189" t="s">
        <v>114</v>
      </c>
      <c r="C499" s="189" t="s">
        <v>332</v>
      </c>
      <c r="D499" s="189" t="s">
        <v>335</v>
      </c>
      <c r="E499" s="138">
        <v>157.66</v>
      </c>
    </row>
    <row r="500" spans="1:5">
      <c r="A500" s="189">
        <v>36206</v>
      </c>
      <c r="B500" s="189" t="s">
        <v>665</v>
      </c>
      <c r="C500" s="189" t="s">
        <v>332</v>
      </c>
      <c r="D500" s="189" t="s">
        <v>335</v>
      </c>
      <c r="E500" s="138">
        <v>165.17</v>
      </c>
    </row>
    <row r="501" spans="1:5">
      <c r="A501" s="189">
        <v>36218</v>
      </c>
      <c r="B501" s="189" t="s">
        <v>666</v>
      </c>
      <c r="C501" s="189" t="s">
        <v>332</v>
      </c>
      <c r="D501" s="189" t="s">
        <v>333</v>
      </c>
      <c r="E501" s="138">
        <v>84.57</v>
      </c>
    </row>
    <row r="502" spans="1:5">
      <c r="A502" s="189">
        <v>36220</v>
      </c>
      <c r="B502" s="189" t="s">
        <v>667</v>
      </c>
      <c r="C502" s="189" t="s">
        <v>332</v>
      </c>
      <c r="D502" s="189" t="s">
        <v>333</v>
      </c>
      <c r="E502" s="138">
        <v>96.98</v>
      </c>
    </row>
    <row r="503" spans="1:5">
      <c r="A503" s="189">
        <v>36080</v>
      </c>
      <c r="B503" s="189" t="s">
        <v>668</v>
      </c>
      <c r="C503" s="189" t="s">
        <v>332</v>
      </c>
      <c r="D503" s="189" t="s">
        <v>331</v>
      </c>
      <c r="E503" s="138">
        <v>104.9</v>
      </c>
    </row>
    <row r="504" spans="1:5">
      <c r="A504" s="189">
        <v>36223</v>
      </c>
      <c r="B504" s="189" t="s">
        <v>669</v>
      </c>
      <c r="C504" s="189" t="s">
        <v>332</v>
      </c>
      <c r="D504" s="189" t="s">
        <v>333</v>
      </c>
      <c r="E504" s="138">
        <v>109.84</v>
      </c>
    </row>
    <row r="505" spans="1:5">
      <c r="A505" s="189">
        <v>546</v>
      </c>
      <c r="B505" s="189" t="s">
        <v>670</v>
      </c>
      <c r="C505" s="189" t="s">
        <v>387</v>
      </c>
      <c r="D505" s="189" t="s">
        <v>331</v>
      </c>
      <c r="E505" s="138">
        <v>5.33</v>
      </c>
    </row>
    <row r="506" spans="1:5">
      <c r="A506" s="189">
        <v>557</v>
      </c>
      <c r="B506" s="189" t="s">
        <v>671</v>
      </c>
      <c r="C506" s="189" t="s">
        <v>383</v>
      </c>
      <c r="D506" s="189" t="s">
        <v>333</v>
      </c>
      <c r="E506" s="138">
        <v>20.45</v>
      </c>
    </row>
    <row r="507" spans="1:5">
      <c r="A507" s="189">
        <v>552</v>
      </c>
      <c r="B507" s="189" t="s">
        <v>672</v>
      </c>
      <c r="C507" s="189" t="s">
        <v>383</v>
      </c>
      <c r="D507" s="189" t="s">
        <v>333</v>
      </c>
      <c r="E507" s="138">
        <v>10.07</v>
      </c>
    </row>
    <row r="508" spans="1:5">
      <c r="A508" s="189">
        <v>555</v>
      </c>
      <c r="B508" s="189" t="s">
        <v>673</v>
      </c>
      <c r="C508" s="189" t="s">
        <v>383</v>
      </c>
      <c r="D508" s="189" t="s">
        <v>333</v>
      </c>
      <c r="E508" s="138">
        <v>6.17</v>
      </c>
    </row>
    <row r="509" spans="1:5">
      <c r="A509" s="189">
        <v>565</v>
      </c>
      <c r="B509" s="189" t="s">
        <v>674</v>
      </c>
      <c r="C509" s="189" t="s">
        <v>383</v>
      </c>
      <c r="D509" s="189" t="s">
        <v>333</v>
      </c>
      <c r="E509" s="138">
        <v>9.43</v>
      </c>
    </row>
    <row r="510" spans="1:5">
      <c r="A510" s="189">
        <v>549</v>
      </c>
      <c r="B510" s="189" t="s">
        <v>675</v>
      </c>
      <c r="C510" s="189" t="s">
        <v>383</v>
      </c>
      <c r="D510" s="189" t="s">
        <v>333</v>
      </c>
      <c r="E510" s="138">
        <v>26.96</v>
      </c>
    </row>
    <row r="511" spans="1:5">
      <c r="A511" s="189">
        <v>559</v>
      </c>
      <c r="B511" s="189" t="s">
        <v>676</v>
      </c>
      <c r="C511" s="189" t="s">
        <v>383</v>
      </c>
      <c r="D511" s="189" t="s">
        <v>333</v>
      </c>
      <c r="E511" s="138">
        <v>13.48</v>
      </c>
    </row>
    <row r="512" spans="1:5">
      <c r="A512" s="189">
        <v>551</v>
      </c>
      <c r="B512" s="189" t="s">
        <v>677</v>
      </c>
      <c r="C512" s="189" t="s">
        <v>383</v>
      </c>
      <c r="D512" s="189" t="s">
        <v>333</v>
      </c>
      <c r="E512" s="138">
        <v>52.69</v>
      </c>
    </row>
    <row r="513" spans="1:5">
      <c r="A513" s="189">
        <v>547</v>
      </c>
      <c r="B513" s="189" t="s">
        <v>678</v>
      </c>
      <c r="C513" s="189" t="s">
        <v>383</v>
      </c>
      <c r="D513" s="189" t="s">
        <v>333</v>
      </c>
      <c r="E513" s="138">
        <v>20.2</v>
      </c>
    </row>
    <row r="514" spans="1:5">
      <c r="A514" s="189">
        <v>560</v>
      </c>
      <c r="B514" s="189" t="s">
        <v>679</v>
      </c>
      <c r="C514" s="189" t="s">
        <v>383</v>
      </c>
      <c r="D514" s="189" t="s">
        <v>333</v>
      </c>
      <c r="E514" s="138">
        <v>17.059999999999999</v>
      </c>
    </row>
    <row r="515" spans="1:5">
      <c r="A515" s="189">
        <v>566</v>
      </c>
      <c r="B515" s="189" t="s">
        <v>680</v>
      </c>
      <c r="C515" s="189" t="s">
        <v>383</v>
      </c>
      <c r="D515" s="189" t="s">
        <v>333</v>
      </c>
      <c r="E515" s="138">
        <v>2.74</v>
      </c>
    </row>
    <row r="516" spans="1:5">
      <c r="A516" s="189">
        <v>563</v>
      </c>
      <c r="B516" s="189" t="s">
        <v>681</v>
      </c>
      <c r="C516" s="189" t="s">
        <v>383</v>
      </c>
      <c r="D516" s="189" t="s">
        <v>333</v>
      </c>
      <c r="E516" s="138">
        <v>15.33</v>
      </c>
    </row>
    <row r="517" spans="1:5">
      <c r="A517" s="189">
        <v>38127</v>
      </c>
      <c r="B517" s="189" t="s">
        <v>682</v>
      </c>
      <c r="C517" s="189" t="s">
        <v>332</v>
      </c>
      <c r="D517" s="189" t="s">
        <v>333</v>
      </c>
      <c r="E517" s="138">
        <v>321.13</v>
      </c>
    </row>
    <row r="518" spans="1:5">
      <c r="A518" s="189">
        <v>38060</v>
      </c>
      <c r="B518" s="189" t="s">
        <v>683</v>
      </c>
      <c r="C518" s="189" t="s">
        <v>332</v>
      </c>
      <c r="D518" s="189" t="s">
        <v>333</v>
      </c>
      <c r="E518" s="138">
        <v>63.86</v>
      </c>
    </row>
    <row r="519" spans="1:5">
      <c r="A519" s="189">
        <v>10956</v>
      </c>
      <c r="B519" s="189" t="s">
        <v>684</v>
      </c>
      <c r="C519" s="189" t="s">
        <v>332</v>
      </c>
      <c r="D519" s="189" t="s">
        <v>333</v>
      </c>
      <c r="E519" s="138">
        <v>66.34</v>
      </c>
    </row>
    <row r="520" spans="1:5">
      <c r="A520" s="189">
        <v>39380</v>
      </c>
      <c r="B520" s="189" t="s">
        <v>685</v>
      </c>
      <c r="C520" s="189" t="s">
        <v>332</v>
      </c>
      <c r="D520" s="189" t="s">
        <v>335</v>
      </c>
      <c r="E520" s="138">
        <v>9.82</v>
      </c>
    </row>
    <row r="521" spans="1:5">
      <c r="A521" s="189">
        <v>13374</v>
      </c>
      <c r="B521" s="189" t="s">
        <v>4398</v>
      </c>
      <c r="C521" s="189" t="s">
        <v>332</v>
      </c>
      <c r="D521" s="189" t="s">
        <v>335</v>
      </c>
      <c r="E521" s="138">
        <v>89.96</v>
      </c>
    </row>
    <row r="522" spans="1:5">
      <c r="A522" s="189">
        <v>37597</v>
      </c>
      <c r="B522" s="189" t="s">
        <v>686</v>
      </c>
      <c r="C522" s="189" t="s">
        <v>332</v>
      </c>
      <c r="D522" s="189" t="s">
        <v>335</v>
      </c>
      <c r="E522" s="177">
        <v>332215.39</v>
      </c>
    </row>
    <row r="523" spans="1:5">
      <c r="A523" s="189">
        <v>183</v>
      </c>
      <c r="B523" s="189" t="s">
        <v>687</v>
      </c>
      <c r="C523" s="189" t="s">
        <v>688</v>
      </c>
      <c r="D523" s="189" t="s">
        <v>331</v>
      </c>
      <c r="E523" s="138">
        <v>98.48</v>
      </c>
    </row>
    <row r="524" spans="1:5">
      <c r="A524" s="189">
        <v>184</v>
      </c>
      <c r="B524" s="189" t="s">
        <v>181</v>
      </c>
      <c r="C524" s="189" t="s">
        <v>688</v>
      </c>
      <c r="D524" s="189" t="s">
        <v>333</v>
      </c>
      <c r="E524" s="138">
        <v>65.09</v>
      </c>
    </row>
    <row r="525" spans="1:5">
      <c r="A525" s="189">
        <v>195</v>
      </c>
      <c r="B525" s="189" t="s">
        <v>689</v>
      </c>
      <c r="C525" s="189" t="s">
        <v>688</v>
      </c>
      <c r="D525" s="189" t="s">
        <v>333</v>
      </c>
      <c r="E525" s="138">
        <v>80</v>
      </c>
    </row>
    <row r="526" spans="1:5">
      <c r="A526" s="189">
        <v>194</v>
      </c>
      <c r="B526" s="189" t="s">
        <v>690</v>
      </c>
      <c r="C526" s="189" t="s">
        <v>688</v>
      </c>
      <c r="D526" s="189" t="s">
        <v>333</v>
      </c>
      <c r="E526" s="138">
        <v>43.49</v>
      </c>
    </row>
    <row r="527" spans="1:5">
      <c r="A527" s="189">
        <v>20001</v>
      </c>
      <c r="B527" s="189" t="s">
        <v>691</v>
      </c>
      <c r="C527" s="189" t="s">
        <v>688</v>
      </c>
      <c r="D527" s="189" t="s">
        <v>333</v>
      </c>
      <c r="E527" s="138">
        <v>79.72</v>
      </c>
    </row>
    <row r="528" spans="1:5">
      <c r="A528" s="189">
        <v>181</v>
      </c>
      <c r="B528" s="189" t="s">
        <v>692</v>
      </c>
      <c r="C528" s="189" t="s">
        <v>688</v>
      </c>
      <c r="D528" s="189" t="s">
        <v>333</v>
      </c>
      <c r="E528" s="138">
        <v>107.85</v>
      </c>
    </row>
    <row r="529" spans="1:5">
      <c r="A529" s="189">
        <v>39837</v>
      </c>
      <c r="B529" s="189" t="s">
        <v>693</v>
      </c>
      <c r="C529" s="189" t="s">
        <v>688</v>
      </c>
      <c r="D529" s="189" t="s">
        <v>335</v>
      </c>
      <c r="E529" s="138">
        <v>223.87</v>
      </c>
    </row>
    <row r="530" spans="1:5">
      <c r="A530" s="189">
        <v>10535</v>
      </c>
      <c r="B530" s="189" t="s">
        <v>694</v>
      </c>
      <c r="C530" s="189" t="s">
        <v>332</v>
      </c>
      <c r="D530" s="189" t="s">
        <v>331</v>
      </c>
      <c r="E530" s="177">
        <v>3780</v>
      </c>
    </row>
    <row r="531" spans="1:5">
      <c r="A531" s="189">
        <v>10537</v>
      </c>
      <c r="B531" s="189" t="s">
        <v>695</v>
      </c>
      <c r="C531" s="189" t="s">
        <v>332</v>
      </c>
      <c r="D531" s="189" t="s">
        <v>333</v>
      </c>
      <c r="E531" s="177">
        <v>5154.8900000000003</v>
      </c>
    </row>
    <row r="532" spans="1:5">
      <c r="A532" s="189">
        <v>13891</v>
      </c>
      <c r="B532" s="189" t="s">
        <v>696</v>
      </c>
      <c r="C532" s="189" t="s">
        <v>332</v>
      </c>
      <c r="D532" s="189" t="s">
        <v>333</v>
      </c>
      <c r="E532" s="177">
        <v>4728.2</v>
      </c>
    </row>
    <row r="533" spans="1:5">
      <c r="A533" s="189">
        <v>25975</v>
      </c>
      <c r="B533" s="189" t="s">
        <v>697</v>
      </c>
      <c r="C533" s="189" t="s">
        <v>332</v>
      </c>
      <c r="D533" s="189" t="s">
        <v>333</v>
      </c>
      <c r="E533" s="177">
        <v>20565.759999999998</v>
      </c>
    </row>
    <row r="534" spans="1:5">
      <c r="A534" s="189">
        <v>36396</v>
      </c>
      <c r="B534" s="189" t="s">
        <v>698</v>
      </c>
      <c r="C534" s="189" t="s">
        <v>332</v>
      </c>
      <c r="D534" s="189" t="s">
        <v>333</v>
      </c>
      <c r="E534" s="177">
        <v>4324.57</v>
      </c>
    </row>
    <row r="535" spans="1:5">
      <c r="A535" s="189">
        <v>36397</v>
      </c>
      <c r="B535" s="189" t="s">
        <v>699</v>
      </c>
      <c r="C535" s="189" t="s">
        <v>332</v>
      </c>
      <c r="D535" s="189" t="s">
        <v>333</v>
      </c>
      <c r="E535" s="177">
        <v>15376.27</v>
      </c>
    </row>
    <row r="536" spans="1:5">
      <c r="A536" s="189">
        <v>36398</v>
      </c>
      <c r="B536" s="189" t="s">
        <v>241</v>
      </c>
      <c r="C536" s="189" t="s">
        <v>332</v>
      </c>
      <c r="D536" s="189" t="s">
        <v>333</v>
      </c>
      <c r="E536" s="177">
        <v>18688.57</v>
      </c>
    </row>
    <row r="537" spans="1:5">
      <c r="A537" s="189">
        <v>647</v>
      </c>
      <c r="B537" s="189" t="s">
        <v>700</v>
      </c>
      <c r="C537" s="189" t="s">
        <v>330</v>
      </c>
      <c r="D537" s="189" t="s">
        <v>333</v>
      </c>
      <c r="E537" s="138">
        <v>19.02</v>
      </c>
    </row>
    <row r="538" spans="1:5">
      <c r="A538" s="189">
        <v>40920</v>
      </c>
      <c r="B538" s="189" t="s">
        <v>701</v>
      </c>
      <c r="C538" s="189" t="s">
        <v>470</v>
      </c>
      <c r="D538" s="189" t="s">
        <v>333</v>
      </c>
      <c r="E538" s="177">
        <v>3365.57</v>
      </c>
    </row>
    <row r="539" spans="1:5">
      <c r="A539" s="189">
        <v>7266</v>
      </c>
      <c r="B539" s="189" t="s">
        <v>176</v>
      </c>
      <c r="C539" s="189" t="s">
        <v>702</v>
      </c>
      <c r="D539" s="189" t="s">
        <v>331</v>
      </c>
      <c r="E539" s="138">
        <v>497.93</v>
      </c>
    </row>
    <row r="540" spans="1:5">
      <c r="A540" s="189">
        <v>7270</v>
      </c>
      <c r="B540" s="189" t="s">
        <v>703</v>
      </c>
      <c r="C540" s="189" t="s">
        <v>332</v>
      </c>
      <c r="D540" s="189" t="s">
        <v>333</v>
      </c>
      <c r="E540" s="138">
        <v>0.47</v>
      </c>
    </row>
    <row r="541" spans="1:5">
      <c r="A541" s="189">
        <v>7269</v>
      </c>
      <c r="B541" s="189" t="s">
        <v>704</v>
      </c>
      <c r="C541" s="189" t="s">
        <v>332</v>
      </c>
      <c r="D541" s="189" t="s">
        <v>333</v>
      </c>
      <c r="E541" s="138">
        <v>0.33</v>
      </c>
    </row>
    <row r="542" spans="1:5">
      <c r="A542" s="189">
        <v>7271</v>
      </c>
      <c r="B542" s="189" t="s">
        <v>705</v>
      </c>
      <c r="C542" s="189" t="s">
        <v>332</v>
      </c>
      <c r="D542" s="189" t="s">
        <v>333</v>
      </c>
      <c r="E542" s="138">
        <v>0.49</v>
      </c>
    </row>
    <row r="543" spans="1:5">
      <c r="A543" s="189">
        <v>7268</v>
      </c>
      <c r="B543" s="189" t="s">
        <v>706</v>
      </c>
      <c r="C543" s="189" t="s">
        <v>332</v>
      </c>
      <c r="D543" s="189" t="s">
        <v>333</v>
      </c>
      <c r="E543" s="138">
        <v>0.7</v>
      </c>
    </row>
    <row r="544" spans="1:5">
      <c r="A544" s="189">
        <v>7267</v>
      </c>
      <c r="B544" s="189" t="s">
        <v>707</v>
      </c>
      <c r="C544" s="189" t="s">
        <v>332</v>
      </c>
      <c r="D544" s="189" t="s">
        <v>333</v>
      </c>
      <c r="E544" s="138">
        <v>0.34</v>
      </c>
    </row>
    <row r="545" spans="1:5">
      <c r="A545" s="189">
        <v>38783</v>
      </c>
      <c r="B545" s="189" t="s">
        <v>708</v>
      </c>
      <c r="C545" s="189" t="s">
        <v>332</v>
      </c>
      <c r="D545" s="189" t="s">
        <v>333</v>
      </c>
      <c r="E545" s="138">
        <v>0.62</v>
      </c>
    </row>
    <row r="546" spans="1:5">
      <c r="A546" s="189">
        <v>37593</v>
      </c>
      <c r="B546" s="189" t="s">
        <v>709</v>
      </c>
      <c r="C546" s="189" t="s">
        <v>332</v>
      </c>
      <c r="D546" s="189" t="s">
        <v>333</v>
      </c>
      <c r="E546" s="138">
        <v>1.62</v>
      </c>
    </row>
    <row r="547" spans="1:5">
      <c r="A547" s="189">
        <v>37594</v>
      </c>
      <c r="B547" s="189" t="s">
        <v>710</v>
      </c>
      <c r="C547" s="189" t="s">
        <v>332</v>
      </c>
      <c r="D547" s="189" t="s">
        <v>333</v>
      </c>
      <c r="E547" s="138">
        <v>1.99</v>
      </c>
    </row>
    <row r="548" spans="1:5">
      <c r="A548" s="189">
        <v>37592</v>
      </c>
      <c r="B548" s="189" t="s">
        <v>711</v>
      </c>
      <c r="C548" s="189" t="s">
        <v>332</v>
      </c>
      <c r="D548" s="189" t="s">
        <v>333</v>
      </c>
      <c r="E548" s="138">
        <v>1.21</v>
      </c>
    </row>
    <row r="549" spans="1:5">
      <c r="A549" s="189">
        <v>34556</v>
      </c>
      <c r="B549" s="189" t="s">
        <v>15952</v>
      </c>
      <c r="C549" s="189" t="s">
        <v>332</v>
      </c>
      <c r="D549" s="189" t="s">
        <v>333</v>
      </c>
      <c r="E549" s="138">
        <v>2.79</v>
      </c>
    </row>
    <row r="550" spans="1:5">
      <c r="A550" s="189">
        <v>37873</v>
      </c>
      <c r="B550" s="189" t="s">
        <v>15953</v>
      </c>
      <c r="C550" s="189" t="s">
        <v>332</v>
      </c>
      <c r="D550" s="189" t="s">
        <v>333</v>
      </c>
      <c r="E550" s="138">
        <v>2.84</v>
      </c>
    </row>
    <row r="551" spans="1:5">
      <c r="A551" s="189">
        <v>34564</v>
      </c>
      <c r="B551" s="189" t="s">
        <v>15954</v>
      </c>
      <c r="C551" s="189" t="s">
        <v>332</v>
      </c>
      <c r="D551" s="189" t="s">
        <v>333</v>
      </c>
      <c r="E551" s="138">
        <v>2.97</v>
      </c>
    </row>
    <row r="552" spans="1:5">
      <c r="A552" s="189">
        <v>34565</v>
      </c>
      <c r="B552" s="189" t="s">
        <v>15955</v>
      </c>
      <c r="C552" s="189" t="s">
        <v>332</v>
      </c>
      <c r="D552" s="189" t="s">
        <v>333</v>
      </c>
      <c r="E552" s="138">
        <v>3.14</v>
      </c>
    </row>
    <row r="553" spans="1:5">
      <c r="A553" s="189">
        <v>38590</v>
      </c>
      <c r="B553" s="189" t="s">
        <v>15956</v>
      </c>
      <c r="C553" s="189" t="s">
        <v>332</v>
      </c>
      <c r="D553" s="189" t="s">
        <v>333</v>
      </c>
      <c r="E553" s="138">
        <v>2.3199999999999998</v>
      </c>
    </row>
    <row r="554" spans="1:5">
      <c r="A554" s="189">
        <v>34566</v>
      </c>
      <c r="B554" s="189" t="s">
        <v>15957</v>
      </c>
      <c r="C554" s="189" t="s">
        <v>332</v>
      </c>
      <c r="D554" s="189" t="s">
        <v>333</v>
      </c>
      <c r="E554" s="138">
        <v>2.44</v>
      </c>
    </row>
    <row r="555" spans="1:5">
      <c r="A555" s="189">
        <v>34567</v>
      </c>
      <c r="B555" s="189" t="s">
        <v>15958</v>
      </c>
      <c r="C555" s="189" t="s">
        <v>332</v>
      </c>
      <c r="D555" s="189" t="s">
        <v>333</v>
      </c>
      <c r="E555" s="138">
        <v>2.58</v>
      </c>
    </row>
    <row r="556" spans="1:5">
      <c r="A556" s="189">
        <v>38591</v>
      </c>
      <c r="B556" s="189" t="s">
        <v>15959</v>
      </c>
      <c r="C556" s="189" t="s">
        <v>332</v>
      </c>
      <c r="D556" s="189" t="s">
        <v>333</v>
      </c>
      <c r="E556" s="138">
        <v>2.35</v>
      </c>
    </row>
    <row r="557" spans="1:5">
      <c r="A557" s="189">
        <v>34568</v>
      </c>
      <c r="B557" s="189" t="s">
        <v>15960</v>
      </c>
      <c r="C557" s="189" t="s">
        <v>332</v>
      </c>
      <c r="D557" s="189" t="s">
        <v>333</v>
      </c>
      <c r="E557" s="138">
        <v>3.06</v>
      </c>
    </row>
    <row r="558" spans="1:5">
      <c r="A558" s="189">
        <v>34569</v>
      </c>
      <c r="B558" s="189" t="s">
        <v>15961</v>
      </c>
      <c r="C558" s="189" t="s">
        <v>332</v>
      </c>
      <c r="D558" s="189" t="s">
        <v>333</v>
      </c>
      <c r="E558" s="138">
        <v>3.14</v>
      </c>
    </row>
    <row r="559" spans="1:5">
      <c r="A559" s="189">
        <v>34570</v>
      </c>
      <c r="B559" s="189" t="s">
        <v>15962</v>
      </c>
      <c r="C559" s="189" t="s">
        <v>332</v>
      </c>
      <c r="D559" s="189" t="s">
        <v>333</v>
      </c>
      <c r="E559" s="138">
        <v>3.41</v>
      </c>
    </row>
    <row r="560" spans="1:5">
      <c r="A560" s="189">
        <v>25070</v>
      </c>
      <c r="B560" s="189" t="s">
        <v>15963</v>
      </c>
      <c r="C560" s="189" t="s">
        <v>332</v>
      </c>
      <c r="D560" s="189" t="s">
        <v>333</v>
      </c>
      <c r="E560" s="138">
        <v>2.57</v>
      </c>
    </row>
    <row r="561" spans="1:5">
      <c r="A561" s="189">
        <v>34571</v>
      </c>
      <c r="B561" s="189" t="s">
        <v>15964</v>
      </c>
      <c r="C561" s="189" t="s">
        <v>332</v>
      </c>
      <c r="D561" s="189" t="s">
        <v>333</v>
      </c>
      <c r="E561" s="138">
        <v>2.59</v>
      </c>
    </row>
    <row r="562" spans="1:5">
      <c r="A562" s="189">
        <v>34573</v>
      </c>
      <c r="B562" s="189" t="s">
        <v>15965</v>
      </c>
      <c r="C562" s="189" t="s">
        <v>332</v>
      </c>
      <c r="D562" s="189" t="s">
        <v>333</v>
      </c>
      <c r="E562" s="138">
        <v>2.73</v>
      </c>
    </row>
    <row r="563" spans="1:5">
      <c r="A563" s="189">
        <v>37107</v>
      </c>
      <c r="B563" s="189" t="s">
        <v>15966</v>
      </c>
      <c r="C563" s="189" t="s">
        <v>332</v>
      </c>
      <c r="D563" s="189" t="s">
        <v>333</v>
      </c>
      <c r="E563" s="138">
        <v>3.6</v>
      </c>
    </row>
    <row r="564" spans="1:5">
      <c r="A564" s="189">
        <v>34576</v>
      </c>
      <c r="B564" s="189" t="s">
        <v>15967</v>
      </c>
      <c r="C564" s="189" t="s">
        <v>332</v>
      </c>
      <c r="D564" s="189" t="s">
        <v>333</v>
      </c>
      <c r="E564" s="138">
        <v>3.97</v>
      </c>
    </row>
    <row r="565" spans="1:5">
      <c r="A565" s="189">
        <v>34577</v>
      </c>
      <c r="B565" s="189" t="s">
        <v>15968</v>
      </c>
      <c r="C565" s="189" t="s">
        <v>332</v>
      </c>
      <c r="D565" s="189" t="s">
        <v>333</v>
      </c>
      <c r="E565" s="138">
        <v>4.1500000000000004</v>
      </c>
    </row>
    <row r="566" spans="1:5">
      <c r="A566" s="189">
        <v>34578</v>
      </c>
      <c r="B566" s="189" t="s">
        <v>15969</v>
      </c>
      <c r="C566" s="189" t="s">
        <v>332</v>
      </c>
      <c r="D566" s="189" t="s">
        <v>333</v>
      </c>
      <c r="E566" s="138">
        <v>4.5</v>
      </c>
    </row>
    <row r="567" spans="1:5">
      <c r="A567" s="189">
        <v>34579</v>
      </c>
      <c r="B567" s="189" t="s">
        <v>15970</v>
      </c>
      <c r="C567" s="189" t="s">
        <v>332</v>
      </c>
      <c r="D567" s="189" t="s">
        <v>333</v>
      </c>
      <c r="E567" s="138">
        <v>4.8</v>
      </c>
    </row>
    <row r="568" spans="1:5">
      <c r="A568" s="189">
        <v>25067</v>
      </c>
      <c r="B568" s="189" t="s">
        <v>15971</v>
      </c>
      <c r="C568" s="189" t="s">
        <v>332</v>
      </c>
      <c r="D568" s="189" t="s">
        <v>333</v>
      </c>
      <c r="E568" s="138">
        <v>3.21</v>
      </c>
    </row>
    <row r="569" spans="1:5">
      <c r="A569" s="189">
        <v>34580</v>
      </c>
      <c r="B569" s="189" t="s">
        <v>15972</v>
      </c>
      <c r="C569" s="189" t="s">
        <v>332</v>
      </c>
      <c r="D569" s="189" t="s">
        <v>333</v>
      </c>
      <c r="E569" s="138">
        <v>3.58</v>
      </c>
    </row>
    <row r="570" spans="1:5">
      <c r="A570" s="189">
        <v>25071</v>
      </c>
      <c r="B570" s="189" t="s">
        <v>15973</v>
      </c>
      <c r="C570" s="189" t="s">
        <v>332</v>
      </c>
      <c r="D570" s="189" t="s">
        <v>333</v>
      </c>
      <c r="E570" s="138">
        <v>1.78</v>
      </c>
    </row>
    <row r="571" spans="1:5">
      <c r="A571" s="189">
        <v>38395</v>
      </c>
      <c r="B571" s="189" t="s">
        <v>712</v>
      </c>
      <c r="C571" s="189" t="s">
        <v>332</v>
      </c>
      <c r="D571" s="189" t="s">
        <v>333</v>
      </c>
      <c r="E571" s="138">
        <v>6.09</v>
      </c>
    </row>
    <row r="572" spans="1:5">
      <c r="A572" s="189">
        <v>34583</v>
      </c>
      <c r="B572" s="189" t="s">
        <v>713</v>
      </c>
      <c r="C572" s="189" t="s">
        <v>337</v>
      </c>
      <c r="D572" s="189" t="s">
        <v>333</v>
      </c>
      <c r="E572" s="138">
        <v>55.13</v>
      </c>
    </row>
    <row r="573" spans="1:5">
      <c r="A573" s="189">
        <v>34584</v>
      </c>
      <c r="B573" s="189" t="s">
        <v>714</v>
      </c>
      <c r="C573" s="189" t="s">
        <v>337</v>
      </c>
      <c r="D573" s="189" t="s">
        <v>333</v>
      </c>
      <c r="E573" s="138">
        <v>30.86</v>
      </c>
    </row>
    <row r="574" spans="1:5">
      <c r="A574" s="189">
        <v>709</v>
      </c>
      <c r="B574" s="189" t="s">
        <v>715</v>
      </c>
      <c r="C574" s="189" t="s">
        <v>337</v>
      </c>
      <c r="D574" s="189" t="s">
        <v>335</v>
      </c>
      <c r="E574" s="138">
        <v>524.21</v>
      </c>
    </row>
    <row r="575" spans="1:5">
      <c r="A575" s="189">
        <v>34599</v>
      </c>
      <c r="B575" s="189" t="s">
        <v>15974</v>
      </c>
      <c r="C575" s="189" t="s">
        <v>332</v>
      </c>
      <c r="D575" s="189" t="s">
        <v>333</v>
      </c>
      <c r="E575" s="138">
        <v>1.83</v>
      </c>
    </row>
    <row r="576" spans="1:5">
      <c r="A576" s="189">
        <v>34592</v>
      </c>
      <c r="B576" s="189" t="s">
        <v>15975</v>
      </c>
      <c r="C576" s="189" t="s">
        <v>332</v>
      </c>
      <c r="D576" s="189" t="s">
        <v>333</v>
      </c>
      <c r="E576" s="138">
        <v>2.04</v>
      </c>
    </row>
    <row r="577" spans="1:5">
      <c r="A577" s="189">
        <v>37103</v>
      </c>
      <c r="B577" s="189" t="s">
        <v>15976</v>
      </c>
      <c r="C577" s="189" t="s">
        <v>332</v>
      </c>
      <c r="D577" s="189" t="s">
        <v>333</v>
      </c>
      <c r="E577" s="138">
        <v>2.33</v>
      </c>
    </row>
    <row r="578" spans="1:5">
      <c r="A578" s="189">
        <v>34555</v>
      </c>
      <c r="B578" s="189" t="s">
        <v>15977</v>
      </c>
      <c r="C578" s="189" t="s">
        <v>332</v>
      </c>
      <c r="D578" s="189" t="s">
        <v>333</v>
      </c>
      <c r="E578" s="138">
        <v>2.96</v>
      </c>
    </row>
    <row r="579" spans="1:5">
      <c r="A579" s="189">
        <v>651</v>
      </c>
      <c r="B579" s="189" t="s">
        <v>15978</v>
      </c>
      <c r="C579" s="189" t="s">
        <v>332</v>
      </c>
      <c r="D579" s="189" t="s">
        <v>333</v>
      </c>
      <c r="E579" s="138">
        <v>2.25</v>
      </c>
    </row>
    <row r="580" spans="1:5">
      <c r="A580" s="189">
        <v>654</v>
      </c>
      <c r="B580" s="189" t="s">
        <v>15979</v>
      </c>
      <c r="C580" s="189" t="s">
        <v>332</v>
      </c>
      <c r="D580" s="189" t="s">
        <v>333</v>
      </c>
      <c r="E580" s="138">
        <v>2.79</v>
      </c>
    </row>
    <row r="581" spans="1:5">
      <c r="A581" s="189">
        <v>650</v>
      </c>
      <c r="B581" s="189" t="s">
        <v>15980</v>
      </c>
      <c r="C581" s="189" t="s">
        <v>332</v>
      </c>
      <c r="D581" s="189" t="s">
        <v>331</v>
      </c>
      <c r="E581" s="138">
        <v>1.8</v>
      </c>
    </row>
    <row r="582" spans="1:5">
      <c r="A582" s="189">
        <v>716</v>
      </c>
      <c r="B582" s="189" t="s">
        <v>4518</v>
      </c>
      <c r="C582" s="189" t="s">
        <v>332</v>
      </c>
      <c r="D582" s="189" t="s">
        <v>333</v>
      </c>
      <c r="E582" s="138">
        <v>14.91</v>
      </c>
    </row>
    <row r="583" spans="1:5">
      <c r="A583" s="189">
        <v>715</v>
      </c>
      <c r="B583" s="189" t="s">
        <v>716</v>
      </c>
      <c r="C583" s="189" t="s">
        <v>332</v>
      </c>
      <c r="D583" s="189" t="s">
        <v>331</v>
      </c>
      <c r="E583" s="138">
        <v>14.75</v>
      </c>
    </row>
    <row r="584" spans="1:5">
      <c r="A584" s="189">
        <v>718</v>
      </c>
      <c r="B584" s="189" t="s">
        <v>717</v>
      </c>
      <c r="C584" s="189" t="s">
        <v>332</v>
      </c>
      <c r="D584" s="189" t="s">
        <v>333</v>
      </c>
      <c r="E584" s="138">
        <v>21.97</v>
      </c>
    </row>
    <row r="585" spans="1:5">
      <c r="A585" s="189">
        <v>11981</v>
      </c>
      <c r="B585" s="189" t="s">
        <v>4519</v>
      </c>
      <c r="C585" s="189" t="s">
        <v>332</v>
      </c>
      <c r="D585" s="189" t="s">
        <v>333</v>
      </c>
      <c r="E585" s="138">
        <v>15.07</v>
      </c>
    </row>
    <row r="586" spans="1:5">
      <c r="A586" s="189">
        <v>10610</v>
      </c>
      <c r="B586" s="189" t="s">
        <v>718</v>
      </c>
      <c r="C586" s="189" t="s">
        <v>332</v>
      </c>
      <c r="D586" s="189" t="s">
        <v>333</v>
      </c>
      <c r="E586" s="138">
        <v>1.34</v>
      </c>
    </row>
    <row r="587" spans="1:5">
      <c r="A587" s="189">
        <v>34585</v>
      </c>
      <c r="B587" s="189" t="s">
        <v>719</v>
      </c>
      <c r="C587" s="189" t="s">
        <v>332</v>
      </c>
      <c r="D587" s="189" t="s">
        <v>333</v>
      </c>
      <c r="E587" s="138">
        <v>1.36</v>
      </c>
    </row>
    <row r="588" spans="1:5">
      <c r="A588" s="189">
        <v>34586</v>
      </c>
      <c r="B588" s="189" t="s">
        <v>720</v>
      </c>
      <c r="C588" s="189" t="s">
        <v>332</v>
      </c>
      <c r="D588" s="189" t="s">
        <v>333</v>
      </c>
      <c r="E588" s="138">
        <v>1.38</v>
      </c>
    </row>
    <row r="589" spans="1:5">
      <c r="A589" s="189">
        <v>38603</v>
      </c>
      <c r="B589" s="189" t="s">
        <v>721</v>
      </c>
      <c r="C589" s="189" t="s">
        <v>332</v>
      </c>
      <c r="D589" s="189" t="s">
        <v>333</v>
      </c>
      <c r="E589" s="138">
        <v>1.6</v>
      </c>
    </row>
    <row r="590" spans="1:5">
      <c r="A590" s="189">
        <v>34588</v>
      </c>
      <c r="B590" s="189" t="s">
        <v>722</v>
      </c>
      <c r="C590" s="189" t="s">
        <v>332</v>
      </c>
      <c r="D590" s="189" t="s">
        <v>333</v>
      </c>
      <c r="E590" s="138">
        <v>1.78</v>
      </c>
    </row>
    <row r="591" spans="1:5">
      <c r="A591" s="189">
        <v>34590</v>
      </c>
      <c r="B591" s="189" t="s">
        <v>723</v>
      </c>
      <c r="C591" s="189" t="s">
        <v>332</v>
      </c>
      <c r="D591" s="189" t="s">
        <v>333</v>
      </c>
      <c r="E591" s="138">
        <v>1.92</v>
      </c>
    </row>
    <row r="592" spans="1:5">
      <c r="A592" s="189">
        <v>34591</v>
      </c>
      <c r="B592" s="189" t="s">
        <v>724</v>
      </c>
      <c r="C592" s="189" t="s">
        <v>332</v>
      </c>
      <c r="D592" s="189" t="s">
        <v>333</v>
      </c>
      <c r="E592" s="138">
        <v>2.39</v>
      </c>
    </row>
    <row r="593" spans="1:5">
      <c r="A593" s="189">
        <v>674</v>
      </c>
      <c r="B593" s="189" t="s">
        <v>725</v>
      </c>
      <c r="C593" s="189" t="s">
        <v>337</v>
      </c>
      <c r="D593" s="189" t="s">
        <v>335</v>
      </c>
      <c r="E593" s="138">
        <v>46.83</v>
      </c>
    </row>
    <row r="594" spans="1:5">
      <c r="A594" s="189">
        <v>34600</v>
      </c>
      <c r="B594" s="189" t="s">
        <v>726</v>
      </c>
      <c r="C594" s="189" t="s">
        <v>337</v>
      </c>
      <c r="D594" s="189" t="s">
        <v>335</v>
      </c>
      <c r="E594" s="138">
        <v>76.099999999999994</v>
      </c>
    </row>
    <row r="595" spans="1:5">
      <c r="A595" s="189">
        <v>652</v>
      </c>
      <c r="B595" s="189" t="s">
        <v>727</v>
      </c>
      <c r="C595" s="189" t="s">
        <v>337</v>
      </c>
      <c r="D595" s="189" t="s">
        <v>335</v>
      </c>
      <c r="E595" s="138">
        <v>96.92</v>
      </c>
    </row>
    <row r="596" spans="1:5">
      <c r="A596" s="189">
        <v>40517</v>
      </c>
      <c r="B596" s="189" t="s">
        <v>15981</v>
      </c>
      <c r="C596" s="189" t="s">
        <v>337</v>
      </c>
      <c r="D596" s="189" t="s">
        <v>333</v>
      </c>
      <c r="E596" s="138">
        <v>34.369999999999997</v>
      </c>
    </row>
    <row r="597" spans="1:5">
      <c r="A597" s="189">
        <v>40515</v>
      </c>
      <c r="B597" s="189" t="s">
        <v>15982</v>
      </c>
      <c r="C597" s="189" t="s">
        <v>337</v>
      </c>
      <c r="D597" s="189" t="s">
        <v>333</v>
      </c>
      <c r="E597" s="138">
        <v>77.34</v>
      </c>
    </row>
    <row r="598" spans="1:5">
      <c r="A598" s="189">
        <v>40529</v>
      </c>
      <c r="B598" s="189" t="s">
        <v>15983</v>
      </c>
      <c r="C598" s="189" t="s">
        <v>337</v>
      </c>
      <c r="D598" s="189" t="s">
        <v>333</v>
      </c>
      <c r="E598" s="138">
        <v>49.41</v>
      </c>
    </row>
    <row r="599" spans="1:5">
      <c r="A599" s="189">
        <v>36170</v>
      </c>
      <c r="B599" s="189" t="s">
        <v>15984</v>
      </c>
      <c r="C599" s="189" t="s">
        <v>337</v>
      </c>
      <c r="D599" s="189" t="s">
        <v>331</v>
      </c>
      <c r="E599" s="138">
        <v>41</v>
      </c>
    </row>
    <row r="600" spans="1:5">
      <c r="A600" s="189">
        <v>40524</v>
      </c>
      <c r="B600" s="189" t="s">
        <v>15985</v>
      </c>
      <c r="C600" s="189" t="s">
        <v>337</v>
      </c>
      <c r="D600" s="189" t="s">
        <v>333</v>
      </c>
      <c r="E600" s="138">
        <v>48.34</v>
      </c>
    </row>
    <row r="601" spans="1:5">
      <c r="A601" s="189">
        <v>36156</v>
      </c>
      <c r="B601" s="189" t="s">
        <v>15986</v>
      </c>
      <c r="C601" s="189" t="s">
        <v>337</v>
      </c>
      <c r="D601" s="189" t="s">
        <v>333</v>
      </c>
      <c r="E601" s="138">
        <v>37.590000000000003</v>
      </c>
    </row>
    <row r="602" spans="1:5">
      <c r="A602" s="189">
        <v>36155</v>
      </c>
      <c r="B602" s="189" t="s">
        <v>15987</v>
      </c>
      <c r="C602" s="189" t="s">
        <v>337</v>
      </c>
      <c r="D602" s="189" t="s">
        <v>333</v>
      </c>
      <c r="E602" s="138">
        <v>32.450000000000003</v>
      </c>
    </row>
    <row r="603" spans="1:5">
      <c r="A603" s="189">
        <v>36154</v>
      </c>
      <c r="B603" s="189" t="s">
        <v>15988</v>
      </c>
      <c r="C603" s="189" t="s">
        <v>337</v>
      </c>
      <c r="D603" s="189" t="s">
        <v>333</v>
      </c>
      <c r="E603" s="138">
        <v>45.11</v>
      </c>
    </row>
    <row r="604" spans="1:5">
      <c r="A604" s="189">
        <v>695</v>
      </c>
      <c r="B604" s="189" t="s">
        <v>728</v>
      </c>
      <c r="C604" s="189" t="s">
        <v>337</v>
      </c>
      <c r="D604" s="189" t="s">
        <v>333</v>
      </c>
      <c r="E604" s="138">
        <v>33.14</v>
      </c>
    </row>
    <row r="605" spans="1:5">
      <c r="A605" s="189">
        <v>679</v>
      </c>
      <c r="B605" s="189" t="s">
        <v>15989</v>
      </c>
      <c r="C605" s="189" t="s">
        <v>337</v>
      </c>
      <c r="D605" s="189" t="s">
        <v>333</v>
      </c>
      <c r="E605" s="138">
        <v>49.41</v>
      </c>
    </row>
    <row r="606" spans="1:5">
      <c r="A606" s="189">
        <v>711</v>
      </c>
      <c r="B606" s="189" t="s">
        <v>15990</v>
      </c>
      <c r="C606" s="189" t="s">
        <v>337</v>
      </c>
      <c r="D606" s="189" t="s">
        <v>333</v>
      </c>
      <c r="E606" s="138">
        <v>32.69</v>
      </c>
    </row>
    <row r="607" spans="1:5">
      <c r="A607" s="189">
        <v>712</v>
      </c>
      <c r="B607" s="189" t="s">
        <v>15991</v>
      </c>
      <c r="C607" s="189" t="s">
        <v>337</v>
      </c>
      <c r="D607" s="189" t="s">
        <v>333</v>
      </c>
      <c r="E607" s="138">
        <v>41.17</v>
      </c>
    </row>
    <row r="608" spans="1:5">
      <c r="A608" s="189">
        <v>12614</v>
      </c>
      <c r="B608" s="189" t="s">
        <v>729</v>
      </c>
      <c r="C608" s="189" t="s">
        <v>332</v>
      </c>
      <c r="D608" s="189" t="s">
        <v>335</v>
      </c>
      <c r="E608" s="138">
        <v>15.42</v>
      </c>
    </row>
    <row r="609" spans="1:5">
      <c r="A609" s="189">
        <v>6140</v>
      </c>
      <c r="B609" s="189" t="s">
        <v>730</v>
      </c>
      <c r="C609" s="189" t="s">
        <v>332</v>
      </c>
      <c r="D609" s="189" t="s">
        <v>333</v>
      </c>
      <c r="E609" s="138">
        <v>2.61</v>
      </c>
    </row>
    <row r="610" spans="1:5">
      <c r="A610" s="189">
        <v>38399</v>
      </c>
      <c r="B610" s="189" t="s">
        <v>731</v>
      </c>
      <c r="C610" s="189" t="s">
        <v>332</v>
      </c>
      <c r="D610" s="189" t="s">
        <v>333</v>
      </c>
      <c r="E610" s="138">
        <v>148.28</v>
      </c>
    </row>
    <row r="611" spans="1:5">
      <c r="A611" s="189">
        <v>735</v>
      </c>
      <c r="B611" s="189" t="s">
        <v>732</v>
      </c>
      <c r="C611" s="189" t="s">
        <v>332</v>
      </c>
      <c r="D611" s="189" t="s">
        <v>333</v>
      </c>
      <c r="E611" s="177">
        <v>1677.02</v>
      </c>
    </row>
    <row r="612" spans="1:5">
      <c r="A612" s="189">
        <v>736</v>
      </c>
      <c r="B612" s="189" t="s">
        <v>733</v>
      </c>
      <c r="C612" s="189" t="s">
        <v>332</v>
      </c>
      <c r="D612" s="189" t="s">
        <v>333</v>
      </c>
      <c r="E612" s="177">
        <v>1410.07</v>
      </c>
    </row>
    <row r="613" spans="1:5">
      <c r="A613" s="189">
        <v>729</v>
      </c>
      <c r="B613" s="189" t="s">
        <v>734</v>
      </c>
      <c r="C613" s="189" t="s">
        <v>332</v>
      </c>
      <c r="D613" s="189" t="s">
        <v>331</v>
      </c>
      <c r="E613" s="138">
        <v>574.62</v>
      </c>
    </row>
    <row r="614" spans="1:5">
      <c r="A614" s="189">
        <v>39925</v>
      </c>
      <c r="B614" s="189" t="s">
        <v>735</v>
      </c>
      <c r="C614" s="189" t="s">
        <v>332</v>
      </c>
      <c r="D614" s="189" t="s">
        <v>333</v>
      </c>
      <c r="E614" s="177">
        <v>8303.2000000000007</v>
      </c>
    </row>
    <row r="615" spans="1:5">
      <c r="A615" s="189">
        <v>731</v>
      </c>
      <c r="B615" s="189" t="s">
        <v>736</v>
      </c>
      <c r="C615" s="189" t="s">
        <v>332</v>
      </c>
      <c r="D615" s="189" t="s">
        <v>333</v>
      </c>
      <c r="E615" s="138">
        <v>559.24</v>
      </c>
    </row>
    <row r="616" spans="1:5">
      <c r="A616" s="189">
        <v>10575</v>
      </c>
      <c r="B616" s="189" t="s">
        <v>737</v>
      </c>
      <c r="C616" s="189" t="s">
        <v>332</v>
      </c>
      <c r="D616" s="189" t="s">
        <v>333</v>
      </c>
      <c r="E616" s="138">
        <v>872.74</v>
      </c>
    </row>
    <row r="617" spans="1:5">
      <c r="A617" s="189">
        <v>733</v>
      </c>
      <c r="B617" s="189" t="s">
        <v>738</v>
      </c>
      <c r="C617" s="189" t="s">
        <v>332</v>
      </c>
      <c r="D617" s="189" t="s">
        <v>333</v>
      </c>
      <c r="E617" s="138">
        <v>955.55</v>
      </c>
    </row>
    <row r="618" spans="1:5">
      <c r="A618" s="189">
        <v>732</v>
      </c>
      <c r="B618" s="189" t="s">
        <v>739</v>
      </c>
      <c r="C618" s="189" t="s">
        <v>332</v>
      </c>
      <c r="D618" s="189" t="s">
        <v>333</v>
      </c>
      <c r="E618" s="138">
        <v>942.7</v>
      </c>
    </row>
    <row r="619" spans="1:5">
      <c r="A619" s="189">
        <v>737</v>
      </c>
      <c r="B619" s="189" t="s">
        <v>740</v>
      </c>
      <c r="C619" s="189" t="s">
        <v>332</v>
      </c>
      <c r="D619" s="189" t="s">
        <v>333</v>
      </c>
      <c r="E619" s="177">
        <v>5286.41</v>
      </c>
    </row>
    <row r="620" spans="1:5">
      <c r="A620" s="189">
        <v>738</v>
      </c>
      <c r="B620" s="189" t="s">
        <v>741</v>
      </c>
      <c r="C620" s="189" t="s">
        <v>332</v>
      </c>
      <c r="D620" s="189" t="s">
        <v>333</v>
      </c>
      <c r="E620" s="177">
        <v>2451.27</v>
      </c>
    </row>
    <row r="621" spans="1:5">
      <c r="A621" s="189">
        <v>740</v>
      </c>
      <c r="B621" s="189" t="s">
        <v>742</v>
      </c>
      <c r="C621" s="189" t="s">
        <v>332</v>
      </c>
      <c r="D621" s="189" t="s">
        <v>333</v>
      </c>
      <c r="E621" s="177">
        <v>4973.12</v>
      </c>
    </row>
    <row r="622" spans="1:5">
      <c r="A622" s="189">
        <v>734</v>
      </c>
      <c r="B622" s="189" t="s">
        <v>743</v>
      </c>
      <c r="C622" s="189" t="s">
        <v>332</v>
      </c>
      <c r="D622" s="189" t="s">
        <v>333</v>
      </c>
      <c r="E622" s="177">
        <v>1010.57</v>
      </c>
    </row>
    <row r="623" spans="1:5">
      <c r="A623" s="189">
        <v>39008</v>
      </c>
      <c r="B623" s="189" t="s">
        <v>744</v>
      </c>
      <c r="C623" s="189" t="s">
        <v>332</v>
      </c>
      <c r="D623" s="189" t="s">
        <v>333</v>
      </c>
      <c r="E623" s="177">
        <v>46079.35</v>
      </c>
    </row>
    <row r="624" spans="1:5">
      <c r="A624" s="189">
        <v>39009</v>
      </c>
      <c r="B624" s="189" t="s">
        <v>745</v>
      </c>
      <c r="C624" s="189" t="s">
        <v>332</v>
      </c>
      <c r="D624" s="189" t="s">
        <v>333</v>
      </c>
      <c r="E624" s="177">
        <v>49368.31</v>
      </c>
    </row>
    <row r="625" spans="1:5">
      <c r="A625" s="189">
        <v>10587</v>
      </c>
      <c r="B625" s="189" t="s">
        <v>746</v>
      </c>
      <c r="C625" s="189" t="s">
        <v>332</v>
      </c>
      <c r="D625" s="189" t="s">
        <v>333</v>
      </c>
      <c r="E625" s="177">
        <v>2965.63</v>
      </c>
    </row>
    <row r="626" spans="1:5">
      <c r="A626" s="189">
        <v>759</v>
      </c>
      <c r="B626" s="189" t="s">
        <v>747</v>
      </c>
      <c r="C626" s="189" t="s">
        <v>332</v>
      </c>
      <c r="D626" s="189" t="s">
        <v>333</v>
      </c>
      <c r="E626" s="177">
        <v>4263.9799999999996</v>
      </c>
    </row>
    <row r="627" spans="1:5">
      <c r="A627" s="189">
        <v>761</v>
      </c>
      <c r="B627" s="189" t="s">
        <v>748</v>
      </c>
      <c r="C627" s="189" t="s">
        <v>332</v>
      </c>
      <c r="D627" s="189" t="s">
        <v>333</v>
      </c>
      <c r="E627" s="177">
        <v>7227.81</v>
      </c>
    </row>
    <row r="628" spans="1:5">
      <c r="A628" s="189">
        <v>750</v>
      </c>
      <c r="B628" s="189" t="s">
        <v>749</v>
      </c>
      <c r="C628" s="189" t="s">
        <v>332</v>
      </c>
      <c r="D628" s="189" t="s">
        <v>333</v>
      </c>
      <c r="E628" s="177">
        <v>6862.24</v>
      </c>
    </row>
    <row r="629" spans="1:5">
      <c r="A629" s="189">
        <v>755</v>
      </c>
      <c r="B629" s="189" t="s">
        <v>750</v>
      </c>
      <c r="C629" s="189" t="s">
        <v>332</v>
      </c>
      <c r="D629" s="189" t="s">
        <v>333</v>
      </c>
      <c r="E629" s="177">
        <v>28159.29</v>
      </c>
    </row>
    <row r="630" spans="1:5">
      <c r="A630" s="189">
        <v>749</v>
      </c>
      <c r="B630" s="189" t="s">
        <v>751</v>
      </c>
      <c r="C630" s="189" t="s">
        <v>332</v>
      </c>
      <c r="D630" s="189" t="s">
        <v>333</v>
      </c>
      <c r="E630" s="177">
        <v>10356.459999999999</v>
      </c>
    </row>
    <row r="631" spans="1:5">
      <c r="A631" s="189">
        <v>756</v>
      </c>
      <c r="B631" s="189" t="s">
        <v>752</v>
      </c>
      <c r="C631" s="189" t="s">
        <v>332</v>
      </c>
      <c r="D631" s="189" t="s">
        <v>333</v>
      </c>
      <c r="E631" s="177">
        <v>30711.48</v>
      </c>
    </row>
    <row r="632" spans="1:5">
      <c r="A632" s="189">
        <v>757</v>
      </c>
      <c r="B632" s="189" t="s">
        <v>753</v>
      </c>
      <c r="C632" s="189" t="s">
        <v>332</v>
      </c>
      <c r="D632" s="189" t="s">
        <v>333</v>
      </c>
      <c r="E632" s="177">
        <v>13944.97</v>
      </c>
    </row>
    <row r="633" spans="1:5">
      <c r="A633" s="189">
        <v>10588</v>
      </c>
      <c r="B633" s="189" t="s">
        <v>754</v>
      </c>
      <c r="C633" s="189" t="s">
        <v>332</v>
      </c>
      <c r="D633" s="189" t="s">
        <v>333</v>
      </c>
      <c r="E633" s="177">
        <v>3078.7</v>
      </c>
    </row>
    <row r="634" spans="1:5">
      <c r="A634" s="189">
        <v>10592</v>
      </c>
      <c r="B634" s="189" t="s">
        <v>755</v>
      </c>
      <c r="C634" s="189" t="s">
        <v>332</v>
      </c>
      <c r="D634" s="189" t="s">
        <v>331</v>
      </c>
      <c r="E634" s="177">
        <v>3718.66</v>
      </c>
    </row>
    <row r="635" spans="1:5">
      <c r="A635" s="189">
        <v>10589</v>
      </c>
      <c r="B635" s="189" t="s">
        <v>756</v>
      </c>
      <c r="C635" s="189" t="s">
        <v>332</v>
      </c>
      <c r="D635" s="189" t="s">
        <v>333</v>
      </c>
      <c r="E635" s="177">
        <v>4995.78</v>
      </c>
    </row>
    <row r="636" spans="1:5">
      <c r="A636" s="189">
        <v>760</v>
      </c>
      <c r="B636" s="189" t="s">
        <v>757</v>
      </c>
      <c r="C636" s="189" t="s">
        <v>332</v>
      </c>
      <c r="D636" s="189" t="s">
        <v>333</v>
      </c>
      <c r="E636" s="177">
        <v>27889.95</v>
      </c>
    </row>
    <row r="637" spans="1:5">
      <c r="A637" s="189">
        <v>751</v>
      </c>
      <c r="B637" s="189" t="s">
        <v>758</v>
      </c>
      <c r="C637" s="189" t="s">
        <v>332</v>
      </c>
      <c r="D637" s="189" t="s">
        <v>333</v>
      </c>
      <c r="E637" s="177">
        <v>4392.66</v>
      </c>
    </row>
    <row r="638" spans="1:5">
      <c r="A638" s="189">
        <v>754</v>
      </c>
      <c r="B638" s="189" t="s">
        <v>759</v>
      </c>
      <c r="C638" s="189" t="s">
        <v>332</v>
      </c>
      <c r="D638" s="189" t="s">
        <v>333</v>
      </c>
      <c r="E638" s="177">
        <v>6972.48</v>
      </c>
    </row>
    <row r="639" spans="1:5">
      <c r="A639" s="189">
        <v>14013</v>
      </c>
      <c r="B639" s="189" t="s">
        <v>760</v>
      </c>
      <c r="C639" s="189" t="s">
        <v>332</v>
      </c>
      <c r="D639" s="189" t="s">
        <v>333</v>
      </c>
      <c r="E639" s="177">
        <v>142850.26999999999</v>
      </c>
    </row>
    <row r="640" spans="1:5">
      <c r="A640" s="189">
        <v>39917</v>
      </c>
      <c r="B640" s="189" t="s">
        <v>761</v>
      </c>
      <c r="C640" s="189" t="s">
        <v>332</v>
      </c>
      <c r="D640" s="189" t="s">
        <v>333</v>
      </c>
      <c r="E640" s="177">
        <v>70781.210000000006</v>
      </c>
    </row>
    <row r="641" spans="1:5">
      <c r="A641" s="189">
        <v>5081</v>
      </c>
      <c r="B641" s="189" t="s">
        <v>762</v>
      </c>
      <c r="C641" s="189" t="s">
        <v>495</v>
      </c>
      <c r="D641" s="189" t="s">
        <v>333</v>
      </c>
      <c r="E641" s="138">
        <v>18.18</v>
      </c>
    </row>
    <row r="642" spans="1:5">
      <c r="A642" s="189">
        <v>38167</v>
      </c>
      <c r="B642" s="189" t="s">
        <v>763</v>
      </c>
      <c r="C642" s="189" t="s">
        <v>495</v>
      </c>
      <c r="D642" s="189" t="s">
        <v>333</v>
      </c>
      <c r="E642" s="138">
        <v>15.66</v>
      </c>
    </row>
    <row r="643" spans="1:5">
      <c r="A643" s="189">
        <v>36145</v>
      </c>
      <c r="B643" s="189" t="s">
        <v>764</v>
      </c>
      <c r="C643" s="189" t="s">
        <v>495</v>
      </c>
      <c r="D643" s="189" t="s">
        <v>333</v>
      </c>
      <c r="E643" s="138">
        <v>29.66</v>
      </c>
    </row>
    <row r="644" spans="1:5">
      <c r="A644" s="189">
        <v>12893</v>
      </c>
      <c r="B644" s="189" t="s">
        <v>267</v>
      </c>
      <c r="C644" s="189" t="s">
        <v>495</v>
      </c>
      <c r="D644" s="189" t="s">
        <v>333</v>
      </c>
      <c r="E644" s="138">
        <v>49.44</v>
      </c>
    </row>
    <row r="645" spans="1:5">
      <c r="A645" s="189">
        <v>11685</v>
      </c>
      <c r="B645" s="189" t="s">
        <v>765</v>
      </c>
      <c r="C645" s="189" t="s">
        <v>332</v>
      </c>
      <c r="D645" s="189" t="s">
        <v>333</v>
      </c>
      <c r="E645" s="138">
        <v>18.37</v>
      </c>
    </row>
    <row r="646" spans="1:5">
      <c r="A646" s="189">
        <v>11679</v>
      </c>
      <c r="B646" s="189" t="s">
        <v>766</v>
      </c>
      <c r="C646" s="189" t="s">
        <v>332</v>
      </c>
      <c r="D646" s="189" t="s">
        <v>333</v>
      </c>
      <c r="E646" s="138">
        <v>4.83</v>
      </c>
    </row>
    <row r="647" spans="1:5">
      <c r="A647" s="189">
        <v>11680</v>
      </c>
      <c r="B647" s="189" t="s">
        <v>767</v>
      </c>
      <c r="C647" s="189" t="s">
        <v>332</v>
      </c>
      <c r="D647" s="189" t="s">
        <v>333</v>
      </c>
      <c r="E647" s="138">
        <v>3.98</v>
      </c>
    </row>
    <row r="648" spans="1:5">
      <c r="A648" s="189">
        <v>2512</v>
      </c>
      <c r="B648" s="189" t="s">
        <v>768</v>
      </c>
      <c r="C648" s="189" t="s">
        <v>332</v>
      </c>
      <c r="D648" s="189" t="s">
        <v>335</v>
      </c>
      <c r="E648" s="138">
        <v>18.88</v>
      </c>
    </row>
    <row r="649" spans="1:5">
      <c r="A649" s="189">
        <v>4374</v>
      </c>
      <c r="B649" s="189" t="s">
        <v>769</v>
      </c>
      <c r="C649" s="189" t="s">
        <v>332</v>
      </c>
      <c r="D649" s="189" t="s">
        <v>333</v>
      </c>
      <c r="E649" s="138">
        <v>0.28999999999999998</v>
      </c>
    </row>
    <row r="650" spans="1:5">
      <c r="A650" s="189">
        <v>7568</v>
      </c>
      <c r="B650" s="189" t="s">
        <v>283</v>
      </c>
      <c r="C650" s="189" t="s">
        <v>332</v>
      </c>
      <c r="D650" s="189" t="s">
        <v>333</v>
      </c>
      <c r="E650" s="138">
        <v>0.49</v>
      </c>
    </row>
    <row r="651" spans="1:5">
      <c r="A651" s="189">
        <v>7584</v>
      </c>
      <c r="B651" s="189" t="s">
        <v>770</v>
      </c>
      <c r="C651" s="189" t="s">
        <v>332</v>
      </c>
      <c r="D651" s="189" t="s">
        <v>333</v>
      </c>
      <c r="E651" s="138">
        <v>0.74</v>
      </c>
    </row>
    <row r="652" spans="1:5">
      <c r="A652" s="189">
        <v>11945</v>
      </c>
      <c r="B652" s="189" t="s">
        <v>771</v>
      </c>
      <c r="C652" s="189" t="s">
        <v>332</v>
      </c>
      <c r="D652" s="189" t="s">
        <v>333</v>
      </c>
      <c r="E652" s="138">
        <v>0.04</v>
      </c>
    </row>
    <row r="653" spans="1:5">
      <c r="A653" s="189">
        <v>11946</v>
      </c>
      <c r="B653" s="189" t="s">
        <v>772</v>
      </c>
      <c r="C653" s="189" t="s">
        <v>332</v>
      </c>
      <c r="D653" s="189" t="s">
        <v>333</v>
      </c>
      <c r="E653" s="138">
        <v>0.05</v>
      </c>
    </row>
    <row r="654" spans="1:5">
      <c r="A654" s="189">
        <v>4375</v>
      </c>
      <c r="B654" s="189" t="s">
        <v>773</v>
      </c>
      <c r="C654" s="189" t="s">
        <v>332</v>
      </c>
      <c r="D654" s="189" t="s">
        <v>331</v>
      </c>
      <c r="E654" s="138">
        <v>0.08</v>
      </c>
    </row>
    <row r="655" spans="1:5">
      <c r="A655" s="189">
        <v>11950</v>
      </c>
      <c r="B655" s="189" t="s">
        <v>229</v>
      </c>
      <c r="C655" s="189" t="s">
        <v>332</v>
      </c>
      <c r="D655" s="189" t="s">
        <v>333</v>
      </c>
      <c r="E655" s="138">
        <v>0.16</v>
      </c>
    </row>
    <row r="656" spans="1:5">
      <c r="A656" s="189">
        <v>4376</v>
      </c>
      <c r="B656" s="189" t="s">
        <v>774</v>
      </c>
      <c r="C656" s="189" t="s">
        <v>332</v>
      </c>
      <c r="D656" s="189" t="s">
        <v>333</v>
      </c>
      <c r="E656" s="138">
        <v>0.15</v>
      </c>
    </row>
    <row r="657" spans="1:5">
      <c r="A657" s="189">
        <v>7583</v>
      </c>
      <c r="B657" s="189" t="s">
        <v>775</v>
      </c>
      <c r="C657" s="189" t="s">
        <v>332</v>
      </c>
      <c r="D657" s="189" t="s">
        <v>333</v>
      </c>
      <c r="E657" s="138">
        <v>0.33</v>
      </c>
    </row>
    <row r="658" spans="1:5">
      <c r="A658" s="189">
        <v>4350</v>
      </c>
      <c r="B658" s="189" t="s">
        <v>776</v>
      </c>
      <c r="C658" s="189" t="s">
        <v>332</v>
      </c>
      <c r="D658" s="189" t="s">
        <v>335</v>
      </c>
      <c r="E658" s="138">
        <v>0.44</v>
      </c>
    </row>
    <row r="659" spans="1:5">
      <c r="A659" s="189">
        <v>39886</v>
      </c>
      <c r="B659" s="189" t="s">
        <v>777</v>
      </c>
      <c r="C659" s="189" t="s">
        <v>332</v>
      </c>
      <c r="D659" s="189" t="s">
        <v>335</v>
      </c>
      <c r="E659" s="138">
        <v>3.88</v>
      </c>
    </row>
    <row r="660" spans="1:5">
      <c r="A660" s="189">
        <v>39887</v>
      </c>
      <c r="B660" s="189" t="s">
        <v>778</v>
      </c>
      <c r="C660" s="189" t="s">
        <v>332</v>
      </c>
      <c r="D660" s="189" t="s">
        <v>335</v>
      </c>
      <c r="E660" s="138">
        <v>5.82</v>
      </c>
    </row>
    <row r="661" spans="1:5">
      <c r="A661" s="189">
        <v>39888</v>
      </c>
      <c r="B661" s="189" t="s">
        <v>779</v>
      </c>
      <c r="C661" s="189" t="s">
        <v>332</v>
      </c>
      <c r="D661" s="189" t="s">
        <v>335</v>
      </c>
      <c r="E661" s="138">
        <v>13.31</v>
      </c>
    </row>
    <row r="662" spans="1:5">
      <c r="A662" s="189">
        <v>39890</v>
      </c>
      <c r="B662" s="189" t="s">
        <v>780</v>
      </c>
      <c r="C662" s="189" t="s">
        <v>332</v>
      </c>
      <c r="D662" s="189" t="s">
        <v>335</v>
      </c>
      <c r="E662" s="138">
        <v>22.71</v>
      </c>
    </row>
    <row r="663" spans="1:5">
      <c r="A663" s="189">
        <v>39891</v>
      </c>
      <c r="B663" s="189" t="s">
        <v>781</v>
      </c>
      <c r="C663" s="189" t="s">
        <v>332</v>
      </c>
      <c r="D663" s="189" t="s">
        <v>335</v>
      </c>
      <c r="E663" s="138">
        <v>32.03</v>
      </c>
    </row>
    <row r="664" spans="1:5">
      <c r="A664" s="189">
        <v>39892</v>
      </c>
      <c r="B664" s="189" t="s">
        <v>782</v>
      </c>
      <c r="C664" s="189" t="s">
        <v>332</v>
      </c>
      <c r="D664" s="189" t="s">
        <v>335</v>
      </c>
      <c r="E664" s="138">
        <v>99.84</v>
      </c>
    </row>
    <row r="665" spans="1:5">
      <c r="A665" s="189">
        <v>790</v>
      </c>
      <c r="B665" s="189" t="s">
        <v>783</v>
      </c>
      <c r="C665" s="189" t="s">
        <v>332</v>
      </c>
      <c r="D665" s="189" t="s">
        <v>335</v>
      </c>
      <c r="E665" s="138">
        <v>12.43</v>
      </c>
    </row>
    <row r="666" spans="1:5">
      <c r="A666" s="189">
        <v>766</v>
      </c>
      <c r="B666" s="189" t="s">
        <v>784</v>
      </c>
      <c r="C666" s="189" t="s">
        <v>332</v>
      </c>
      <c r="D666" s="189" t="s">
        <v>335</v>
      </c>
      <c r="E666" s="138">
        <v>12.43</v>
      </c>
    </row>
    <row r="667" spans="1:5">
      <c r="A667" s="189">
        <v>791</v>
      </c>
      <c r="B667" s="189" t="s">
        <v>785</v>
      </c>
      <c r="C667" s="189" t="s">
        <v>332</v>
      </c>
      <c r="D667" s="189" t="s">
        <v>335</v>
      </c>
      <c r="E667" s="138">
        <v>12.43</v>
      </c>
    </row>
    <row r="668" spans="1:5">
      <c r="A668" s="189">
        <v>767</v>
      </c>
      <c r="B668" s="189" t="s">
        <v>786</v>
      </c>
      <c r="C668" s="189" t="s">
        <v>332</v>
      </c>
      <c r="D668" s="189" t="s">
        <v>335</v>
      </c>
      <c r="E668" s="138">
        <v>12.43</v>
      </c>
    </row>
    <row r="669" spans="1:5">
      <c r="A669" s="189">
        <v>768</v>
      </c>
      <c r="B669" s="189" t="s">
        <v>787</v>
      </c>
      <c r="C669" s="189" t="s">
        <v>332</v>
      </c>
      <c r="D669" s="189" t="s">
        <v>335</v>
      </c>
      <c r="E669" s="138">
        <v>9.76</v>
      </c>
    </row>
    <row r="670" spans="1:5">
      <c r="A670" s="189">
        <v>789</v>
      </c>
      <c r="B670" s="189" t="s">
        <v>788</v>
      </c>
      <c r="C670" s="189" t="s">
        <v>332</v>
      </c>
      <c r="D670" s="189" t="s">
        <v>335</v>
      </c>
      <c r="E670" s="138">
        <v>9.5500000000000007</v>
      </c>
    </row>
    <row r="671" spans="1:5">
      <c r="A671" s="189">
        <v>769</v>
      </c>
      <c r="B671" s="189" t="s">
        <v>789</v>
      </c>
      <c r="C671" s="189" t="s">
        <v>332</v>
      </c>
      <c r="D671" s="189" t="s">
        <v>335</v>
      </c>
      <c r="E671" s="138">
        <v>9.76</v>
      </c>
    </row>
    <row r="672" spans="1:5">
      <c r="A672" s="189">
        <v>770</v>
      </c>
      <c r="B672" s="189" t="s">
        <v>790</v>
      </c>
      <c r="C672" s="189" t="s">
        <v>332</v>
      </c>
      <c r="D672" s="189" t="s">
        <v>335</v>
      </c>
      <c r="E672" s="138">
        <v>3.44</v>
      </c>
    </row>
    <row r="673" spans="1:5">
      <c r="A673" s="189">
        <v>12394</v>
      </c>
      <c r="B673" s="189" t="s">
        <v>791</v>
      </c>
      <c r="C673" s="189" t="s">
        <v>332</v>
      </c>
      <c r="D673" s="189" t="s">
        <v>335</v>
      </c>
      <c r="E673" s="138">
        <v>3.44</v>
      </c>
    </row>
    <row r="674" spans="1:5">
      <c r="A674" s="189">
        <v>764</v>
      </c>
      <c r="B674" s="189" t="s">
        <v>792</v>
      </c>
      <c r="C674" s="189" t="s">
        <v>332</v>
      </c>
      <c r="D674" s="189" t="s">
        <v>335</v>
      </c>
      <c r="E674" s="138">
        <v>6.01</v>
      </c>
    </row>
    <row r="675" spans="1:5">
      <c r="A675" s="189">
        <v>765</v>
      </c>
      <c r="B675" s="189" t="s">
        <v>793</v>
      </c>
      <c r="C675" s="189" t="s">
        <v>332</v>
      </c>
      <c r="D675" s="189" t="s">
        <v>335</v>
      </c>
      <c r="E675" s="138">
        <v>6.01</v>
      </c>
    </row>
    <row r="676" spans="1:5">
      <c r="A676" s="189">
        <v>787</v>
      </c>
      <c r="B676" s="189" t="s">
        <v>794</v>
      </c>
      <c r="C676" s="189" t="s">
        <v>332</v>
      </c>
      <c r="D676" s="189" t="s">
        <v>335</v>
      </c>
      <c r="E676" s="138">
        <v>26.84</v>
      </c>
    </row>
    <row r="677" spans="1:5">
      <c r="A677" s="189">
        <v>774</v>
      </c>
      <c r="B677" s="189" t="s">
        <v>795</v>
      </c>
      <c r="C677" s="189" t="s">
        <v>332</v>
      </c>
      <c r="D677" s="189" t="s">
        <v>335</v>
      </c>
      <c r="E677" s="138">
        <v>26.84</v>
      </c>
    </row>
    <row r="678" spans="1:5">
      <c r="A678" s="189">
        <v>773</v>
      </c>
      <c r="B678" s="189" t="s">
        <v>796</v>
      </c>
      <c r="C678" s="189" t="s">
        <v>332</v>
      </c>
      <c r="D678" s="189" t="s">
        <v>335</v>
      </c>
      <c r="E678" s="138">
        <v>26.84</v>
      </c>
    </row>
    <row r="679" spans="1:5">
      <c r="A679" s="189">
        <v>775</v>
      </c>
      <c r="B679" s="189" t="s">
        <v>797</v>
      </c>
      <c r="C679" s="189" t="s">
        <v>332</v>
      </c>
      <c r="D679" s="189" t="s">
        <v>335</v>
      </c>
      <c r="E679" s="138">
        <v>26.84</v>
      </c>
    </row>
    <row r="680" spans="1:5">
      <c r="A680" s="189">
        <v>788</v>
      </c>
      <c r="B680" s="189" t="s">
        <v>798</v>
      </c>
      <c r="C680" s="189" t="s">
        <v>332</v>
      </c>
      <c r="D680" s="189" t="s">
        <v>335</v>
      </c>
      <c r="E680" s="138">
        <v>16.68</v>
      </c>
    </row>
    <row r="681" spans="1:5">
      <c r="A681" s="189">
        <v>772</v>
      </c>
      <c r="B681" s="189" t="s">
        <v>799</v>
      </c>
      <c r="C681" s="189" t="s">
        <v>332</v>
      </c>
      <c r="D681" s="189" t="s">
        <v>335</v>
      </c>
      <c r="E681" s="138">
        <v>16.68</v>
      </c>
    </row>
    <row r="682" spans="1:5">
      <c r="A682" s="189">
        <v>771</v>
      </c>
      <c r="B682" s="189" t="s">
        <v>800</v>
      </c>
      <c r="C682" s="189" t="s">
        <v>332</v>
      </c>
      <c r="D682" s="189" t="s">
        <v>335</v>
      </c>
      <c r="E682" s="138">
        <v>16.68</v>
      </c>
    </row>
    <row r="683" spans="1:5">
      <c r="A683" s="189">
        <v>779</v>
      </c>
      <c r="B683" s="189" t="s">
        <v>801</v>
      </c>
      <c r="C683" s="189" t="s">
        <v>332</v>
      </c>
      <c r="D683" s="189" t="s">
        <v>335</v>
      </c>
      <c r="E683" s="138">
        <v>4.1500000000000004</v>
      </c>
    </row>
    <row r="684" spans="1:5">
      <c r="A684" s="189">
        <v>776</v>
      </c>
      <c r="B684" s="189" t="s">
        <v>802</v>
      </c>
      <c r="C684" s="189" t="s">
        <v>332</v>
      </c>
      <c r="D684" s="189" t="s">
        <v>335</v>
      </c>
      <c r="E684" s="138">
        <v>39.57</v>
      </c>
    </row>
    <row r="685" spans="1:5">
      <c r="A685" s="189">
        <v>777</v>
      </c>
      <c r="B685" s="189" t="s">
        <v>803</v>
      </c>
      <c r="C685" s="189" t="s">
        <v>332</v>
      </c>
      <c r="D685" s="189" t="s">
        <v>335</v>
      </c>
      <c r="E685" s="138">
        <v>38.47</v>
      </c>
    </row>
    <row r="686" spans="1:5">
      <c r="A686" s="189">
        <v>780</v>
      </c>
      <c r="B686" s="189" t="s">
        <v>804</v>
      </c>
      <c r="C686" s="189" t="s">
        <v>332</v>
      </c>
      <c r="D686" s="189" t="s">
        <v>335</v>
      </c>
      <c r="E686" s="138">
        <v>38.659999999999997</v>
      </c>
    </row>
    <row r="687" spans="1:5">
      <c r="A687" s="189">
        <v>778</v>
      </c>
      <c r="B687" s="189" t="s">
        <v>805</v>
      </c>
      <c r="C687" s="189" t="s">
        <v>332</v>
      </c>
      <c r="D687" s="189" t="s">
        <v>335</v>
      </c>
      <c r="E687" s="138">
        <v>39.57</v>
      </c>
    </row>
    <row r="688" spans="1:5">
      <c r="A688" s="189">
        <v>781</v>
      </c>
      <c r="B688" s="189" t="s">
        <v>806</v>
      </c>
      <c r="C688" s="189" t="s">
        <v>332</v>
      </c>
      <c r="D688" s="189" t="s">
        <v>335</v>
      </c>
      <c r="E688" s="138">
        <v>73.12</v>
      </c>
    </row>
    <row r="689" spans="1:5">
      <c r="A689" s="189">
        <v>786</v>
      </c>
      <c r="B689" s="189" t="s">
        <v>807</v>
      </c>
      <c r="C689" s="189" t="s">
        <v>332</v>
      </c>
      <c r="D689" s="189" t="s">
        <v>335</v>
      </c>
      <c r="E689" s="138">
        <v>73.12</v>
      </c>
    </row>
    <row r="690" spans="1:5">
      <c r="A690" s="189">
        <v>782</v>
      </c>
      <c r="B690" s="189" t="s">
        <v>808</v>
      </c>
      <c r="C690" s="189" t="s">
        <v>332</v>
      </c>
      <c r="D690" s="189" t="s">
        <v>335</v>
      </c>
      <c r="E690" s="138">
        <v>73.12</v>
      </c>
    </row>
    <row r="691" spans="1:5">
      <c r="A691" s="189">
        <v>783</v>
      </c>
      <c r="B691" s="189" t="s">
        <v>809</v>
      </c>
      <c r="C691" s="189" t="s">
        <v>332</v>
      </c>
      <c r="D691" s="189" t="s">
        <v>335</v>
      </c>
      <c r="E691" s="138">
        <v>200.12</v>
      </c>
    </row>
    <row r="692" spans="1:5">
      <c r="A692" s="189">
        <v>785</v>
      </c>
      <c r="B692" s="189" t="s">
        <v>810</v>
      </c>
      <c r="C692" s="189" t="s">
        <v>332</v>
      </c>
      <c r="D692" s="189" t="s">
        <v>335</v>
      </c>
      <c r="E692" s="138">
        <v>211.45</v>
      </c>
    </row>
    <row r="693" spans="1:5">
      <c r="A693" s="189">
        <v>784</v>
      </c>
      <c r="B693" s="189" t="s">
        <v>811</v>
      </c>
      <c r="C693" s="189" t="s">
        <v>332</v>
      </c>
      <c r="D693" s="189" t="s">
        <v>335</v>
      </c>
      <c r="E693" s="138">
        <v>226.83</v>
      </c>
    </row>
    <row r="694" spans="1:5">
      <c r="A694" s="189">
        <v>831</v>
      </c>
      <c r="B694" s="189" t="s">
        <v>812</v>
      </c>
      <c r="C694" s="189" t="s">
        <v>332</v>
      </c>
      <c r="D694" s="189" t="s">
        <v>333</v>
      </c>
      <c r="E694" s="138">
        <v>50.23</v>
      </c>
    </row>
    <row r="695" spans="1:5">
      <c r="A695" s="189">
        <v>828</v>
      </c>
      <c r="B695" s="189" t="s">
        <v>813</v>
      </c>
      <c r="C695" s="189" t="s">
        <v>332</v>
      </c>
      <c r="D695" s="189" t="s">
        <v>333</v>
      </c>
      <c r="E695" s="138">
        <v>0.28999999999999998</v>
      </c>
    </row>
    <row r="696" spans="1:5">
      <c r="A696" s="189">
        <v>829</v>
      </c>
      <c r="B696" s="189" t="s">
        <v>814</v>
      </c>
      <c r="C696" s="189" t="s">
        <v>332</v>
      </c>
      <c r="D696" s="189" t="s">
        <v>333</v>
      </c>
      <c r="E696" s="138">
        <v>0.6</v>
      </c>
    </row>
    <row r="697" spans="1:5">
      <c r="A697" s="189">
        <v>812</v>
      </c>
      <c r="B697" s="189" t="s">
        <v>815</v>
      </c>
      <c r="C697" s="189" t="s">
        <v>332</v>
      </c>
      <c r="D697" s="189" t="s">
        <v>333</v>
      </c>
      <c r="E697" s="138">
        <v>1.32</v>
      </c>
    </row>
    <row r="698" spans="1:5">
      <c r="A698" s="189">
        <v>819</v>
      </c>
      <c r="B698" s="189" t="s">
        <v>816</v>
      </c>
      <c r="C698" s="189" t="s">
        <v>332</v>
      </c>
      <c r="D698" s="189" t="s">
        <v>333</v>
      </c>
      <c r="E698" s="138">
        <v>2.17</v>
      </c>
    </row>
    <row r="699" spans="1:5">
      <c r="A699" s="189">
        <v>818</v>
      </c>
      <c r="B699" s="189" t="s">
        <v>817</v>
      </c>
      <c r="C699" s="189" t="s">
        <v>332</v>
      </c>
      <c r="D699" s="189" t="s">
        <v>333</v>
      </c>
      <c r="E699" s="138">
        <v>3.65</v>
      </c>
    </row>
    <row r="700" spans="1:5">
      <c r="A700" s="189">
        <v>823</v>
      </c>
      <c r="B700" s="189" t="s">
        <v>818</v>
      </c>
      <c r="C700" s="189" t="s">
        <v>332</v>
      </c>
      <c r="D700" s="189" t="s">
        <v>333</v>
      </c>
      <c r="E700" s="138">
        <v>10.99</v>
      </c>
    </row>
    <row r="701" spans="1:5">
      <c r="A701" s="189">
        <v>830</v>
      </c>
      <c r="B701" s="189" t="s">
        <v>819</v>
      </c>
      <c r="C701" s="189" t="s">
        <v>332</v>
      </c>
      <c r="D701" s="189" t="s">
        <v>333</v>
      </c>
      <c r="E701" s="138">
        <v>9.0500000000000007</v>
      </c>
    </row>
    <row r="702" spans="1:5">
      <c r="A702" s="189">
        <v>826</v>
      </c>
      <c r="B702" s="189" t="s">
        <v>820</v>
      </c>
      <c r="C702" s="189" t="s">
        <v>332</v>
      </c>
      <c r="D702" s="189" t="s">
        <v>333</v>
      </c>
      <c r="E702" s="138">
        <v>28.17</v>
      </c>
    </row>
    <row r="703" spans="1:5">
      <c r="A703" s="189">
        <v>827</v>
      </c>
      <c r="B703" s="189" t="s">
        <v>821</v>
      </c>
      <c r="C703" s="189" t="s">
        <v>332</v>
      </c>
      <c r="D703" s="189" t="s">
        <v>333</v>
      </c>
      <c r="E703" s="138">
        <v>23.8</v>
      </c>
    </row>
    <row r="704" spans="1:5">
      <c r="A704" s="189">
        <v>832</v>
      </c>
      <c r="B704" s="189" t="s">
        <v>822</v>
      </c>
      <c r="C704" s="189" t="s">
        <v>332</v>
      </c>
      <c r="D704" s="189" t="s">
        <v>333</v>
      </c>
      <c r="E704" s="138">
        <v>1.64</v>
      </c>
    </row>
    <row r="705" spans="1:5">
      <c r="A705" s="189">
        <v>833</v>
      </c>
      <c r="B705" s="189" t="s">
        <v>823</v>
      </c>
      <c r="C705" s="189" t="s">
        <v>332</v>
      </c>
      <c r="D705" s="189" t="s">
        <v>333</v>
      </c>
      <c r="E705" s="138">
        <v>2.33</v>
      </c>
    </row>
    <row r="706" spans="1:5">
      <c r="A706" s="189">
        <v>834</v>
      </c>
      <c r="B706" s="189" t="s">
        <v>824</v>
      </c>
      <c r="C706" s="189" t="s">
        <v>332</v>
      </c>
      <c r="D706" s="189" t="s">
        <v>333</v>
      </c>
      <c r="E706" s="138">
        <v>2.56</v>
      </c>
    </row>
    <row r="707" spans="1:5">
      <c r="A707" s="189">
        <v>825</v>
      </c>
      <c r="B707" s="189" t="s">
        <v>825</v>
      </c>
      <c r="C707" s="189" t="s">
        <v>332</v>
      </c>
      <c r="D707" s="189" t="s">
        <v>333</v>
      </c>
      <c r="E707" s="138">
        <v>2.86</v>
      </c>
    </row>
    <row r="708" spans="1:5">
      <c r="A708" s="189">
        <v>813</v>
      </c>
      <c r="B708" s="189" t="s">
        <v>826</v>
      </c>
      <c r="C708" s="189" t="s">
        <v>332</v>
      </c>
      <c r="D708" s="189" t="s">
        <v>333</v>
      </c>
      <c r="E708" s="138">
        <v>2.8</v>
      </c>
    </row>
    <row r="709" spans="1:5">
      <c r="A709" s="189">
        <v>820</v>
      </c>
      <c r="B709" s="189" t="s">
        <v>827</v>
      </c>
      <c r="C709" s="189" t="s">
        <v>332</v>
      </c>
      <c r="D709" s="189" t="s">
        <v>333</v>
      </c>
      <c r="E709" s="138">
        <v>3.56</v>
      </c>
    </row>
    <row r="710" spans="1:5">
      <c r="A710" s="189">
        <v>816</v>
      </c>
      <c r="B710" s="189" t="s">
        <v>828</v>
      </c>
      <c r="C710" s="189" t="s">
        <v>332</v>
      </c>
      <c r="D710" s="189" t="s">
        <v>333</v>
      </c>
      <c r="E710" s="138">
        <v>6.06</v>
      </c>
    </row>
    <row r="711" spans="1:5">
      <c r="A711" s="189">
        <v>814</v>
      </c>
      <c r="B711" s="189" t="s">
        <v>829</v>
      </c>
      <c r="C711" s="189" t="s">
        <v>332</v>
      </c>
      <c r="D711" s="189" t="s">
        <v>333</v>
      </c>
      <c r="E711" s="138">
        <v>7.32</v>
      </c>
    </row>
    <row r="712" spans="1:5">
      <c r="A712" s="189">
        <v>815</v>
      </c>
      <c r="B712" s="189" t="s">
        <v>830</v>
      </c>
      <c r="C712" s="189" t="s">
        <v>332</v>
      </c>
      <c r="D712" s="189" t="s">
        <v>333</v>
      </c>
      <c r="E712" s="138">
        <v>7.92</v>
      </c>
    </row>
    <row r="713" spans="1:5">
      <c r="A713" s="189">
        <v>822</v>
      </c>
      <c r="B713" s="189" t="s">
        <v>831</v>
      </c>
      <c r="C713" s="189" t="s">
        <v>332</v>
      </c>
      <c r="D713" s="189" t="s">
        <v>333</v>
      </c>
      <c r="E713" s="138">
        <v>9.64</v>
      </c>
    </row>
    <row r="714" spans="1:5">
      <c r="A714" s="189">
        <v>821</v>
      </c>
      <c r="B714" s="189" t="s">
        <v>832</v>
      </c>
      <c r="C714" s="189" t="s">
        <v>332</v>
      </c>
      <c r="D714" s="189" t="s">
        <v>333</v>
      </c>
      <c r="E714" s="138">
        <v>11.27</v>
      </c>
    </row>
    <row r="715" spans="1:5">
      <c r="A715" s="189">
        <v>817</v>
      </c>
      <c r="B715" s="189" t="s">
        <v>833</v>
      </c>
      <c r="C715" s="189" t="s">
        <v>332</v>
      </c>
      <c r="D715" s="189" t="s">
        <v>333</v>
      </c>
      <c r="E715" s="138">
        <v>13.4</v>
      </c>
    </row>
    <row r="716" spans="1:5">
      <c r="A716" s="189">
        <v>20086</v>
      </c>
      <c r="B716" s="189" t="s">
        <v>834</v>
      </c>
      <c r="C716" s="189" t="s">
        <v>332</v>
      </c>
      <c r="D716" s="189" t="s">
        <v>333</v>
      </c>
      <c r="E716" s="138">
        <v>1.42</v>
      </c>
    </row>
    <row r="717" spans="1:5">
      <c r="A717" s="189">
        <v>39191</v>
      </c>
      <c r="B717" s="189" t="s">
        <v>835</v>
      </c>
      <c r="C717" s="189" t="s">
        <v>332</v>
      </c>
      <c r="D717" s="189" t="s">
        <v>333</v>
      </c>
      <c r="E717" s="138">
        <v>12.87</v>
      </c>
    </row>
    <row r="718" spans="1:5">
      <c r="A718" s="189">
        <v>39190</v>
      </c>
      <c r="B718" s="189" t="s">
        <v>836</v>
      </c>
      <c r="C718" s="189" t="s">
        <v>332</v>
      </c>
      <c r="D718" s="189" t="s">
        <v>333</v>
      </c>
      <c r="E718" s="138">
        <v>13.45</v>
      </c>
    </row>
    <row r="719" spans="1:5">
      <c r="A719" s="189">
        <v>39189</v>
      </c>
      <c r="B719" s="189" t="s">
        <v>837</v>
      </c>
      <c r="C719" s="189" t="s">
        <v>332</v>
      </c>
      <c r="D719" s="189" t="s">
        <v>333</v>
      </c>
      <c r="E719" s="138">
        <v>14.23</v>
      </c>
    </row>
    <row r="720" spans="1:5">
      <c r="A720" s="189">
        <v>39186</v>
      </c>
      <c r="B720" s="189" t="s">
        <v>838</v>
      </c>
      <c r="C720" s="189" t="s">
        <v>332</v>
      </c>
      <c r="D720" s="189" t="s">
        <v>333</v>
      </c>
      <c r="E720" s="138">
        <v>12.73</v>
      </c>
    </row>
    <row r="721" spans="1:5">
      <c r="A721" s="189">
        <v>39188</v>
      </c>
      <c r="B721" s="189" t="s">
        <v>839</v>
      </c>
      <c r="C721" s="189" t="s">
        <v>332</v>
      </c>
      <c r="D721" s="189" t="s">
        <v>333</v>
      </c>
      <c r="E721" s="138">
        <v>10.48</v>
      </c>
    </row>
    <row r="722" spans="1:5">
      <c r="A722" s="189">
        <v>39187</v>
      </c>
      <c r="B722" s="189" t="s">
        <v>840</v>
      </c>
      <c r="C722" s="189" t="s">
        <v>332</v>
      </c>
      <c r="D722" s="189" t="s">
        <v>333</v>
      </c>
      <c r="E722" s="138">
        <v>10.98</v>
      </c>
    </row>
    <row r="723" spans="1:5">
      <c r="A723" s="189">
        <v>39184</v>
      </c>
      <c r="B723" s="189" t="s">
        <v>841</v>
      </c>
      <c r="C723" s="189" t="s">
        <v>332</v>
      </c>
      <c r="D723" s="189" t="s">
        <v>333</v>
      </c>
      <c r="E723" s="138">
        <v>4.13</v>
      </c>
    </row>
    <row r="724" spans="1:5">
      <c r="A724" s="189">
        <v>39185</v>
      </c>
      <c r="B724" s="189" t="s">
        <v>842</v>
      </c>
      <c r="C724" s="189" t="s">
        <v>332</v>
      </c>
      <c r="D724" s="189" t="s">
        <v>333</v>
      </c>
      <c r="E724" s="138">
        <v>3.76</v>
      </c>
    </row>
    <row r="725" spans="1:5">
      <c r="A725" s="189">
        <v>39198</v>
      </c>
      <c r="B725" s="189" t="s">
        <v>843</v>
      </c>
      <c r="C725" s="189" t="s">
        <v>332</v>
      </c>
      <c r="D725" s="189" t="s">
        <v>333</v>
      </c>
      <c r="E725" s="138">
        <v>42.24</v>
      </c>
    </row>
    <row r="726" spans="1:5">
      <c r="A726" s="189">
        <v>39197</v>
      </c>
      <c r="B726" s="189" t="s">
        <v>844</v>
      </c>
      <c r="C726" s="189" t="s">
        <v>332</v>
      </c>
      <c r="D726" s="189" t="s">
        <v>333</v>
      </c>
      <c r="E726" s="138">
        <v>44.12</v>
      </c>
    </row>
    <row r="727" spans="1:5">
      <c r="A727" s="189">
        <v>39196</v>
      </c>
      <c r="B727" s="189" t="s">
        <v>845</v>
      </c>
      <c r="C727" s="189" t="s">
        <v>332</v>
      </c>
      <c r="D727" s="189" t="s">
        <v>333</v>
      </c>
      <c r="E727" s="138">
        <v>45.5</v>
      </c>
    </row>
    <row r="728" spans="1:5">
      <c r="A728" s="189">
        <v>39199</v>
      </c>
      <c r="B728" s="189" t="s">
        <v>846</v>
      </c>
      <c r="C728" s="189" t="s">
        <v>332</v>
      </c>
      <c r="D728" s="189" t="s">
        <v>333</v>
      </c>
      <c r="E728" s="138">
        <v>40.65</v>
      </c>
    </row>
    <row r="729" spans="1:5">
      <c r="A729" s="189">
        <v>39195</v>
      </c>
      <c r="B729" s="189" t="s">
        <v>847</v>
      </c>
      <c r="C729" s="189" t="s">
        <v>332</v>
      </c>
      <c r="D729" s="189" t="s">
        <v>333</v>
      </c>
      <c r="E729" s="138">
        <v>23.46</v>
      </c>
    </row>
    <row r="730" spans="1:5">
      <c r="A730" s="189">
        <v>39194</v>
      </c>
      <c r="B730" s="189" t="s">
        <v>848</v>
      </c>
      <c r="C730" s="189" t="s">
        <v>332</v>
      </c>
      <c r="D730" s="189" t="s">
        <v>333</v>
      </c>
      <c r="E730" s="138">
        <v>25.11</v>
      </c>
    </row>
    <row r="731" spans="1:5">
      <c r="A731" s="189">
        <v>39193</v>
      </c>
      <c r="B731" s="189" t="s">
        <v>849</v>
      </c>
      <c r="C731" s="189" t="s">
        <v>332</v>
      </c>
      <c r="D731" s="189" t="s">
        <v>333</v>
      </c>
      <c r="E731" s="138">
        <v>27.52</v>
      </c>
    </row>
    <row r="732" spans="1:5">
      <c r="A732" s="189">
        <v>39192</v>
      </c>
      <c r="B732" s="189" t="s">
        <v>850</v>
      </c>
      <c r="C732" s="189" t="s">
        <v>332</v>
      </c>
      <c r="D732" s="189" t="s">
        <v>333</v>
      </c>
      <c r="E732" s="138">
        <v>28.62</v>
      </c>
    </row>
    <row r="733" spans="1:5">
      <c r="A733" s="189">
        <v>39920</v>
      </c>
      <c r="B733" s="189" t="s">
        <v>851</v>
      </c>
      <c r="C733" s="189" t="s">
        <v>332</v>
      </c>
      <c r="D733" s="189" t="s">
        <v>333</v>
      </c>
      <c r="E733" s="138">
        <v>3.46</v>
      </c>
    </row>
    <row r="734" spans="1:5">
      <c r="A734" s="189">
        <v>39201</v>
      </c>
      <c r="B734" s="189" t="s">
        <v>852</v>
      </c>
      <c r="C734" s="189" t="s">
        <v>332</v>
      </c>
      <c r="D734" s="189" t="s">
        <v>333</v>
      </c>
      <c r="E734" s="138">
        <v>50.5</v>
      </c>
    </row>
    <row r="735" spans="1:5">
      <c r="A735" s="189">
        <v>39200</v>
      </c>
      <c r="B735" s="189" t="s">
        <v>853</v>
      </c>
      <c r="C735" s="189" t="s">
        <v>332</v>
      </c>
      <c r="D735" s="189" t="s">
        <v>333</v>
      </c>
      <c r="E735" s="138">
        <v>50.9</v>
      </c>
    </row>
    <row r="736" spans="1:5">
      <c r="A736" s="189">
        <v>39203</v>
      </c>
      <c r="B736" s="189" t="s">
        <v>854</v>
      </c>
      <c r="C736" s="189" t="s">
        <v>332</v>
      </c>
      <c r="D736" s="189" t="s">
        <v>333</v>
      </c>
      <c r="E736" s="138">
        <v>41.1</v>
      </c>
    </row>
    <row r="737" spans="1:5">
      <c r="A737" s="189">
        <v>39202</v>
      </c>
      <c r="B737" s="189" t="s">
        <v>855</v>
      </c>
      <c r="C737" s="189" t="s">
        <v>332</v>
      </c>
      <c r="D737" s="189" t="s">
        <v>333</v>
      </c>
      <c r="E737" s="138">
        <v>48.28</v>
      </c>
    </row>
    <row r="738" spans="1:5">
      <c r="A738" s="189">
        <v>39205</v>
      </c>
      <c r="B738" s="189" t="s">
        <v>856</v>
      </c>
      <c r="C738" s="189" t="s">
        <v>332</v>
      </c>
      <c r="D738" s="189" t="s">
        <v>333</v>
      </c>
      <c r="E738" s="138">
        <v>80.55</v>
      </c>
    </row>
    <row r="739" spans="1:5">
      <c r="A739" s="189">
        <v>39204</v>
      </c>
      <c r="B739" s="189" t="s">
        <v>857</v>
      </c>
      <c r="C739" s="189" t="s">
        <v>332</v>
      </c>
      <c r="D739" s="189" t="s">
        <v>333</v>
      </c>
      <c r="E739" s="138">
        <v>82.5</v>
      </c>
    </row>
    <row r="740" spans="1:5">
      <c r="A740" s="189">
        <v>39206</v>
      </c>
      <c r="B740" s="189" t="s">
        <v>858</v>
      </c>
      <c r="C740" s="189" t="s">
        <v>332</v>
      </c>
      <c r="D740" s="189" t="s">
        <v>333</v>
      </c>
      <c r="E740" s="138">
        <v>78.27</v>
      </c>
    </row>
    <row r="741" spans="1:5">
      <c r="A741" s="189">
        <v>797</v>
      </c>
      <c r="B741" s="189" t="s">
        <v>4520</v>
      </c>
      <c r="C741" s="189" t="s">
        <v>332</v>
      </c>
      <c r="D741" s="189" t="s">
        <v>333</v>
      </c>
      <c r="E741" s="138">
        <v>5.24</v>
      </c>
    </row>
    <row r="742" spans="1:5">
      <c r="A742" s="189">
        <v>798</v>
      </c>
      <c r="B742" s="189" t="s">
        <v>4521</v>
      </c>
      <c r="C742" s="189" t="s">
        <v>332</v>
      </c>
      <c r="D742" s="189" t="s">
        <v>333</v>
      </c>
      <c r="E742" s="138">
        <v>0.72</v>
      </c>
    </row>
    <row r="743" spans="1:5">
      <c r="A743" s="189">
        <v>796</v>
      </c>
      <c r="B743" s="189" t="s">
        <v>4522</v>
      </c>
      <c r="C743" s="189" t="s">
        <v>332</v>
      </c>
      <c r="D743" s="189" t="s">
        <v>333</v>
      </c>
      <c r="E743" s="138">
        <v>5.0199999999999996</v>
      </c>
    </row>
    <row r="744" spans="1:5">
      <c r="A744" s="189">
        <v>799</v>
      </c>
      <c r="B744" s="189" t="s">
        <v>4523</v>
      </c>
      <c r="C744" s="189" t="s">
        <v>332</v>
      </c>
      <c r="D744" s="189" t="s">
        <v>333</v>
      </c>
      <c r="E744" s="138">
        <v>2.36</v>
      </c>
    </row>
    <row r="745" spans="1:5">
      <c r="A745" s="189">
        <v>792</v>
      </c>
      <c r="B745" s="189" t="s">
        <v>859</v>
      </c>
      <c r="C745" s="189" t="s">
        <v>332</v>
      </c>
      <c r="D745" s="189" t="s">
        <v>333</v>
      </c>
      <c r="E745" s="138">
        <v>2.4</v>
      </c>
    </row>
    <row r="746" spans="1:5">
      <c r="A746" s="189">
        <v>804</v>
      </c>
      <c r="B746" s="189" t="s">
        <v>4524</v>
      </c>
      <c r="C746" s="189" t="s">
        <v>332</v>
      </c>
      <c r="D746" s="189" t="s">
        <v>333</v>
      </c>
      <c r="E746" s="138">
        <v>11.9</v>
      </c>
    </row>
    <row r="747" spans="1:5">
      <c r="A747" s="189">
        <v>793</v>
      </c>
      <c r="B747" s="189" t="s">
        <v>4525</v>
      </c>
      <c r="C747" s="189" t="s">
        <v>332</v>
      </c>
      <c r="D747" s="189" t="s">
        <v>333</v>
      </c>
      <c r="E747" s="138">
        <v>5.1100000000000003</v>
      </c>
    </row>
    <row r="748" spans="1:5">
      <c r="A748" s="189">
        <v>801</v>
      </c>
      <c r="B748" s="189" t="s">
        <v>4526</v>
      </c>
      <c r="C748" s="189" t="s">
        <v>332</v>
      </c>
      <c r="D748" s="189" t="s">
        <v>333</v>
      </c>
      <c r="E748" s="138">
        <v>3.64</v>
      </c>
    </row>
    <row r="749" spans="1:5">
      <c r="A749" s="189">
        <v>794</v>
      </c>
      <c r="B749" s="189" t="s">
        <v>4527</v>
      </c>
      <c r="C749" s="189" t="s">
        <v>332</v>
      </c>
      <c r="D749" s="189" t="s">
        <v>333</v>
      </c>
      <c r="E749" s="138">
        <v>3.76</v>
      </c>
    </row>
    <row r="750" spans="1:5">
      <c r="A750" s="189">
        <v>802</v>
      </c>
      <c r="B750" s="189" t="s">
        <v>4528</v>
      </c>
      <c r="C750" s="189" t="s">
        <v>332</v>
      </c>
      <c r="D750" s="189" t="s">
        <v>333</v>
      </c>
      <c r="E750" s="138">
        <v>10.5</v>
      </c>
    </row>
    <row r="751" spans="1:5">
      <c r="A751" s="189">
        <v>803</v>
      </c>
      <c r="B751" s="189" t="s">
        <v>4529</v>
      </c>
      <c r="C751" s="189" t="s">
        <v>332</v>
      </c>
      <c r="D751" s="189" t="s">
        <v>333</v>
      </c>
      <c r="E751" s="138">
        <v>9.16</v>
      </c>
    </row>
    <row r="752" spans="1:5">
      <c r="A752" s="189">
        <v>38001</v>
      </c>
      <c r="B752" s="189" t="s">
        <v>860</v>
      </c>
      <c r="C752" s="189" t="s">
        <v>332</v>
      </c>
      <c r="D752" s="189" t="s">
        <v>333</v>
      </c>
      <c r="E752" s="138">
        <v>0.75</v>
      </c>
    </row>
    <row r="753" spans="1:5">
      <c r="A753" s="189">
        <v>38002</v>
      </c>
      <c r="B753" s="189" t="s">
        <v>861</v>
      </c>
      <c r="C753" s="189" t="s">
        <v>332</v>
      </c>
      <c r="D753" s="189" t="s">
        <v>333</v>
      </c>
      <c r="E753" s="138">
        <v>1.39</v>
      </c>
    </row>
    <row r="754" spans="1:5">
      <c r="A754" s="189">
        <v>38003</v>
      </c>
      <c r="B754" s="189" t="s">
        <v>862</v>
      </c>
      <c r="C754" s="189" t="s">
        <v>332</v>
      </c>
      <c r="D754" s="189" t="s">
        <v>333</v>
      </c>
      <c r="E754" s="138">
        <v>16.739999999999998</v>
      </c>
    </row>
    <row r="755" spans="1:5">
      <c r="A755" s="189">
        <v>38004</v>
      </c>
      <c r="B755" s="189" t="s">
        <v>863</v>
      </c>
      <c r="C755" s="189" t="s">
        <v>332</v>
      </c>
      <c r="D755" s="189" t="s">
        <v>333</v>
      </c>
      <c r="E755" s="138">
        <v>22.38</v>
      </c>
    </row>
    <row r="756" spans="1:5">
      <c r="A756" s="189">
        <v>36327</v>
      </c>
      <c r="B756" s="189" t="s">
        <v>4530</v>
      </c>
      <c r="C756" s="189" t="s">
        <v>332</v>
      </c>
      <c r="D756" s="189" t="s">
        <v>335</v>
      </c>
      <c r="E756" s="138">
        <v>1.64</v>
      </c>
    </row>
    <row r="757" spans="1:5">
      <c r="A757" s="189">
        <v>38992</v>
      </c>
      <c r="B757" s="189" t="s">
        <v>4531</v>
      </c>
      <c r="C757" s="189" t="s">
        <v>332</v>
      </c>
      <c r="D757" s="189" t="s">
        <v>335</v>
      </c>
      <c r="E757" s="138">
        <v>2.62</v>
      </c>
    </row>
    <row r="758" spans="1:5">
      <c r="A758" s="189">
        <v>38993</v>
      </c>
      <c r="B758" s="189" t="s">
        <v>4532</v>
      </c>
      <c r="C758" s="189" t="s">
        <v>332</v>
      </c>
      <c r="D758" s="189" t="s">
        <v>335</v>
      </c>
      <c r="E758" s="138">
        <v>7.49</v>
      </c>
    </row>
    <row r="759" spans="1:5">
      <c r="A759" s="189">
        <v>38418</v>
      </c>
      <c r="B759" s="189" t="s">
        <v>864</v>
      </c>
      <c r="C759" s="189" t="s">
        <v>332</v>
      </c>
      <c r="D759" s="189" t="s">
        <v>333</v>
      </c>
      <c r="E759" s="138">
        <v>4.13</v>
      </c>
    </row>
    <row r="760" spans="1:5">
      <c r="A760" s="189">
        <v>39178</v>
      </c>
      <c r="B760" s="189" t="s">
        <v>865</v>
      </c>
      <c r="C760" s="189" t="s">
        <v>332</v>
      </c>
      <c r="D760" s="189" t="s">
        <v>333</v>
      </c>
      <c r="E760" s="138">
        <v>1.39</v>
      </c>
    </row>
    <row r="761" spans="1:5">
      <c r="A761" s="189">
        <v>39177</v>
      </c>
      <c r="B761" s="189" t="s">
        <v>866</v>
      </c>
      <c r="C761" s="189" t="s">
        <v>332</v>
      </c>
      <c r="D761" s="189" t="s">
        <v>333</v>
      </c>
      <c r="E761" s="138">
        <v>1.26</v>
      </c>
    </row>
    <row r="762" spans="1:5">
      <c r="A762" s="189">
        <v>39174</v>
      </c>
      <c r="B762" s="189" t="s">
        <v>867</v>
      </c>
      <c r="C762" s="189" t="s">
        <v>332</v>
      </c>
      <c r="D762" s="189" t="s">
        <v>333</v>
      </c>
      <c r="E762" s="138">
        <v>0.63</v>
      </c>
    </row>
    <row r="763" spans="1:5">
      <c r="A763" s="189">
        <v>39176</v>
      </c>
      <c r="B763" s="189" t="s">
        <v>158</v>
      </c>
      <c r="C763" s="189" t="s">
        <v>332</v>
      </c>
      <c r="D763" s="189" t="s">
        <v>333</v>
      </c>
      <c r="E763" s="138">
        <v>0.82</v>
      </c>
    </row>
    <row r="764" spans="1:5">
      <c r="A764" s="189">
        <v>39180</v>
      </c>
      <c r="B764" s="189" t="s">
        <v>868</v>
      </c>
      <c r="C764" s="189" t="s">
        <v>332</v>
      </c>
      <c r="D764" s="189" t="s">
        <v>333</v>
      </c>
      <c r="E764" s="138">
        <v>3.78</v>
      </c>
    </row>
    <row r="765" spans="1:5">
      <c r="A765" s="189">
        <v>39179</v>
      </c>
      <c r="B765" s="189" t="s">
        <v>869</v>
      </c>
      <c r="C765" s="189" t="s">
        <v>332</v>
      </c>
      <c r="D765" s="189" t="s">
        <v>333</v>
      </c>
      <c r="E765" s="138">
        <v>3.34</v>
      </c>
    </row>
    <row r="766" spans="1:5">
      <c r="A766" s="189">
        <v>39175</v>
      </c>
      <c r="B766" s="189" t="s">
        <v>870</v>
      </c>
      <c r="C766" s="189" t="s">
        <v>332</v>
      </c>
      <c r="D766" s="189" t="s">
        <v>333</v>
      </c>
      <c r="E766" s="138">
        <v>0.77</v>
      </c>
    </row>
    <row r="767" spans="1:5">
      <c r="A767" s="189">
        <v>39217</v>
      </c>
      <c r="B767" s="189" t="s">
        <v>871</v>
      </c>
      <c r="C767" s="189" t="s">
        <v>332</v>
      </c>
      <c r="D767" s="189" t="s">
        <v>333</v>
      </c>
      <c r="E767" s="138">
        <v>0.59</v>
      </c>
    </row>
    <row r="768" spans="1:5">
      <c r="A768" s="189">
        <v>39181</v>
      </c>
      <c r="B768" s="189" t="s">
        <v>872</v>
      </c>
      <c r="C768" s="189" t="s">
        <v>332</v>
      </c>
      <c r="D768" s="189" t="s">
        <v>333</v>
      </c>
      <c r="E768" s="138">
        <v>5.07</v>
      </c>
    </row>
    <row r="769" spans="1:5">
      <c r="A769" s="189">
        <v>39182</v>
      </c>
      <c r="B769" s="189" t="s">
        <v>873</v>
      </c>
      <c r="C769" s="189" t="s">
        <v>332</v>
      </c>
      <c r="D769" s="189" t="s">
        <v>333</v>
      </c>
      <c r="E769" s="138">
        <v>7.13</v>
      </c>
    </row>
    <row r="770" spans="1:5">
      <c r="A770" s="189">
        <v>12616</v>
      </c>
      <c r="B770" s="189" t="s">
        <v>874</v>
      </c>
      <c r="C770" s="189" t="s">
        <v>332</v>
      </c>
      <c r="D770" s="189" t="s">
        <v>335</v>
      </c>
      <c r="E770" s="138">
        <v>4.57</v>
      </c>
    </row>
    <row r="771" spans="1:5">
      <c r="A771" s="189">
        <v>1049</v>
      </c>
      <c r="B771" s="189" t="s">
        <v>875</v>
      </c>
      <c r="C771" s="189" t="s">
        <v>332</v>
      </c>
      <c r="D771" s="189" t="s">
        <v>333</v>
      </c>
      <c r="E771" s="138">
        <v>5.96</v>
      </c>
    </row>
    <row r="772" spans="1:5">
      <c r="A772" s="189">
        <v>1099</v>
      </c>
      <c r="B772" s="189" t="s">
        <v>876</v>
      </c>
      <c r="C772" s="189" t="s">
        <v>332</v>
      </c>
      <c r="D772" s="189" t="s">
        <v>333</v>
      </c>
      <c r="E772" s="138">
        <v>4.5599999999999996</v>
      </c>
    </row>
    <row r="773" spans="1:5">
      <c r="A773" s="189">
        <v>39678</v>
      </c>
      <c r="B773" s="189" t="s">
        <v>877</v>
      </c>
      <c r="C773" s="189" t="s">
        <v>332</v>
      </c>
      <c r="D773" s="189" t="s">
        <v>333</v>
      </c>
      <c r="E773" s="138">
        <v>1.84</v>
      </c>
    </row>
    <row r="774" spans="1:5">
      <c r="A774" s="189">
        <v>1050</v>
      </c>
      <c r="B774" s="189" t="s">
        <v>878</v>
      </c>
      <c r="C774" s="189" t="s">
        <v>332</v>
      </c>
      <c r="D774" s="189" t="s">
        <v>333</v>
      </c>
      <c r="E774" s="138">
        <v>3.12</v>
      </c>
    </row>
    <row r="775" spans="1:5">
      <c r="A775" s="189">
        <v>1101</v>
      </c>
      <c r="B775" s="189" t="s">
        <v>879</v>
      </c>
      <c r="C775" s="189" t="s">
        <v>332</v>
      </c>
      <c r="D775" s="189" t="s">
        <v>333</v>
      </c>
      <c r="E775" s="138">
        <v>19.68</v>
      </c>
    </row>
    <row r="776" spans="1:5">
      <c r="A776" s="189">
        <v>1100</v>
      </c>
      <c r="B776" s="189" t="s">
        <v>880</v>
      </c>
      <c r="C776" s="189" t="s">
        <v>332</v>
      </c>
      <c r="D776" s="189" t="s">
        <v>333</v>
      </c>
      <c r="E776" s="138">
        <v>10.15</v>
      </c>
    </row>
    <row r="777" spans="1:5">
      <c r="A777" s="189">
        <v>39679</v>
      </c>
      <c r="B777" s="189" t="s">
        <v>881</v>
      </c>
      <c r="C777" s="189" t="s">
        <v>332</v>
      </c>
      <c r="D777" s="189" t="s">
        <v>333</v>
      </c>
      <c r="E777" s="138">
        <v>39.229999999999997</v>
      </c>
    </row>
    <row r="778" spans="1:5">
      <c r="A778" s="189">
        <v>1098</v>
      </c>
      <c r="B778" s="189" t="s">
        <v>882</v>
      </c>
      <c r="C778" s="189" t="s">
        <v>332</v>
      </c>
      <c r="D778" s="189" t="s">
        <v>333</v>
      </c>
      <c r="E778" s="138">
        <v>2.4300000000000002</v>
      </c>
    </row>
    <row r="779" spans="1:5">
      <c r="A779" s="189">
        <v>1102</v>
      </c>
      <c r="B779" s="189" t="s">
        <v>883</v>
      </c>
      <c r="C779" s="189" t="s">
        <v>332</v>
      </c>
      <c r="D779" s="189" t="s">
        <v>333</v>
      </c>
      <c r="E779" s="138">
        <v>29.35</v>
      </c>
    </row>
    <row r="780" spans="1:5">
      <c r="A780" s="189">
        <v>1051</v>
      </c>
      <c r="B780" s="189" t="s">
        <v>884</v>
      </c>
      <c r="C780" s="189" t="s">
        <v>332</v>
      </c>
      <c r="D780" s="189" t="s">
        <v>333</v>
      </c>
      <c r="E780" s="138">
        <v>42.66</v>
      </c>
    </row>
    <row r="781" spans="1:5">
      <c r="A781" s="189">
        <v>37399</v>
      </c>
      <c r="B781" s="189" t="s">
        <v>885</v>
      </c>
      <c r="C781" s="189" t="s">
        <v>332</v>
      </c>
      <c r="D781" s="189" t="s">
        <v>333</v>
      </c>
      <c r="E781" s="138">
        <v>11.61</v>
      </c>
    </row>
    <row r="782" spans="1:5">
      <c r="A782" s="189">
        <v>41955</v>
      </c>
      <c r="B782" s="189" t="s">
        <v>15992</v>
      </c>
      <c r="C782" s="189" t="s">
        <v>387</v>
      </c>
      <c r="D782" s="189" t="s">
        <v>333</v>
      </c>
      <c r="E782" s="138">
        <v>46.85</v>
      </c>
    </row>
    <row r="783" spans="1:5">
      <c r="A783" s="189">
        <v>41953</v>
      </c>
      <c r="B783" s="189" t="s">
        <v>15993</v>
      </c>
      <c r="C783" s="189" t="s">
        <v>387</v>
      </c>
      <c r="D783" s="189" t="s">
        <v>333</v>
      </c>
      <c r="E783" s="138">
        <v>44.71</v>
      </c>
    </row>
    <row r="784" spans="1:5">
      <c r="A784" s="189">
        <v>41954</v>
      </c>
      <c r="B784" s="189" t="s">
        <v>15994</v>
      </c>
      <c r="C784" s="189" t="s">
        <v>387</v>
      </c>
      <c r="D784" s="189" t="s">
        <v>333</v>
      </c>
      <c r="E784" s="138">
        <v>44.29</v>
      </c>
    </row>
    <row r="785" spans="1:5">
      <c r="A785" s="189">
        <v>25004</v>
      </c>
      <c r="B785" s="189" t="s">
        <v>886</v>
      </c>
      <c r="C785" s="189" t="s">
        <v>387</v>
      </c>
      <c r="D785" s="189" t="s">
        <v>335</v>
      </c>
      <c r="E785" s="138">
        <v>16.100000000000001</v>
      </c>
    </row>
    <row r="786" spans="1:5">
      <c r="A786" s="189">
        <v>25002</v>
      </c>
      <c r="B786" s="189" t="s">
        <v>887</v>
      </c>
      <c r="C786" s="189" t="s">
        <v>387</v>
      </c>
      <c r="D786" s="189" t="s">
        <v>335</v>
      </c>
      <c r="E786" s="138">
        <v>16.239999999999998</v>
      </c>
    </row>
    <row r="787" spans="1:5">
      <c r="A787" s="189">
        <v>37409</v>
      </c>
      <c r="B787" s="189" t="s">
        <v>888</v>
      </c>
      <c r="C787" s="189" t="s">
        <v>387</v>
      </c>
      <c r="D787" s="189" t="s">
        <v>335</v>
      </c>
      <c r="E787" s="138">
        <v>15.97</v>
      </c>
    </row>
    <row r="788" spans="1:5">
      <c r="A788" s="189">
        <v>841</v>
      </c>
      <c r="B788" s="189" t="s">
        <v>889</v>
      </c>
      <c r="C788" s="189" t="s">
        <v>387</v>
      </c>
      <c r="D788" s="189" t="s">
        <v>335</v>
      </c>
      <c r="E788" s="138">
        <v>16.5</v>
      </c>
    </row>
    <row r="789" spans="1:5">
      <c r="A789" s="189">
        <v>25005</v>
      </c>
      <c r="B789" s="189" t="s">
        <v>890</v>
      </c>
      <c r="C789" s="189" t="s">
        <v>387</v>
      </c>
      <c r="D789" s="189" t="s">
        <v>335</v>
      </c>
      <c r="E789" s="138">
        <v>18.09</v>
      </c>
    </row>
    <row r="790" spans="1:5">
      <c r="A790" s="189">
        <v>25003</v>
      </c>
      <c r="B790" s="189" t="s">
        <v>891</v>
      </c>
      <c r="C790" s="189" t="s">
        <v>387</v>
      </c>
      <c r="D790" s="189" t="s">
        <v>335</v>
      </c>
      <c r="E790" s="138">
        <v>19.32</v>
      </c>
    </row>
    <row r="791" spans="1:5">
      <c r="A791" s="189">
        <v>37410</v>
      </c>
      <c r="B791" s="189" t="s">
        <v>892</v>
      </c>
      <c r="C791" s="189" t="s">
        <v>387</v>
      </c>
      <c r="D791" s="189" t="s">
        <v>335</v>
      </c>
      <c r="E791" s="138">
        <v>18.09</v>
      </c>
    </row>
    <row r="792" spans="1:5">
      <c r="A792" s="189">
        <v>842</v>
      </c>
      <c r="B792" s="189" t="s">
        <v>893</v>
      </c>
      <c r="C792" s="189" t="s">
        <v>387</v>
      </c>
      <c r="D792" s="189" t="s">
        <v>335</v>
      </c>
      <c r="E792" s="138">
        <v>20.350000000000001</v>
      </c>
    </row>
    <row r="793" spans="1:5">
      <c r="A793" s="189">
        <v>862</v>
      </c>
      <c r="B793" s="189" t="s">
        <v>894</v>
      </c>
      <c r="C793" s="189" t="s">
        <v>383</v>
      </c>
      <c r="D793" s="189" t="s">
        <v>333</v>
      </c>
      <c r="E793" s="138">
        <v>5.01</v>
      </c>
    </row>
    <row r="794" spans="1:5">
      <c r="A794" s="189">
        <v>866</v>
      </c>
      <c r="B794" s="189" t="s">
        <v>895</v>
      </c>
      <c r="C794" s="189" t="s">
        <v>383</v>
      </c>
      <c r="D794" s="189" t="s">
        <v>333</v>
      </c>
      <c r="E794" s="138">
        <v>61.64</v>
      </c>
    </row>
    <row r="795" spans="1:5">
      <c r="A795" s="189">
        <v>892</v>
      </c>
      <c r="B795" s="189" t="s">
        <v>896</v>
      </c>
      <c r="C795" s="189" t="s">
        <v>383</v>
      </c>
      <c r="D795" s="189" t="s">
        <v>333</v>
      </c>
      <c r="E795" s="138">
        <v>78.39</v>
      </c>
    </row>
    <row r="796" spans="1:5">
      <c r="A796" s="189">
        <v>857</v>
      </c>
      <c r="B796" s="189" t="s">
        <v>233</v>
      </c>
      <c r="C796" s="189" t="s">
        <v>383</v>
      </c>
      <c r="D796" s="189" t="s">
        <v>331</v>
      </c>
      <c r="E796" s="138">
        <v>7.98</v>
      </c>
    </row>
    <row r="797" spans="1:5">
      <c r="A797" s="189">
        <v>37404</v>
      </c>
      <c r="B797" s="189" t="s">
        <v>897</v>
      </c>
      <c r="C797" s="189" t="s">
        <v>383</v>
      </c>
      <c r="D797" s="189" t="s">
        <v>333</v>
      </c>
      <c r="E797" s="138">
        <v>94.26</v>
      </c>
    </row>
    <row r="798" spans="1:5">
      <c r="A798" s="189">
        <v>868</v>
      </c>
      <c r="B798" s="189" t="s">
        <v>898</v>
      </c>
      <c r="C798" s="189" t="s">
        <v>383</v>
      </c>
      <c r="D798" s="189" t="s">
        <v>333</v>
      </c>
      <c r="E798" s="138">
        <v>12.32</v>
      </c>
    </row>
    <row r="799" spans="1:5">
      <c r="A799" s="189">
        <v>870</v>
      </c>
      <c r="B799" s="189" t="s">
        <v>899</v>
      </c>
      <c r="C799" s="189" t="s">
        <v>383</v>
      </c>
      <c r="D799" s="189" t="s">
        <v>333</v>
      </c>
      <c r="E799" s="138">
        <v>162.41999999999999</v>
      </c>
    </row>
    <row r="800" spans="1:5">
      <c r="A800" s="189">
        <v>863</v>
      </c>
      <c r="B800" s="189" t="s">
        <v>900</v>
      </c>
      <c r="C800" s="189" t="s">
        <v>383</v>
      </c>
      <c r="D800" s="189" t="s">
        <v>333</v>
      </c>
      <c r="E800" s="138">
        <v>17.02</v>
      </c>
    </row>
    <row r="801" spans="1:5">
      <c r="A801" s="189">
        <v>867</v>
      </c>
      <c r="B801" s="189" t="s">
        <v>901</v>
      </c>
      <c r="C801" s="189" t="s">
        <v>383</v>
      </c>
      <c r="D801" s="189" t="s">
        <v>333</v>
      </c>
      <c r="E801" s="138">
        <v>23.71</v>
      </c>
    </row>
    <row r="802" spans="1:5">
      <c r="A802" s="189">
        <v>891</v>
      </c>
      <c r="B802" s="189" t="s">
        <v>902</v>
      </c>
      <c r="C802" s="189" t="s">
        <v>383</v>
      </c>
      <c r="D802" s="189" t="s">
        <v>333</v>
      </c>
      <c r="E802" s="138">
        <v>272.77999999999997</v>
      </c>
    </row>
    <row r="803" spans="1:5">
      <c r="A803" s="189">
        <v>864</v>
      </c>
      <c r="B803" s="189" t="s">
        <v>903</v>
      </c>
      <c r="C803" s="189" t="s">
        <v>383</v>
      </c>
      <c r="D803" s="189" t="s">
        <v>333</v>
      </c>
      <c r="E803" s="138">
        <v>33.409999999999997</v>
      </c>
    </row>
    <row r="804" spans="1:5">
      <c r="A804" s="189">
        <v>865</v>
      </c>
      <c r="B804" s="189" t="s">
        <v>904</v>
      </c>
      <c r="C804" s="189" t="s">
        <v>383</v>
      </c>
      <c r="D804" s="189" t="s">
        <v>333</v>
      </c>
      <c r="E804" s="138">
        <v>47.05</v>
      </c>
    </row>
    <row r="805" spans="1:5">
      <c r="A805" s="189">
        <v>1006</v>
      </c>
      <c r="B805" s="189" t="s">
        <v>905</v>
      </c>
      <c r="C805" s="189" t="s">
        <v>383</v>
      </c>
      <c r="D805" s="189" t="s">
        <v>333</v>
      </c>
      <c r="E805" s="138">
        <v>59.62</v>
      </c>
    </row>
    <row r="806" spans="1:5">
      <c r="A806" s="189">
        <v>948</v>
      </c>
      <c r="B806" s="189" t="s">
        <v>906</v>
      </c>
      <c r="C806" s="189" t="s">
        <v>383</v>
      </c>
      <c r="D806" s="189" t="s">
        <v>335</v>
      </c>
      <c r="E806" s="138">
        <v>24.61</v>
      </c>
    </row>
    <row r="807" spans="1:5">
      <c r="A807" s="189">
        <v>947</v>
      </c>
      <c r="B807" s="189" t="s">
        <v>907</v>
      </c>
      <c r="C807" s="189" t="s">
        <v>383</v>
      </c>
      <c r="D807" s="189" t="s">
        <v>335</v>
      </c>
      <c r="E807" s="138">
        <v>25.03</v>
      </c>
    </row>
    <row r="808" spans="1:5">
      <c r="A808" s="189">
        <v>911</v>
      </c>
      <c r="B808" s="189" t="s">
        <v>908</v>
      </c>
      <c r="C808" s="189" t="s">
        <v>383</v>
      </c>
      <c r="D808" s="189" t="s">
        <v>335</v>
      </c>
      <c r="E808" s="138">
        <v>36.409999999999997</v>
      </c>
    </row>
    <row r="809" spans="1:5">
      <c r="A809" s="189">
        <v>925</v>
      </c>
      <c r="B809" s="189" t="s">
        <v>909</v>
      </c>
      <c r="C809" s="189" t="s">
        <v>383</v>
      </c>
      <c r="D809" s="189" t="s">
        <v>335</v>
      </c>
      <c r="E809" s="138">
        <v>33.65</v>
      </c>
    </row>
    <row r="810" spans="1:5">
      <c r="A810" s="189">
        <v>954</v>
      </c>
      <c r="B810" s="189" t="s">
        <v>910</v>
      </c>
      <c r="C810" s="189" t="s">
        <v>383</v>
      </c>
      <c r="D810" s="189" t="s">
        <v>335</v>
      </c>
      <c r="E810" s="138">
        <v>37.18</v>
      </c>
    </row>
    <row r="811" spans="1:5">
      <c r="A811" s="189">
        <v>901</v>
      </c>
      <c r="B811" s="189" t="s">
        <v>911</v>
      </c>
      <c r="C811" s="189" t="s">
        <v>383</v>
      </c>
      <c r="D811" s="189" t="s">
        <v>335</v>
      </c>
      <c r="E811" s="138">
        <v>39.79</v>
      </c>
    </row>
    <row r="812" spans="1:5">
      <c r="A812" s="189">
        <v>926</v>
      </c>
      <c r="B812" s="189" t="s">
        <v>912</v>
      </c>
      <c r="C812" s="189" t="s">
        <v>383</v>
      </c>
      <c r="D812" s="189" t="s">
        <v>335</v>
      </c>
      <c r="E812" s="138">
        <v>42.05</v>
      </c>
    </row>
    <row r="813" spans="1:5">
      <c r="A813" s="189">
        <v>912</v>
      </c>
      <c r="B813" s="189" t="s">
        <v>913</v>
      </c>
      <c r="C813" s="189" t="s">
        <v>383</v>
      </c>
      <c r="D813" s="189" t="s">
        <v>335</v>
      </c>
      <c r="E813" s="138">
        <v>42.3</v>
      </c>
    </row>
    <row r="814" spans="1:5">
      <c r="A814" s="189">
        <v>955</v>
      </c>
      <c r="B814" s="189" t="s">
        <v>914</v>
      </c>
      <c r="C814" s="189" t="s">
        <v>383</v>
      </c>
      <c r="D814" s="189" t="s">
        <v>335</v>
      </c>
      <c r="E814" s="138">
        <v>50.5</v>
      </c>
    </row>
    <row r="815" spans="1:5">
      <c r="A815" s="189">
        <v>946</v>
      </c>
      <c r="B815" s="189" t="s">
        <v>915</v>
      </c>
      <c r="C815" s="189" t="s">
        <v>383</v>
      </c>
      <c r="D815" s="189" t="s">
        <v>335</v>
      </c>
      <c r="E815" s="138">
        <v>56.77</v>
      </c>
    </row>
    <row r="816" spans="1:5">
      <c r="A816" s="189">
        <v>953</v>
      </c>
      <c r="B816" s="189" t="s">
        <v>916</v>
      </c>
      <c r="C816" s="189" t="s">
        <v>383</v>
      </c>
      <c r="D816" s="189" t="s">
        <v>335</v>
      </c>
      <c r="E816" s="138">
        <v>51.66</v>
      </c>
    </row>
    <row r="817" spans="1:5">
      <c r="A817" s="189">
        <v>902</v>
      </c>
      <c r="B817" s="189" t="s">
        <v>917</v>
      </c>
      <c r="C817" s="189" t="s">
        <v>383</v>
      </c>
      <c r="D817" s="189" t="s">
        <v>335</v>
      </c>
      <c r="E817" s="138">
        <v>62.81</v>
      </c>
    </row>
    <row r="818" spans="1:5">
      <c r="A818" s="189">
        <v>927</v>
      </c>
      <c r="B818" s="189" t="s">
        <v>918</v>
      </c>
      <c r="C818" s="189" t="s">
        <v>383</v>
      </c>
      <c r="D818" s="189" t="s">
        <v>335</v>
      </c>
      <c r="E818" s="138">
        <v>60.88</v>
      </c>
    </row>
    <row r="819" spans="1:5">
      <c r="A819" s="189">
        <v>913</v>
      </c>
      <c r="B819" s="189" t="s">
        <v>919</v>
      </c>
      <c r="C819" s="189" t="s">
        <v>383</v>
      </c>
      <c r="D819" s="189" t="s">
        <v>335</v>
      </c>
      <c r="E819" s="138">
        <v>67.95</v>
      </c>
    </row>
    <row r="820" spans="1:5">
      <c r="A820" s="189">
        <v>903</v>
      </c>
      <c r="B820" s="189" t="s">
        <v>920</v>
      </c>
      <c r="C820" s="189" t="s">
        <v>383</v>
      </c>
      <c r="D820" s="189" t="s">
        <v>335</v>
      </c>
      <c r="E820" s="138">
        <v>76.900000000000006</v>
      </c>
    </row>
    <row r="821" spans="1:5">
      <c r="A821" s="189">
        <v>945</v>
      </c>
      <c r="B821" s="189" t="s">
        <v>921</v>
      </c>
      <c r="C821" s="189" t="s">
        <v>383</v>
      </c>
      <c r="D821" s="189" t="s">
        <v>335</v>
      </c>
      <c r="E821" s="138">
        <v>81.34</v>
      </c>
    </row>
    <row r="822" spans="1:5">
      <c r="A822" s="189">
        <v>914</v>
      </c>
      <c r="B822" s="189" t="s">
        <v>922</v>
      </c>
      <c r="C822" s="189" t="s">
        <v>383</v>
      </c>
      <c r="D822" s="189" t="s">
        <v>335</v>
      </c>
      <c r="E822" s="138">
        <v>83.33</v>
      </c>
    </row>
    <row r="823" spans="1:5">
      <c r="A823" s="189">
        <v>993</v>
      </c>
      <c r="B823" s="189" t="s">
        <v>923</v>
      </c>
      <c r="C823" s="189" t="s">
        <v>383</v>
      </c>
      <c r="D823" s="189" t="s">
        <v>333</v>
      </c>
      <c r="E823" s="138">
        <v>1.28</v>
      </c>
    </row>
    <row r="824" spans="1:5">
      <c r="A824" s="189">
        <v>1020</v>
      </c>
      <c r="B824" s="189" t="s">
        <v>287</v>
      </c>
      <c r="C824" s="189" t="s">
        <v>383</v>
      </c>
      <c r="D824" s="189" t="s">
        <v>333</v>
      </c>
      <c r="E824" s="138">
        <v>5.59</v>
      </c>
    </row>
    <row r="825" spans="1:5">
      <c r="A825" s="189">
        <v>1017</v>
      </c>
      <c r="B825" s="189" t="s">
        <v>924</v>
      </c>
      <c r="C825" s="189" t="s">
        <v>383</v>
      </c>
      <c r="D825" s="189" t="s">
        <v>333</v>
      </c>
      <c r="E825" s="138">
        <v>61.42</v>
      </c>
    </row>
    <row r="826" spans="1:5">
      <c r="A826" s="189">
        <v>999</v>
      </c>
      <c r="B826" s="189" t="s">
        <v>925</v>
      </c>
      <c r="C826" s="189" t="s">
        <v>383</v>
      </c>
      <c r="D826" s="189" t="s">
        <v>333</v>
      </c>
      <c r="E826" s="138">
        <v>76.099999999999994</v>
      </c>
    </row>
    <row r="827" spans="1:5">
      <c r="A827" s="189">
        <v>995</v>
      </c>
      <c r="B827" s="189" t="s">
        <v>313</v>
      </c>
      <c r="C827" s="189" t="s">
        <v>383</v>
      </c>
      <c r="D827" s="189" t="s">
        <v>333</v>
      </c>
      <c r="E827" s="138">
        <v>8.57</v>
      </c>
    </row>
    <row r="828" spans="1:5">
      <c r="A828" s="189">
        <v>1000</v>
      </c>
      <c r="B828" s="189" t="s">
        <v>926</v>
      </c>
      <c r="C828" s="189" t="s">
        <v>383</v>
      </c>
      <c r="D828" s="189" t="s">
        <v>333</v>
      </c>
      <c r="E828" s="138">
        <v>93.29</v>
      </c>
    </row>
    <row r="829" spans="1:5">
      <c r="A829" s="189">
        <v>1022</v>
      </c>
      <c r="B829" s="189" t="s">
        <v>927</v>
      </c>
      <c r="C829" s="189" t="s">
        <v>383</v>
      </c>
      <c r="D829" s="189" t="s">
        <v>333</v>
      </c>
      <c r="E829" s="138">
        <v>1.78</v>
      </c>
    </row>
    <row r="830" spans="1:5">
      <c r="A830" s="189">
        <v>1015</v>
      </c>
      <c r="B830" s="189" t="s">
        <v>928</v>
      </c>
      <c r="C830" s="189" t="s">
        <v>383</v>
      </c>
      <c r="D830" s="189" t="s">
        <v>333</v>
      </c>
      <c r="E830" s="138">
        <v>122.84</v>
      </c>
    </row>
    <row r="831" spans="1:5">
      <c r="A831" s="189">
        <v>996</v>
      </c>
      <c r="B831" s="189" t="s">
        <v>929</v>
      </c>
      <c r="C831" s="189" t="s">
        <v>383</v>
      </c>
      <c r="D831" s="189" t="s">
        <v>333</v>
      </c>
      <c r="E831" s="138">
        <v>13.05</v>
      </c>
    </row>
    <row r="832" spans="1:5">
      <c r="A832" s="189">
        <v>1001</v>
      </c>
      <c r="B832" s="189" t="s">
        <v>930</v>
      </c>
      <c r="C832" s="189" t="s">
        <v>383</v>
      </c>
      <c r="D832" s="189" t="s">
        <v>333</v>
      </c>
      <c r="E832" s="138">
        <v>153.72999999999999</v>
      </c>
    </row>
    <row r="833" spans="1:5">
      <c r="A833" s="189">
        <v>1019</v>
      </c>
      <c r="B833" s="189" t="s">
        <v>289</v>
      </c>
      <c r="C833" s="189" t="s">
        <v>383</v>
      </c>
      <c r="D833" s="189" t="s">
        <v>333</v>
      </c>
      <c r="E833" s="138">
        <v>17.989999999999998</v>
      </c>
    </row>
    <row r="834" spans="1:5">
      <c r="A834" s="189">
        <v>1021</v>
      </c>
      <c r="B834" s="189" t="s">
        <v>931</v>
      </c>
      <c r="C834" s="189" t="s">
        <v>383</v>
      </c>
      <c r="D834" s="189" t="s">
        <v>333</v>
      </c>
      <c r="E834" s="138">
        <v>2.5499999999999998</v>
      </c>
    </row>
    <row r="835" spans="1:5">
      <c r="A835" s="189">
        <v>39249</v>
      </c>
      <c r="B835" s="189" t="s">
        <v>932</v>
      </c>
      <c r="C835" s="189" t="s">
        <v>383</v>
      </c>
      <c r="D835" s="189" t="s">
        <v>333</v>
      </c>
      <c r="E835" s="138">
        <v>200.55</v>
      </c>
    </row>
    <row r="836" spans="1:5">
      <c r="A836" s="189">
        <v>1018</v>
      </c>
      <c r="B836" s="189" t="s">
        <v>933</v>
      </c>
      <c r="C836" s="189" t="s">
        <v>383</v>
      </c>
      <c r="D836" s="189" t="s">
        <v>333</v>
      </c>
      <c r="E836" s="138">
        <v>25.64</v>
      </c>
    </row>
    <row r="837" spans="1:5">
      <c r="A837" s="189">
        <v>39250</v>
      </c>
      <c r="B837" s="189" t="s">
        <v>934</v>
      </c>
      <c r="C837" s="189" t="s">
        <v>383</v>
      </c>
      <c r="D837" s="189" t="s">
        <v>333</v>
      </c>
      <c r="E837" s="138">
        <v>257.62</v>
      </c>
    </row>
    <row r="838" spans="1:5">
      <c r="A838" s="189">
        <v>994</v>
      </c>
      <c r="B838" s="189" t="s">
        <v>935</v>
      </c>
      <c r="C838" s="189" t="s">
        <v>383</v>
      </c>
      <c r="D838" s="189" t="s">
        <v>333</v>
      </c>
      <c r="E838" s="138">
        <v>3.49</v>
      </c>
    </row>
    <row r="839" spans="1:5">
      <c r="A839" s="189">
        <v>977</v>
      </c>
      <c r="B839" s="189" t="s">
        <v>936</v>
      </c>
      <c r="C839" s="189" t="s">
        <v>383</v>
      </c>
      <c r="D839" s="189" t="s">
        <v>333</v>
      </c>
      <c r="E839" s="138">
        <v>35.520000000000003</v>
      </c>
    </row>
    <row r="840" spans="1:5">
      <c r="A840" s="189">
        <v>998</v>
      </c>
      <c r="B840" s="189" t="s">
        <v>937</v>
      </c>
      <c r="C840" s="189" t="s">
        <v>383</v>
      </c>
      <c r="D840" s="189" t="s">
        <v>333</v>
      </c>
      <c r="E840" s="138">
        <v>47.18</v>
      </c>
    </row>
    <row r="841" spans="1:5">
      <c r="A841" s="189">
        <v>39251</v>
      </c>
      <c r="B841" s="189" t="s">
        <v>938</v>
      </c>
      <c r="C841" s="189" t="s">
        <v>383</v>
      </c>
      <c r="D841" s="189" t="s">
        <v>333</v>
      </c>
      <c r="E841" s="138">
        <v>0.34</v>
      </c>
    </row>
    <row r="842" spans="1:5">
      <c r="A842" s="189">
        <v>1011</v>
      </c>
      <c r="B842" s="189" t="s">
        <v>939</v>
      </c>
      <c r="C842" s="189" t="s">
        <v>383</v>
      </c>
      <c r="D842" s="189" t="s">
        <v>333</v>
      </c>
      <c r="E842" s="138">
        <v>0.47</v>
      </c>
    </row>
    <row r="843" spans="1:5">
      <c r="A843" s="189">
        <v>39252</v>
      </c>
      <c r="B843" s="189" t="s">
        <v>940</v>
      </c>
      <c r="C843" s="189" t="s">
        <v>383</v>
      </c>
      <c r="D843" s="189" t="s">
        <v>333</v>
      </c>
      <c r="E843" s="138">
        <v>0.56000000000000005</v>
      </c>
    </row>
    <row r="844" spans="1:5">
      <c r="A844" s="189">
        <v>1013</v>
      </c>
      <c r="B844" s="189" t="s">
        <v>941</v>
      </c>
      <c r="C844" s="189" t="s">
        <v>383</v>
      </c>
      <c r="D844" s="189" t="s">
        <v>333</v>
      </c>
      <c r="E844" s="138">
        <v>0.75</v>
      </c>
    </row>
    <row r="845" spans="1:5">
      <c r="A845" s="189">
        <v>980</v>
      </c>
      <c r="B845" s="189" t="s">
        <v>942</v>
      </c>
      <c r="C845" s="189" t="s">
        <v>383</v>
      </c>
      <c r="D845" s="189" t="s">
        <v>333</v>
      </c>
      <c r="E845" s="138">
        <v>5.12</v>
      </c>
    </row>
    <row r="846" spans="1:5">
      <c r="A846" s="189">
        <v>39237</v>
      </c>
      <c r="B846" s="189" t="s">
        <v>943</v>
      </c>
      <c r="C846" s="189" t="s">
        <v>383</v>
      </c>
      <c r="D846" s="189" t="s">
        <v>333</v>
      </c>
      <c r="E846" s="138">
        <v>60.78</v>
      </c>
    </row>
    <row r="847" spans="1:5">
      <c r="A847" s="189">
        <v>39238</v>
      </c>
      <c r="B847" s="189" t="s">
        <v>4399</v>
      </c>
      <c r="C847" s="189" t="s">
        <v>383</v>
      </c>
      <c r="D847" s="189" t="s">
        <v>333</v>
      </c>
      <c r="E847" s="138">
        <v>75.88</v>
      </c>
    </row>
    <row r="848" spans="1:5">
      <c r="A848" s="189">
        <v>979</v>
      </c>
      <c r="B848" s="189" t="s">
        <v>944</v>
      </c>
      <c r="C848" s="189" t="s">
        <v>383</v>
      </c>
      <c r="D848" s="189" t="s">
        <v>331</v>
      </c>
      <c r="E848" s="138">
        <v>7.9</v>
      </c>
    </row>
    <row r="849" spans="1:5">
      <c r="A849" s="189">
        <v>39239</v>
      </c>
      <c r="B849" s="189" t="s">
        <v>945</v>
      </c>
      <c r="C849" s="189" t="s">
        <v>383</v>
      </c>
      <c r="D849" s="189" t="s">
        <v>333</v>
      </c>
      <c r="E849" s="138">
        <v>92.35</v>
      </c>
    </row>
    <row r="850" spans="1:5">
      <c r="A850" s="189">
        <v>1014</v>
      </c>
      <c r="B850" s="189" t="s">
        <v>946</v>
      </c>
      <c r="C850" s="189" t="s">
        <v>383</v>
      </c>
      <c r="D850" s="189" t="s">
        <v>333</v>
      </c>
      <c r="E850" s="138">
        <v>1.2</v>
      </c>
    </row>
    <row r="851" spans="1:5">
      <c r="A851" s="189">
        <v>39240</v>
      </c>
      <c r="B851" s="189" t="s">
        <v>947</v>
      </c>
      <c r="C851" s="189" t="s">
        <v>383</v>
      </c>
      <c r="D851" s="189" t="s">
        <v>333</v>
      </c>
      <c r="E851" s="138">
        <v>122.05</v>
      </c>
    </row>
    <row r="852" spans="1:5">
      <c r="A852" s="189">
        <v>39232</v>
      </c>
      <c r="B852" s="189" t="s">
        <v>948</v>
      </c>
      <c r="C852" s="189" t="s">
        <v>383</v>
      </c>
      <c r="D852" s="189" t="s">
        <v>333</v>
      </c>
      <c r="E852" s="138">
        <v>12.67</v>
      </c>
    </row>
    <row r="853" spans="1:5">
      <c r="A853" s="189">
        <v>39233</v>
      </c>
      <c r="B853" s="189" t="s">
        <v>949</v>
      </c>
      <c r="C853" s="189" t="s">
        <v>383</v>
      </c>
      <c r="D853" s="189" t="s">
        <v>333</v>
      </c>
      <c r="E853" s="138">
        <v>17.420000000000002</v>
      </c>
    </row>
    <row r="854" spans="1:5">
      <c r="A854" s="189">
        <v>981</v>
      </c>
      <c r="B854" s="189" t="s">
        <v>950</v>
      </c>
      <c r="C854" s="189" t="s">
        <v>383</v>
      </c>
      <c r="D854" s="189" t="s">
        <v>333</v>
      </c>
      <c r="E854" s="138">
        <v>2.14</v>
      </c>
    </row>
    <row r="855" spans="1:5">
      <c r="A855" s="189">
        <v>39234</v>
      </c>
      <c r="B855" s="189" t="s">
        <v>951</v>
      </c>
      <c r="C855" s="189" t="s">
        <v>383</v>
      </c>
      <c r="D855" s="189" t="s">
        <v>333</v>
      </c>
      <c r="E855" s="138">
        <v>25.57</v>
      </c>
    </row>
    <row r="856" spans="1:5">
      <c r="A856" s="189">
        <v>982</v>
      </c>
      <c r="B856" s="189" t="s">
        <v>952</v>
      </c>
      <c r="C856" s="189" t="s">
        <v>383</v>
      </c>
      <c r="D856" s="189" t="s">
        <v>333</v>
      </c>
      <c r="E856" s="138">
        <v>3</v>
      </c>
    </row>
    <row r="857" spans="1:5">
      <c r="A857" s="189">
        <v>39235</v>
      </c>
      <c r="B857" s="189" t="s">
        <v>953</v>
      </c>
      <c r="C857" s="189" t="s">
        <v>383</v>
      </c>
      <c r="D857" s="189" t="s">
        <v>333</v>
      </c>
      <c r="E857" s="138">
        <v>35.96</v>
      </c>
    </row>
    <row r="858" spans="1:5">
      <c r="A858" s="189">
        <v>39236</v>
      </c>
      <c r="B858" s="189" t="s">
        <v>954</v>
      </c>
      <c r="C858" s="189" t="s">
        <v>383</v>
      </c>
      <c r="D858" s="189" t="s">
        <v>333</v>
      </c>
      <c r="E858" s="138">
        <v>47.15</v>
      </c>
    </row>
    <row r="859" spans="1:5">
      <c r="A859" s="189">
        <v>876</v>
      </c>
      <c r="B859" s="189" t="s">
        <v>955</v>
      </c>
      <c r="C859" s="189" t="s">
        <v>383</v>
      </c>
      <c r="D859" s="189" t="s">
        <v>333</v>
      </c>
      <c r="E859" s="138">
        <v>121.71</v>
      </c>
    </row>
    <row r="860" spans="1:5">
      <c r="A860" s="189">
        <v>877</v>
      </c>
      <c r="B860" s="189" t="s">
        <v>956</v>
      </c>
      <c r="C860" s="189" t="s">
        <v>383</v>
      </c>
      <c r="D860" s="189" t="s">
        <v>333</v>
      </c>
      <c r="E860" s="138">
        <v>143.08000000000001</v>
      </c>
    </row>
    <row r="861" spans="1:5">
      <c r="A861" s="189">
        <v>882</v>
      </c>
      <c r="B861" s="189" t="s">
        <v>957</v>
      </c>
      <c r="C861" s="189" t="s">
        <v>383</v>
      </c>
      <c r="D861" s="189" t="s">
        <v>333</v>
      </c>
      <c r="E861" s="138">
        <v>155.91</v>
      </c>
    </row>
    <row r="862" spans="1:5">
      <c r="A862" s="189">
        <v>878</v>
      </c>
      <c r="B862" s="189" t="s">
        <v>958</v>
      </c>
      <c r="C862" s="189" t="s">
        <v>383</v>
      </c>
      <c r="D862" s="189" t="s">
        <v>333</v>
      </c>
      <c r="E862" s="138">
        <v>193.84</v>
      </c>
    </row>
    <row r="863" spans="1:5">
      <c r="A863" s="189">
        <v>879</v>
      </c>
      <c r="B863" s="189" t="s">
        <v>959</v>
      </c>
      <c r="C863" s="189" t="s">
        <v>383</v>
      </c>
      <c r="D863" s="189" t="s">
        <v>333</v>
      </c>
      <c r="E863" s="138">
        <v>228.47</v>
      </c>
    </row>
    <row r="864" spans="1:5">
      <c r="A864" s="189">
        <v>880</v>
      </c>
      <c r="B864" s="189" t="s">
        <v>960</v>
      </c>
      <c r="C864" s="189" t="s">
        <v>383</v>
      </c>
      <c r="D864" s="189" t="s">
        <v>333</v>
      </c>
      <c r="E864" s="138">
        <v>268.82</v>
      </c>
    </row>
    <row r="865" spans="1:5">
      <c r="A865" s="189">
        <v>873</v>
      </c>
      <c r="B865" s="189" t="s">
        <v>961</v>
      </c>
      <c r="C865" s="189" t="s">
        <v>383</v>
      </c>
      <c r="D865" s="189" t="s">
        <v>333</v>
      </c>
      <c r="E865" s="138">
        <v>81.739999999999995</v>
      </c>
    </row>
    <row r="866" spans="1:5">
      <c r="A866" s="189">
        <v>881</v>
      </c>
      <c r="B866" s="189" t="s">
        <v>962</v>
      </c>
      <c r="C866" s="189" t="s">
        <v>383</v>
      </c>
      <c r="D866" s="189" t="s">
        <v>333</v>
      </c>
      <c r="E866" s="138">
        <v>367.43</v>
      </c>
    </row>
    <row r="867" spans="1:5">
      <c r="A867" s="189">
        <v>874</v>
      </c>
      <c r="B867" s="189" t="s">
        <v>963</v>
      </c>
      <c r="C867" s="189" t="s">
        <v>383</v>
      </c>
      <c r="D867" s="189" t="s">
        <v>333</v>
      </c>
      <c r="E867" s="138">
        <v>97</v>
      </c>
    </row>
    <row r="868" spans="1:5">
      <c r="A868" s="189">
        <v>875</v>
      </c>
      <c r="B868" s="189" t="s">
        <v>964</v>
      </c>
      <c r="C868" s="189" t="s">
        <v>383</v>
      </c>
      <c r="D868" s="189" t="s">
        <v>333</v>
      </c>
      <c r="E868" s="138">
        <v>115.73</v>
      </c>
    </row>
    <row r="869" spans="1:5">
      <c r="A869" s="189">
        <v>983</v>
      </c>
      <c r="B869" s="189" t="s">
        <v>965</v>
      </c>
      <c r="C869" s="189" t="s">
        <v>383</v>
      </c>
      <c r="D869" s="189" t="s">
        <v>333</v>
      </c>
      <c r="E869" s="138">
        <v>0.72</v>
      </c>
    </row>
    <row r="870" spans="1:5">
      <c r="A870" s="189">
        <v>985</v>
      </c>
      <c r="B870" s="189" t="s">
        <v>298</v>
      </c>
      <c r="C870" s="189" t="s">
        <v>383</v>
      </c>
      <c r="D870" s="189" t="s">
        <v>333</v>
      </c>
      <c r="E870" s="138">
        <v>5.43</v>
      </c>
    </row>
    <row r="871" spans="1:5">
      <c r="A871" s="189">
        <v>990</v>
      </c>
      <c r="B871" s="189" t="s">
        <v>966</v>
      </c>
      <c r="C871" s="189" t="s">
        <v>383</v>
      </c>
      <c r="D871" s="189" t="s">
        <v>333</v>
      </c>
      <c r="E871" s="138">
        <v>74.400000000000006</v>
      </c>
    </row>
    <row r="872" spans="1:5">
      <c r="A872" s="189">
        <v>39241</v>
      </c>
      <c r="B872" s="189" t="s">
        <v>967</v>
      </c>
      <c r="C872" s="189" t="s">
        <v>383</v>
      </c>
      <c r="D872" s="189" t="s">
        <v>333</v>
      </c>
      <c r="E872" s="138">
        <v>8.5</v>
      </c>
    </row>
    <row r="873" spans="1:5">
      <c r="A873" s="189">
        <v>1005</v>
      </c>
      <c r="B873" s="189" t="s">
        <v>968</v>
      </c>
      <c r="C873" s="189" t="s">
        <v>383</v>
      </c>
      <c r="D873" s="189" t="s">
        <v>333</v>
      </c>
      <c r="E873" s="138">
        <v>91.32</v>
      </c>
    </row>
    <row r="874" spans="1:5">
      <c r="A874" s="189">
        <v>984</v>
      </c>
      <c r="B874" s="189" t="s">
        <v>297</v>
      </c>
      <c r="C874" s="189" t="s">
        <v>383</v>
      </c>
      <c r="D874" s="189" t="s">
        <v>333</v>
      </c>
      <c r="E874" s="138">
        <v>1.87</v>
      </c>
    </row>
    <row r="875" spans="1:5">
      <c r="A875" s="189">
        <v>991</v>
      </c>
      <c r="B875" s="189" t="s">
        <v>969</v>
      </c>
      <c r="C875" s="189" t="s">
        <v>383</v>
      </c>
      <c r="D875" s="189" t="s">
        <v>333</v>
      </c>
      <c r="E875" s="138">
        <v>120.66</v>
      </c>
    </row>
    <row r="876" spans="1:5">
      <c r="A876" s="189">
        <v>986</v>
      </c>
      <c r="B876" s="189" t="s">
        <v>970</v>
      </c>
      <c r="C876" s="189" t="s">
        <v>383</v>
      </c>
      <c r="D876" s="189" t="s">
        <v>333</v>
      </c>
      <c r="E876" s="138">
        <v>13</v>
      </c>
    </row>
    <row r="877" spans="1:5">
      <c r="A877" s="189">
        <v>1024</v>
      </c>
      <c r="B877" s="189" t="s">
        <v>971</v>
      </c>
      <c r="C877" s="189" t="s">
        <v>383</v>
      </c>
      <c r="D877" s="189" t="s">
        <v>333</v>
      </c>
      <c r="E877" s="138">
        <v>149.34</v>
      </c>
    </row>
    <row r="878" spans="1:5">
      <c r="A878" s="189">
        <v>987</v>
      </c>
      <c r="B878" s="189" t="s">
        <v>972</v>
      </c>
      <c r="C878" s="189" t="s">
        <v>383</v>
      </c>
      <c r="D878" s="189" t="s">
        <v>333</v>
      </c>
      <c r="E878" s="138">
        <v>17.66</v>
      </c>
    </row>
    <row r="879" spans="1:5">
      <c r="A879" s="189">
        <v>1003</v>
      </c>
      <c r="B879" s="189" t="s">
        <v>309</v>
      </c>
      <c r="C879" s="189" t="s">
        <v>383</v>
      </c>
      <c r="D879" s="189" t="s">
        <v>333</v>
      </c>
      <c r="E879" s="138">
        <v>2.75</v>
      </c>
    </row>
    <row r="880" spans="1:5">
      <c r="A880" s="189">
        <v>992</v>
      </c>
      <c r="B880" s="189" t="s">
        <v>973</v>
      </c>
      <c r="C880" s="189" t="s">
        <v>383</v>
      </c>
      <c r="D880" s="189" t="s">
        <v>333</v>
      </c>
      <c r="E880" s="138">
        <v>193.22</v>
      </c>
    </row>
    <row r="881" spans="1:5">
      <c r="A881" s="189">
        <v>1007</v>
      </c>
      <c r="B881" s="189" t="s">
        <v>974</v>
      </c>
      <c r="C881" s="189" t="s">
        <v>383</v>
      </c>
      <c r="D881" s="189" t="s">
        <v>333</v>
      </c>
      <c r="E881" s="138">
        <v>25.06</v>
      </c>
    </row>
    <row r="882" spans="1:5">
      <c r="A882" s="189">
        <v>39242</v>
      </c>
      <c r="B882" s="189" t="s">
        <v>975</v>
      </c>
      <c r="C882" s="189" t="s">
        <v>383</v>
      </c>
      <c r="D882" s="189" t="s">
        <v>333</v>
      </c>
      <c r="E882" s="138">
        <v>239.4</v>
      </c>
    </row>
    <row r="883" spans="1:5">
      <c r="A883" s="189">
        <v>1008</v>
      </c>
      <c r="B883" s="189" t="s">
        <v>976</v>
      </c>
      <c r="C883" s="189" t="s">
        <v>383</v>
      </c>
      <c r="D883" s="189" t="s">
        <v>333</v>
      </c>
      <c r="E883" s="138">
        <v>3.12</v>
      </c>
    </row>
    <row r="884" spans="1:5">
      <c r="A884" s="189">
        <v>988</v>
      </c>
      <c r="B884" s="189" t="s">
        <v>977</v>
      </c>
      <c r="C884" s="189" t="s">
        <v>383</v>
      </c>
      <c r="D884" s="189" t="s">
        <v>333</v>
      </c>
      <c r="E884" s="138">
        <v>34.61</v>
      </c>
    </row>
    <row r="885" spans="1:5">
      <c r="A885" s="189">
        <v>989</v>
      </c>
      <c r="B885" s="189" t="s">
        <v>978</v>
      </c>
      <c r="C885" s="189" t="s">
        <v>383</v>
      </c>
      <c r="D885" s="189" t="s">
        <v>333</v>
      </c>
      <c r="E885" s="138">
        <v>46.88</v>
      </c>
    </row>
    <row r="886" spans="1:5">
      <c r="A886" s="189">
        <v>39598</v>
      </c>
      <c r="B886" s="189" t="s">
        <v>4533</v>
      </c>
      <c r="C886" s="189" t="s">
        <v>383</v>
      </c>
      <c r="D886" s="189" t="s">
        <v>333</v>
      </c>
      <c r="E886" s="138">
        <v>1.19</v>
      </c>
    </row>
    <row r="887" spans="1:5">
      <c r="A887" s="189">
        <v>39599</v>
      </c>
      <c r="B887" s="189" t="s">
        <v>4534</v>
      </c>
      <c r="C887" s="189" t="s">
        <v>383</v>
      </c>
      <c r="D887" s="189" t="s">
        <v>333</v>
      </c>
      <c r="E887" s="138">
        <v>1.8</v>
      </c>
    </row>
    <row r="888" spans="1:5">
      <c r="A888" s="189">
        <v>34602</v>
      </c>
      <c r="B888" s="189" t="s">
        <v>979</v>
      </c>
      <c r="C888" s="189" t="s">
        <v>383</v>
      </c>
      <c r="D888" s="189" t="s">
        <v>335</v>
      </c>
      <c r="E888" s="138">
        <v>2.3199999999999998</v>
      </c>
    </row>
    <row r="889" spans="1:5">
      <c r="A889" s="189">
        <v>34603</v>
      </c>
      <c r="B889" s="189" t="s">
        <v>980</v>
      </c>
      <c r="C889" s="189" t="s">
        <v>383</v>
      </c>
      <c r="D889" s="189" t="s">
        <v>335</v>
      </c>
      <c r="E889" s="138">
        <v>11.15</v>
      </c>
    </row>
    <row r="890" spans="1:5">
      <c r="A890" s="189">
        <v>34607</v>
      </c>
      <c r="B890" s="189" t="s">
        <v>981</v>
      </c>
      <c r="C890" s="189" t="s">
        <v>383</v>
      </c>
      <c r="D890" s="189" t="s">
        <v>335</v>
      </c>
      <c r="E890" s="138">
        <v>4.97</v>
      </c>
    </row>
    <row r="891" spans="1:5">
      <c r="A891" s="189">
        <v>34609</v>
      </c>
      <c r="B891" s="189" t="s">
        <v>982</v>
      </c>
      <c r="C891" s="189" t="s">
        <v>383</v>
      </c>
      <c r="D891" s="189" t="s">
        <v>335</v>
      </c>
      <c r="E891" s="138">
        <v>7.46</v>
      </c>
    </row>
    <row r="892" spans="1:5">
      <c r="A892" s="189">
        <v>34618</v>
      </c>
      <c r="B892" s="189" t="s">
        <v>983</v>
      </c>
      <c r="C892" s="189" t="s">
        <v>383</v>
      </c>
      <c r="D892" s="189" t="s">
        <v>335</v>
      </c>
      <c r="E892" s="138">
        <v>3.07</v>
      </c>
    </row>
    <row r="893" spans="1:5">
      <c r="A893" s="189">
        <v>34620</v>
      </c>
      <c r="B893" s="189" t="s">
        <v>984</v>
      </c>
      <c r="C893" s="189" t="s">
        <v>383</v>
      </c>
      <c r="D893" s="189" t="s">
        <v>335</v>
      </c>
      <c r="E893" s="138">
        <v>15.39</v>
      </c>
    </row>
    <row r="894" spans="1:5">
      <c r="A894" s="189">
        <v>34621</v>
      </c>
      <c r="B894" s="189" t="s">
        <v>985</v>
      </c>
      <c r="C894" s="189" t="s">
        <v>383</v>
      </c>
      <c r="D894" s="189" t="s">
        <v>335</v>
      </c>
      <c r="E894" s="138">
        <v>7.14</v>
      </c>
    </row>
    <row r="895" spans="1:5">
      <c r="A895" s="189">
        <v>34622</v>
      </c>
      <c r="B895" s="189" t="s">
        <v>986</v>
      </c>
      <c r="C895" s="189" t="s">
        <v>383</v>
      </c>
      <c r="D895" s="189" t="s">
        <v>335</v>
      </c>
      <c r="E895" s="138">
        <v>10.11</v>
      </c>
    </row>
    <row r="896" spans="1:5">
      <c r="A896" s="189">
        <v>34624</v>
      </c>
      <c r="B896" s="189" t="s">
        <v>987</v>
      </c>
      <c r="C896" s="189" t="s">
        <v>383</v>
      </c>
      <c r="D896" s="189" t="s">
        <v>335</v>
      </c>
      <c r="E896" s="138">
        <v>3.92</v>
      </c>
    </row>
    <row r="897" spans="1:5">
      <c r="A897" s="189">
        <v>34626</v>
      </c>
      <c r="B897" s="189" t="s">
        <v>988</v>
      </c>
      <c r="C897" s="189" t="s">
        <v>383</v>
      </c>
      <c r="D897" s="189" t="s">
        <v>335</v>
      </c>
      <c r="E897" s="138">
        <v>21.15</v>
      </c>
    </row>
    <row r="898" spans="1:5">
      <c r="A898" s="189">
        <v>34627</v>
      </c>
      <c r="B898" s="189" t="s">
        <v>989</v>
      </c>
      <c r="C898" s="189" t="s">
        <v>383</v>
      </c>
      <c r="D898" s="189" t="s">
        <v>335</v>
      </c>
      <c r="E898" s="138">
        <v>9.11</v>
      </c>
    </row>
    <row r="899" spans="1:5">
      <c r="A899" s="189">
        <v>34629</v>
      </c>
      <c r="B899" s="189" t="s">
        <v>990</v>
      </c>
      <c r="C899" s="189" t="s">
        <v>383</v>
      </c>
      <c r="D899" s="189" t="s">
        <v>335</v>
      </c>
      <c r="E899" s="138">
        <v>13.34</v>
      </c>
    </row>
    <row r="900" spans="1:5">
      <c r="A900" s="189">
        <v>39257</v>
      </c>
      <c r="B900" s="189" t="s">
        <v>991</v>
      </c>
      <c r="C900" s="189" t="s">
        <v>383</v>
      </c>
      <c r="D900" s="189" t="s">
        <v>333</v>
      </c>
      <c r="E900" s="138">
        <v>3.27</v>
      </c>
    </row>
    <row r="901" spans="1:5">
      <c r="A901" s="189">
        <v>39261</v>
      </c>
      <c r="B901" s="189" t="s">
        <v>992</v>
      </c>
      <c r="C901" s="189" t="s">
        <v>383</v>
      </c>
      <c r="D901" s="189" t="s">
        <v>333</v>
      </c>
      <c r="E901" s="138">
        <v>17.440000000000001</v>
      </c>
    </row>
    <row r="902" spans="1:5">
      <c r="A902" s="189">
        <v>39268</v>
      </c>
      <c r="B902" s="189" t="s">
        <v>993</v>
      </c>
      <c r="C902" s="189" t="s">
        <v>383</v>
      </c>
      <c r="D902" s="189" t="s">
        <v>333</v>
      </c>
      <c r="E902" s="138">
        <v>201.23</v>
      </c>
    </row>
    <row r="903" spans="1:5">
      <c r="A903" s="189">
        <v>39262</v>
      </c>
      <c r="B903" s="189" t="s">
        <v>994</v>
      </c>
      <c r="C903" s="189" t="s">
        <v>383</v>
      </c>
      <c r="D903" s="189" t="s">
        <v>333</v>
      </c>
      <c r="E903" s="138">
        <v>27.27</v>
      </c>
    </row>
    <row r="904" spans="1:5">
      <c r="A904" s="189">
        <v>39258</v>
      </c>
      <c r="B904" s="189" t="s">
        <v>995</v>
      </c>
      <c r="C904" s="189" t="s">
        <v>383</v>
      </c>
      <c r="D904" s="189" t="s">
        <v>333</v>
      </c>
      <c r="E904" s="138">
        <v>4.8499999999999996</v>
      </c>
    </row>
    <row r="905" spans="1:5">
      <c r="A905" s="189">
        <v>39263</v>
      </c>
      <c r="B905" s="189" t="s">
        <v>996</v>
      </c>
      <c r="C905" s="189" t="s">
        <v>383</v>
      </c>
      <c r="D905" s="189" t="s">
        <v>333</v>
      </c>
      <c r="E905" s="138">
        <v>42.19</v>
      </c>
    </row>
    <row r="906" spans="1:5">
      <c r="A906" s="189">
        <v>39264</v>
      </c>
      <c r="B906" s="189" t="s">
        <v>997</v>
      </c>
      <c r="C906" s="189" t="s">
        <v>383</v>
      </c>
      <c r="D906" s="189" t="s">
        <v>333</v>
      </c>
      <c r="E906" s="138">
        <v>57.13</v>
      </c>
    </row>
    <row r="907" spans="1:5">
      <c r="A907" s="189">
        <v>39259</v>
      </c>
      <c r="B907" s="189" t="s">
        <v>998</v>
      </c>
      <c r="C907" s="189" t="s">
        <v>383</v>
      </c>
      <c r="D907" s="189" t="s">
        <v>333</v>
      </c>
      <c r="E907" s="138">
        <v>7.39</v>
      </c>
    </row>
    <row r="908" spans="1:5">
      <c r="A908" s="189">
        <v>39265</v>
      </c>
      <c r="B908" s="189" t="s">
        <v>999</v>
      </c>
      <c r="C908" s="189" t="s">
        <v>383</v>
      </c>
      <c r="D908" s="189" t="s">
        <v>333</v>
      </c>
      <c r="E908" s="138">
        <v>84.16</v>
      </c>
    </row>
    <row r="909" spans="1:5">
      <c r="A909" s="189">
        <v>39260</v>
      </c>
      <c r="B909" s="189" t="s">
        <v>1000</v>
      </c>
      <c r="C909" s="189" t="s">
        <v>383</v>
      </c>
      <c r="D909" s="189" t="s">
        <v>333</v>
      </c>
      <c r="E909" s="138">
        <v>10.52</v>
      </c>
    </row>
    <row r="910" spans="1:5">
      <c r="A910" s="189">
        <v>39266</v>
      </c>
      <c r="B910" s="189" t="s">
        <v>1001</v>
      </c>
      <c r="C910" s="189" t="s">
        <v>383</v>
      </c>
      <c r="D910" s="189" t="s">
        <v>333</v>
      </c>
      <c r="E910" s="138">
        <v>118.09</v>
      </c>
    </row>
    <row r="911" spans="1:5">
      <c r="A911" s="189">
        <v>39267</v>
      </c>
      <c r="B911" s="189" t="s">
        <v>1002</v>
      </c>
      <c r="C911" s="189" t="s">
        <v>383</v>
      </c>
      <c r="D911" s="189" t="s">
        <v>333</v>
      </c>
      <c r="E911" s="138">
        <v>154.80000000000001</v>
      </c>
    </row>
    <row r="912" spans="1:5">
      <c r="A912" s="189">
        <v>11901</v>
      </c>
      <c r="B912" s="189" t="s">
        <v>1003</v>
      </c>
      <c r="C912" s="189" t="s">
        <v>383</v>
      </c>
      <c r="D912" s="189" t="s">
        <v>331</v>
      </c>
      <c r="E912" s="138">
        <v>0.45</v>
      </c>
    </row>
    <row r="913" spans="1:5">
      <c r="A913" s="189">
        <v>11902</v>
      </c>
      <c r="B913" s="189" t="s">
        <v>1004</v>
      </c>
      <c r="C913" s="189" t="s">
        <v>383</v>
      </c>
      <c r="D913" s="189" t="s">
        <v>333</v>
      </c>
      <c r="E913" s="138">
        <v>0.78</v>
      </c>
    </row>
    <row r="914" spans="1:5">
      <c r="A914" s="189">
        <v>11903</v>
      </c>
      <c r="B914" s="189" t="s">
        <v>1005</v>
      </c>
      <c r="C914" s="189" t="s">
        <v>383</v>
      </c>
      <c r="D914" s="189" t="s">
        <v>333</v>
      </c>
      <c r="E914" s="138">
        <v>1.21</v>
      </c>
    </row>
    <row r="915" spans="1:5">
      <c r="A915" s="189">
        <v>11904</v>
      </c>
      <c r="B915" s="189" t="s">
        <v>1006</v>
      </c>
      <c r="C915" s="189" t="s">
        <v>383</v>
      </c>
      <c r="D915" s="189" t="s">
        <v>333</v>
      </c>
      <c r="E915" s="138">
        <v>1.54</v>
      </c>
    </row>
    <row r="916" spans="1:5">
      <c r="A916" s="189">
        <v>11905</v>
      </c>
      <c r="B916" s="189" t="s">
        <v>1007</v>
      </c>
      <c r="C916" s="189" t="s">
        <v>383</v>
      </c>
      <c r="D916" s="189" t="s">
        <v>333</v>
      </c>
      <c r="E916" s="138">
        <v>2.0699999999999998</v>
      </c>
    </row>
    <row r="917" spans="1:5">
      <c r="A917" s="189">
        <v>11906</v>
      </c>
      <c r="B917" s="189" t="s">
        <v>1008</v>
      </c>
      <c r="C917" s="189" t="s">
        <v>383</v>
      </c>
      <c r="D917" s="189" t="s">
        <v>333</v>
      </c>
      <c r="E917" s="138">
        <v>2.39</v>
      </c>
    </row>
    <row r="918" spans="1:5">
      <c r="A918" s="189">
        <v>11919</v>
      </c>
      <c r="B918" s="189" t="s">
        <v>1009</v>
      </c>
      <c r="C918" s="189" t="s">
        <v>383</v>
      </c>
      <c r="D918" s="189" t="s">
        <v>333</v>
      </c>
      <c r="E918" s="138">
        <v>4.68</v>
      </c>
    </row>
    <row r="919" spans="1:5">
      <c r="A919" s="189">
        <v>11920</v>
      </c>
      <c r="B919" s="189" t="s">
        <v>1010</v>
      </c>
      <c r="C919" s="189" t="s">
        <v>383</v>
      </c>
      <c r="D919" s="189" t="s">
        <v>333</v>
      </c>
      <c r="E919" s="138">
        <v>9.08</v>
      </c>
    </row>
    <row r="920" spans="1:5">
      <c r="A920" s="189">
        <v>11924</v>
      </c>
      <c r="B920" s="189" t="s">
        <v>1011</v>
      </c>
      <c r="C920" s="189" t="s">
        <v>383</v>
      </c>
      <c r="D920" s="189" t="s">
        <v>333</v>
      </c>
      <c r="E920" s="138">
        <v>88.31</v>
      </c>
    </row>
    <row r="921" spans="1:5">
      <c r="A921" s="189">
        <v>11921</v>
      </c>
      <c r="B921" s="189" t="s">
        <v>1012</v>
      </c>
      <c r="C921" s="189" t="s">
        <v>383</v>
      </c>
      <c r="D921" s="189" t="s">
        <v>333</v>
      </c>
      <c r="E921" s="138">
        <v>12.36</v>
      </c>
    </row>
    <row r="922" spans="1:5">
      <c r="A922" s="189">
        <v>11922</v>
      </c>
      <c r="B922" s="189" t="s">
        <v>1013</v>
      </c>
      <c r="C922" s="189" t="s">
        <v>383</v>
      </c>
      <c r="D922" s="189" t="s">
        <v>333</v>
      </c>
      <c r="E922" s="138">
        <v>21.95</v>
      </c>
    </row>
    <row r="923" spans="1:5">
      <c r="A923" s="189">
        <v>11923</v>
      </c>
      <c r="B923" s="189" t="s">
        <v>1014</v>
      </c>
      <c r="C923" s="189" t="s">
        <v>383</v>
      </c>
      <c r="D923" s="189" t="s">
        <v>333</v>
      </c>
      <c r="E923" s="138">
        <v>35.85</v>
      </c>
    </row>
    <row r="924" spans="1:5">
      <c r="A924" s="189">
        <v>11916</v>
      </c>
      <c r="B924" s="189" t="s">
        <v>1015</v>
      </c>
      <c r="C924" s="189" t="s">
        <v>383</v>
      </c>
      <c r="D924" s="189" t="s">
        <v>333</v>
      </c>
      <c r="E924" s="138">
        <v>6.08</v>
      </c>
    </row>
    <row r="925" spans="1:5">
      <c r="A925" s="189">
        <v>11914</v>
      </c>
      <c r="B925" s="189" t="s">
        <v>1016</v>
      </c>
      <c r="C925" s="189" t="s">
        <v>383</v>
      </c>
      <c r="D925" s="189" t="s">
        <v>333</v>
      </c>
      <c r="E925" s="138">
        <v>44.17</v>
      </c>
    </row>
    <row r="926" spans="1:5">
      <c r="A926" s="189">
        <v>11917</v>
      </c>
      <c r="B926" s="189" t="s">
        <v>1017</v>
      </c>
      <c r="C926" s="189" t="s">
        <v>383</v>
      </c>
      <c r="D926" s="189" t="s">
        <v>333</v>
      </c>
      <c r="E926" s="138">
        <v>10.58</v>
      </c>
    </row>
    <row r="927" spans="1:5">
      <c r="A927" s="189">
        <v>11918</v>
      </c>
      <c r="B927" s="189" t="s">
        <v>1018</v>
      </c>
      <c r="C927" s="189" t="s">
        <v>383</v>
      </c>
      <c r="D927" s="189" t="s">
        <v>333</v>
      </c>
      <c r="E927" s="138">
        <v>14.36</v>
      </c>
    </row>
    <row r="928" spans="1:5">
      <c r="A928" s="189">
        <v>37734</v>
      </c>
      <c r="B928" s="189" t="s">
        <v>1019</v>
      </c>
      <c r="C928" s="189" t="s">
        <v>332</v>
      </c>
      <c r="D928" s="189" t="s">
        <v>335</v>
      </c>
      <c r="E928" s="177">
        <v>45253.13</v>
      </c>
    </row>
    <row r="929" spans="1:5">
      <c r="A929" s="189">
        <v>42251</v>
      </c>
      <c r="B929" s="189" t="s">
        <v>4535</v>
      </c>
      <c r="C929" s="189" t="s">
        <v>332</v>
      </c>
      <c r="D929" s="189" t="s">
        <v>335</v>
      </c>
      <c r="E929" s="177">
        <v>51387.69</v>
      </c>
    </row>
    <row r="930" spans="1:5">
      <c r="A930" s="189">
        <v>37733</v>
      </c>
      <c r="B930" s="189" t="s">
        <v>244</v>
      </c>
      <c r="C930" s="189" t="s">
        <v>332</v>
      </c>
      <c r="D930" s="189" t="s">
        <v>335</v>
      </c>
      <c r="E930" s="177">
        <v>33930.620000000003</v>
      </c>
    </row>
    <row r="931" spans="1:5">
      <c r="A931" s="189">
        <v>37735</v>
      </c>
      <c r="B931" s="189" t="s">
        <v>1020</v>
      </c>
      <c r="C931" s="189" t="s">
        <v>332</v>
      </c>
      <c r="D931" s="189" t="s">
        <v>335</v>
      </c>
      <c r="E931" s="177">
        <v>40886.400000000001</v>
      </c>
    </row>
    <row r="932" spans="1:5">
      <c r="A932" s="189">
        <v>5090</v>
      </c>
      <c r="B932" s="189" t="s">
        <v>1021</v>
      </c>
      <c r="C932" s="189" t="s">
        <v>332</v>
      </c>
      <c r="D932" s="189" t="s">
        <v>331</v>
      </c>
      <c r="E932" s="138">
        <v>14.46</v>
      </c>
    </row>
    <row r="933" spans="1:5">
      <c r="A933" s="189">
        <v>5085</v>
      </c>
      <c r="B933" s="189" t="s">
        <v>1022</v>
      </c>
      <c r="C933" s="189" t="s">
        <v>332</v>
      </c>
      <c r="D933" s="189" t="s">
        <v>333</v>
      </c>
      <c r="E933" s="138">
        <v>16.12</v>
      </c>
    </row>
    <row r="934" spans="1:5">
      <c r="A934" s="189">
        <v>38374</v>
      </c>
      <c r="B934" s="189" t="s">
        <v>1023</v>
      </c>
      <c r="C934" s="189" t="s">
        <v>332</v>
      </c>
      <c r="D934" s="189" t="s">
        <v>333</v>
      </c>
      <c r="E934" s="138">
        <v>743.6</v>
      </c>
    </row>
    <row r="935" spans="1:5">
      <c r="A935" s="189">
        <v>20212</v>
      </c>
      <c r="B935" s="189" t="s">
        <v>1024</v>
      </c>
      <c r="C935" s="189" t="s">
        <v>383</v>
      </c>
      <c r="D935" s="189" t="s">
        <v>333</v>
      </c>
      <c r="E935" s="138">
        <v>12.53</v>
      </c>
    </row>
    <row r="936" spans="1:5">
      <c r="A936" s="189">
        <v>4430</v>
      </c>
      <c r="B936" s="189" t="s">
        <v>1025</v>
      </c>
      <c r="C936" s="189" t="s">
        <v>383</v>
      </c>
      <c r="D936" s="189" t="s">
        <v>331</v>
      </c>
      <c r="E936" s="138">
        <v>7.95</v>
      </c>
    </row>
    <row r="937" spans="1:5">
      <c r="A937" s="189">
        <v>4400</v>
      </c>
      <c r="B937" s="189" t="s">
        <v>1026</v>
      </c>
      <c r="C937" s="189" t="s">
        <v>383</v>
      </c>
      <c r="D937" s="189" t="s">
        <v>333</v>
      </c>
      <c r="E937" s="138">
        <v>10.039999999999999</v>
      </c>
    </row>
    <row r="938" spans="1:5">
      <c r="A938" s="189">
        <v>4500</v>
      </c>
      <c r="B938" s="189" t="s">
        <v>9347</v>
      </c>
      <c r="C938" s="189" t="s">
        <v>383</v>
      </c>
      <c r="D938" s="189" t="s">
        <v>333</v>
      </c>
      <c r="E938" s="138">
        <v>13.64</v>
      </c>
    </row>
    <row r="939" spans="1:5">
      <c r="A939" s="189">
        <v>4513</v>
      </c>
      <c r="B939" s="189" t="s">
        <v>9348</v>
      </c>
      <c r="C939" s="189" t="s">
        <v>383</v>
      </c>
      <c r="D939" s="189" t="s">
        <v>333</v>
      </c>
      <c r="E939" s="138">
        <v>3.66</v>
      </c>
    </row>
    <row r="940" spans="1:5">
      <c r="A940" s="189">
        <v>4496</v>
      </c>
      <c r="B940" s="189" t="s">
        <v>9349</v>
      </c>
      <c r="C940" s="189" t="s">
        <v>383</v>
      </c>
      <c r="D940" s="189" t="s">
        <v>333</v>
      </c>
      <c r="E940" s="138">
        <v>5.38</v>
      </c>
    </row>
    <row r="941" spans="1:5">
      <c r="A941" s="189">
        <v>11871</v>
      </c>
      <c r="B941" s="189" t="s">
        <v>1027</v>
      </c>
      <c r="C941" s="189" t="s">
        <v>332</v>
      </c>
      <c r="D941" s="189" t="s">
        <v>335</v>
      </c>
      <c r="E941" s="138">
        <v>264</v>
      </c>
    </row>
    <row r="942" spans="1:5">
      <c r="A942" s="189">
        <v>34636</v>
      </c>
      <c r="B942" s="189" t="s">
        <v>1028</v>
      </c>
      <c r="C942" s="189" t="s">
        <v>332</v>
      </c>
      <c r="D942" s="189" t="s">
        <v>331</v>
      </c>
      <c r="E942" s="138">
        <v>291.89999999999998</v>
      </c>
    </row>
    <row r="943" spans="1:5">
      <c r="A943" s="189">
        <v>34639</v>
      </c>
      <c r="B943" s="189" t="s">
        <v>1029</v>
      </c>
      <c r="C943" s="189" t="s">
        <v>332</v>
      </c>
      <c r="D943" s="189" t="s">
        <v>333</v>
      </c>
      <c r="E943" s="138">
        <v>592.84</v>
      </c>
    </row>
    <row r="944" spans="1:5">
      <c r="A944" s="189">
        <v>34640</v>
      </c>
      <c r="B944" s="189" t="s">
        <v>1030</v>
      </c>
      <c r="C944" s="189" t="s">
        <v>332</v>
      </c>
      <c r="D944" s="189" t="s">
        <v>333</v>
      </c>
      <c r="E944" s="138">
        <v>665.92</v>
      </c>
    </row>
    <row r="945" spans="1:5">
      <c r="A945" s="189">
        <v>34637</v>
      </c>
      <c r="B945" s="189" t="s">
        <v>1031</v>
      </c>
      <c r="C945" s="189" t="s">
        <v>332</v>
      </c>
      <c r="D945" s="189" t="s">
        <v>333</v>
      </c>
      <c r="E945" s="138">
        <v>167.59</v>
      </c>
    </row>
    <row r="946" spans="1:5">
      <c r="A946" s="189">
        <v>34638</v>
      </c>
      <c r="B946" s="189" t="s">
        <v>1032</v>
      </c>
      <c r="C946" s="189" t="s">
        <v>332</v>
      </c>
      <c r="D946" s="189" t="s">
        <v>333</v>
      </c>
      <c r="E946" s="138">
        <v>287.39999999999998</v>
      </c>
    </row>
    <row r="947" spans="1:5">
      <c r="A947" s="189">
        <v>11868</v>
      </c>
      <c r="B947" s="189" t="s">
        <v>1033</v>
      </c>
      <c r="C947" s="189" t="s">
        <v>332</v>
      </c>
      <c r="D947" s="189" t="s">
        <v>335</v>
      </c>
      <c r="E947" s="138">
        <v>362.83</v>
      </c>
    </row>
    <row r="948" spans="1:5">
      <c r="A948" s="189">
        <v>37106</v>
      </c>
      <c r="B948" s="189" t="s">
        <v>1034</v>
      </c>
      <c r="C948" s="189" t="s">
        <v>332</v>
      </c>
      <c r="D948" s="189" t="s">
        <v>335</v>
      </c>
      <c r="E948" s="177">
        <v>3504.54</v>
      </c>
    </row>
    <row r="949" spans="1:5">
      <c r="A949" s="189">
        <v>11869</v>
      </c>
      <c r="B949" s="189" t="s">
        <v>1035</v>
      </c>
      <c r="C949" s="189" t="s">
        <v>332</v>
      </c>
      <c r="D949" s="189" t="s">
        <v>335</v>
      </c>
      <c r="E949" s="138">
        <v>588.69000000000005</v>
      </c>
    </row>
    <row r="950" spans="1:5">
      <c r="A950" s="189">
        <v>37104</v>
      </c>
      <c r="B950" s="189" t="s">
        <v>1036</v>
      </c>
      <c r="C950" s="189" t="s">
        <v>332</v>
      </c>
      <c r="D950" s="189" t="s">
        <v>335</v>
      </c>
      <c r="E950" s="138">
        <v>758.85</v>
      </c>
    </row>
    <row r="951" spans="1:5">
      <c r="A951" s="189">
        <v>37105</v>
      </c>
      <c r="B951" s="189" t="s">
        <v>1037</v>
      </c>
      <c r="C951" s="189" t="s">
        <v>332</v>
      </c>
      <c r="D951" s="189" t="s">
        <v>335</v>
      </c>
      <c r="E951" s="177">
        <v>1690.09</v>
      </c>
    </row>
    <row r="952" spans="1:5">
      <c r="A952" s="189">
        <v>43094</v>
      </c>
      <c r="B952" s="189" t="s">
        <v>15995</v>
      </c>
      <c r="C952" s="189" t="s">
        <v>332</v>
      </c>
      <c r="D952" s="189" t="s">
        <v>333</v>
      </c>
      <c r="E952" s="138">
        <v>189.39</v>
      </c>
    </row>
    <row r="953" spans="1:5">
      <c r="A953" s="189">
        <v>43093</v>
      </c>
      <c r="B953" s="189" t="s">
        <v>15996</v>
      </c>
      <c r="C953" s="189" t="s">
        <v>332</v>
      </c>
      <c r="D953" s="189" t="s">
        <v>333</v>
      </c>
      <c r="E953" s="138">
        <v>201.26</v>
      </c>
    </row>
    <row r="954" spans="1:5">
      <c r="A954" s="189">
        <v>1030</v>
      </c>
      <c r="B954" s="189" t="s">
        <v>1038</v>
      </c>
      <c r="C954" s="189" t="s">
        <v>332</v>
      </c>
      <c r="D954" s="189" t="s">
        <v>331</v>
      </c>
      <c r="E954" s="138">
        <v>30</v>
      </c>
    </row>
    <row r="955" spans="1:5">
      <c r="A955" s="189">
        <v>11694</v>
      </c>
      <c r="B955" s="189" t="s">
        <v>1039</v>
      </c>
      <c r="C955" s="189" t="s">
        <v>332</v>
      </c>
      <c r="D955" s="189" t="s">
        <v>333</v>
      </c>
      <c r="E955" s="138">
        <v>663.15</v>
      </c>
    </row>
    <row r="956" spans="1:5">
      <c r="A956" s="189">
        <v>35277</v>
      </c>
      <c r="B956" s="189" t="s">
        <v>1040</v>
      </c>
      <c r="C956" s="189" t="s">
        <v>332</v>
      </c>
      <c r="D956" s="189" t="s">
        <v>333</v>
      </c>
      <c r="E956" s="138">
        <v>280.94</v>
      </c>
    </row>
    <row r="957" spans="1:5">
      <c r="A957" s="189">
        <v>10521</v>
      </c>
      <c r="B957" s="189" t="s">
        <v>1041</v>
      </c>
      <c r="C957" s="189" t="s">
        <v>332</v>
      </c>
      <c r="D957" s="189" t="s">
        <v>333</v>
      </c>
      <c r="E957" s="138">
        <v>209.99</v>
      </c>
    </row>
    <row r="958" spans="1:5">
      <c r="A958" s="189">
        <v>10885</v>
      </c>
      <c r="B958" s="189" t="s">
        <v>1042</v>
      </c>
      <c r="C958" s="189" t="s">
        <v>332</v>
      </c>
      <c r="D958" s="189" t="s">
        <v>333</v>
      </c>
      <c r="E958" s="138">
        <v>265.62</v>
      </c>
    </row>
    <row r="959" spans="1:5">
      <c r="A959" s="189">
        <v>20962</v>
      </c>
      <c r="B959" s="189" t="s">
        <v>1043</v>
      </c>
      <c r="C959" s="189" t="s">
        <v>332</v>
      </c>
      <c r="D959" s="189" t="s">
        <v>331</v>
      </c>
      <c r="E959" s="138">
        <v>220</v>
      </c>
    </row>
    <row r="960" spans="1:5">
      <c r="A960" s="189">
        <v>20963</v>
      </c>
      <c r="B960" s="189" t="s">
        <v>1044</v>
      </c>
      <c r="C960" s="189" t="s">
        <v>332</v>
      </c>
      <c r="D960" s="189" t="s">
        <v>333</v>
      </c>
      <c r="E960" s="138">
        <v>268.74</v>
      </c>
    </row>
    <row r="961" spans="1:5">
      <c r="A961" s="189">
        <v>2555</v>
      </c>
      <c r="B961" s="189" t="s">
        <v>1045</v>
      </c>
      <c r="C961" s="189" t="s">
        <v>332</v>
      </c>
      <c r="D961" s="189" t="s">
        <v>335</v>
      </c>
      <c r="E961" s="138">
        <v>0.89</v>
      </c>
    </row>
    <row r="962" spans="1:5">
      <c r="A962" s="189">
        <v>2556</v>
      </c>
      <c r="B962" s="189" t="s">
        <v>1046</v>
      </c>
      <c r="C962" s="189" t="s">
        <v>332</v>
      </c>
      <c r="D962" s="189" t="s">
        <v>335</v>
      </c>
      <c r="E962" s="138">
        <v>0.92</v>
      </c>
    </row>
    <row r="963" spans="1:5">
      <c r="A963" s="189">
        <v>2557</v>
      </c>
      <c r="B963" s="189" t="s">
        <v>1047</v>
      </c>
      <c r="C963" s="189" t="s">
        <v>332</v>
      </c>
      <c r="D963" s="189" t="s">
        <v>335</v>
      </c>
      <c r="E963" s="138">
        <v>1.95</v>
      </c>
    </row>
    <row r="964" spans="1:5">
      <c r="A964" s="189">
        <v>10569</v>
      </c>
      <c r="B964" s="189" t="s">
        <v>15997</v>
      </c>
      <c r="C964" s="189" t="s">
        <v>332</v>
      </c>
      <c r="D964" s="189" t="s">
        <v>335</v>
      </c>
      <c r="E964" s="138">
        <v>1.95</v>
      </c>
    </row>
    <row r="965" spans="1:5">
      <c r="A965" s="189">
        <v>39810</v>
      </c>
      <c r="B965" s="189" t="s">
        <v>15998</v>
      </c>
      <c r="C965" s="189" t="s">
        <v>332</v>
      </c>
      <c r="D965" s="189" t="s">
        <v>333</v>
      </c>
      <c r="E965" s="138">
        <v>25.56</v>
      </c>
    </row>
    <row r="966" spans="1:5">
      <c r="A966" s="189">
        <v>39811</v>
      </c>
      <c r="B966" s="189" t="s">
        <v>15999</v>
      </c>
      <c r="C966" s="189" t="s">
        <v>332</v>
      </c>
      <c r="D966" s="189" t="s">
        <v>333</v>
      </c>
      <c r="E966" s="138">
        <v>31.26</v>
      </c>
    </row>
    <row r="967" spans="1:5">
      <c r="A967" s="189">
        <v>39812</v>
      </c>
      <c r="B967" s="189" t="s">
        <v>16000</v>
      </c>
      <c r="C967" s="189" t="s">
        <v>332</v>
      </c>
      <c r="D967" s="189" t="s">
        <v>333</v>
      </c>
      <c r="E967" s="138">
        <v>51.4</v>
      </c>
    </row>
    <row r="968" spans="1:5">
      <c r="A968" s="189">
        <v>43096</v>
      </c>
      <c r="B968" s="189" t="s">
        <v>16001</v>
      </c>
      <c r="C968" s="189" t="s">
        <v>332</v>
      </c>
      <c r="D968" s="189" t="s">
        <v>333</v>
      </c>
      <c r="E968" s="138">
        <v>170.39</v>
      </c>
    </row>
    <row r="969" spans="1:5">
      <c r="A969" s="189">
        <v>43102</v>
      </c>
      <c r="B969" s="189" t="s">
        <v>16002</v>
      </c>
      <c r="C969" s="189" t="s">
        <v>332</v>
      </c>
      <c r="D969" s="189" t="s">
        <v>333</v>
      </c>
      <c r="E969" s="138">
        <v>103.61</v>
      </c>
    </row>
    <row r="970" spans="1:5">
      <c r="A970" s="189">
        <v>43103</v>
      </c>
      <c r="B970" s="189" t="s">
        <v>16003</v>
      </c>
      <c r="C970" s="189" t="s">
        <v>332</v>
      </c>
      <c r="D970" s="189" t="s">
        <v>333</v>
      </c>
      <c r="E970" s="138">
        <v>152.56</v>
      </c>
    </row>
    <row r="971" spans="1:5">
      <c r="A971" s="189">
        <v>43098</v>
      </c>
      <c r="B971" s="189" t="s">
        <v>16004</v>
      </c>
      <c r="C971" s="189" t="s">
        <v>332</v>
      </c>
      <c r="D971" s="189" t="s">
        <v>333</v>
      </c>
      <c r="E971" s="138">
        <v>57.72</v>
      </c>
    </row>
    <row r="972" spans="1:5">
      <c r="A972" s="189">
        <v>43097</v>
      </c>
      <c r="B972" s="189" t="s">
        <v>16005</v>
      </c>
      <c r="C972" s="189" t="s">
        <v>332</v>
      </c>
      <c r="D972" s="189" t="s">
        <v>333</v>
      </c>
      <c r="E972" s="138">
        <v>34.19</v>
      </c>
    </row>
    <row r="973" spans="1:5">
      <c r="A973" s="189">
        <v>43104</v>
      </c>
      <c r="B973" s="189" t="s">
        <v>16006</v>
      </c>
      <c r="C973" s="189" t="s">
        <v>332</v>
      </c>
      <c r="D973" s="189" t="s">
        <v>333</v>
      </c>
      <c r="E973" s="138">
        <v>404.49</v>
      </c>
    </row>
    <row r="974" spans="1:5">
      <c r="A974" s="189">
        <v>39771</v>
      </c>
      <c r="B974" s="189" t="s">
        <v>1048</v>
      </c>
      <c r="C974" s="189" t="s">
        <v>332</v>
      </c>
      <c r="D974" s="189" t="s">
        <v>335</v>
      </c>
      <c r="E974" s="138">
        <v>18.73</v>
      </c>
    </row>
    <row r="975" spans="1:5">
      <c r="A975" s="189">
        <v>39772</v>
      </c>
      <c r="B975" s="189" t="s">
        <v>1049</v>
      </c>
      <c r="C975" s="189" t="s">
        <v>332</v>
      </c>
      <c r="D975" s="189" t="s">
        <v>335</v>
      </c>
      <c r="E975" s="138">
        <v>36.82</v>
      </c>
    </row>
    <row r="976" spans="1:5">
      <c r="A976" s="189">
        <v>39773</v>
      </c>
      <c r="B976" s="189" t="s">
        <v>1050</v>
      </c>
      <c r="C976" s="189" t="s">
        <v>332</v>
      </c>
      <c r="D976" s="189" t="s">
        <v>335</v>
      </c>
      <c r="E976" s="138">
        <v>59.18</v>
      </c>
    </row>
    <row r="977" spans="1:5">
      <c r="A977" s="189">
        <v>39774</v>
      </c>
      <c r="B977" s="189" t="s">
        <v>1051</v>
      </c>
      <c r="C977" s="189" t="s">
        <v>332</v>
      </c>
      <c r="D977" s="189" t="s">
        <v>335</v>
      </c>
      <c r="E977" s="138">
        <v>88.52</v>
      </c>
    </row>
    <row r="978" spans="1:5">
      <c r="A978" s="189">
        <v>39775</v>
      </c>
      <c r="B978" s="189" t="s">
        <v>1052</v>
      </c>
      <c r="C978" s="189" t="s">
        <v>332</v>
      </c>
      <c r="D978" s="189" t="s">
        <v>335</v>
      </c>
      <c r="E978" s="138">
        <v>118.14</v>
      </c>
    </row>
    <row r="979" spans="1:5">
      <c r="A979" s="189">
        <v>39776</v>
      </c>
      <c r="B979" s="189" t="s">
        <v>1053</v>
      </c>
      <c r="C979" s="189" t="s">
        <v>332</v>
      </c>
      <c r="D979" s="189" t="s">
        <v>335</v>
      </c>
      <c r="E979" s="138">
        <v>142.78</v>
      </c>
    </row>
    <row r="980" spans="1:5">
      <c r="A980" s="189">
        <v>39777</v>
      </c>
      <c r="B980" s="189" t="s">
        <v>1054</v>
      </c>
      <c r="C980" s="189" t="s">
        <v>332</v>
      </c>
      <c r="D980" s="189" t="s">
        <v>335</v>
      </c>
      <c r="E980" s="138">
        <v>180.97</v>
      </c>
    </row>
    <row r="981" spans="1:5">
      <c r="A981" s="189">
        <v>20254</v>
      </c>
      <c r="B981" s="189" t="s">
        <v>16007</v>
      </c>
      <c r="C981" s="189" t="s">
        <v>332</v>
      </c>
      <c r="D981" s="189" t="s">
        <v>335</v>
      </c>
      <c r="E981" s="138">
        <v>13.13</v>
      </c>
    </row>
    <row r="982" spans="1:5">
      <c r="A982" s="189">
        <v>20253</v>
      </c>
      <c r="B982" s="189" t="s">
        <v>16008</v>
      </c>
      <c r="C982" s="189" t="s">
        <v>332</v>
      </c>
      <c r="D982" s="189" t="s">
        <v>335</v>
      </c>
      <c r="E982" s="138">
        <v>43.13</v>
      </c>
    </row>
    <row r="983" spans="1:5">
      <c r="A983" s="189">
        <v>11247</v>
      </c>
      <c r="B983" s="189" t="s">
        <v>16009</v>
      </c>
      <c r="C983" s="189" t="s">
        <v>332</v>
      </c>
      <c r="D983" s="189" t="s">
        <v>335</v>
      </c>
      <c r="E983" s="138">
        <v>829.38</v>
      </c>
    </row>
    <row r="984" spans="1:5">
      <c r="A984" s="189">
        <v>11250</v>
      </c>
      <c r="B984" s="189" t="s">
        <v>16010</v>
      </c>
      <c r="C984" s="189" t="s">
        <v>332</v>
      </c>
      <c r="D984" s="189" t="s">
        <v>335</v>
      </c>
      <c r="E984" s="138">
        <v>35.700000000000003</v>
      </c>
    </row>
    <row r="985" spans="1:5">
      <c r="A985" s="189">
        <v>11249</v>
      </c>
      <c r="B985" s="189" t="s">
        <v>16011</v>
      </c>
      <c r="C985" s="189" t="s">
        <v>332</v>
      </c>
      <c r="D985" s="189" t="s">
        <v>335</v>
      </c>
      <c r="E985" s="177">
        <v>1620.08</v>
      </c>
    </row>
    <row r="986" spans="1:5">
      <c r="A986" s="189">
        <v>11251</v>
      </c>
      <c r="B986" s="189" t="s">
        <v>16012</v>
      </c>
      <c r="C986" s="189" t="s">
        <v>332</v>
      </c>
      <c r="D986" s="189" t="s">
        <v>335</v>
      </c>
      <c r="E986" s="138">
        <v>79.09</v>
      </c>
    </row>
    <row r="987" spans="1:5">
      <c r="A987" s="189">
        <v>11253</v>
      </c>
      <c r="B987" s="189" t="s">
        <v>16013</v>
      </c>
      <c r="C987" s="189" t="s">
        <v>332</v>
      </c>
      <c r="D987" s="189" t="s">
        <v>335</v>
      </c>
      <c r="E987" s="138">
        <v>131.06</v>
      </c>
    </row>
    <row r="988" spans="1:5">
      <c r="A988" s="189">
        <v>11255</v>
      </c>
      <c r="B988" s="189" t="s">
        <v>16014</v>
      </c>
      <c r="C988" s="189" t="s">
        <v>332</v>
      </c>
      <c r="D988" s="189" t="s">
        <v>335</v>
      </c>
      <c r="E988" s="138">
        <v>195.93</v>
      </c>
    </row>
    <row r="989" spans="1:5">
      <c r="A989" s="189">
        <v>14055</v>
      </c>
      <c r="B989" s="189" t="s">
        <v>16015</v>
      </c>
      <c r="C989" s="189" t="s">
        <v>332</v>
      </c>
      <c r="D989" s="189" t="s">
        <v>335</v>
      </c>
      <c r="E989" s="138">
        <v>394.15</v>
      </c>
    </row>
    <row r="990" spans="1:5">
      <c r="A990" s="189">
        <v>11256</v>
      </c>
      <c r="B990" s="189" t="s">
        <v>16016</v>
      </c>
      <c r="C990" s="189" t="s">
        <v>332</v>
      </c>
      <c r="D990" s="189" t="s">
        <v>335</v>
      </c>
      <c r="E990" s="138">
        <v>245.43</v>
      </c>
    </row>
    <row r="991" spans="1:5">
      <c r="A991" s="189">
        <v>1872</v>
      </c>
      <c r="B991" s="189" t="s">
        <v>299</v>
      </c>
      <c r="C991" s="189" t="s">
        <v>332</v>
      </c>
      <c r="D991" s="189" t="s">
        <v>333</v>
      </c>
      <c r="E991" s="138">
        <v>1</v>
      </c>
    </row>
    <row r="992" spans="1:5">
      <c r="A992" s="189">
        <v>1873</v>
      </c>
      <c r="B992" s="189" t="s">
        <v>1055</v>
      </c>
      <c r="C992" s="189" t="s">
        <v>332</v>
      </c>
      <c r="D992" s="189" t="s">
        <v>333</v>
      </c>
      <c r="E992" s="138">
        <v>1.99</v>
      </c>
    </row>
    <row r="993" spans="1:5">
      <c r="A993" s="189">
        <v>39693</v>
      </c>
      <c r="B993" s="189" t="s">
        <v>1056</v>
      </c>
      <c r="C993" s="189" t="s">
        <v>332</v>
      </c>
      <c r="D993" s="189" t="s">
        <v>335</v>
      </c>
      <c r="E993" s="177">
        <v>1541.41</v>
      </c>
    </row>
    <row r="994" spans="1:5">
      <c r="A994" s="189">
        <v>39692</v>
      </c>
      <c r="B994" s="189" t="s">
        <v>1057</v>
      </c>
      <c r="C994" s="189" t="s">
        <v>332</v>
      </c>
      <c r="D994" s="189" t="s">
        <v>335</v>
      </c>
      <c r="E994" s="138">
        <v>493.21</v>
      </c>
    </row>
    <row r="995" spans="1:5">
      <c r="A995" s="189">
        <v>3280</v>
      </c>
      <c r="B995" s="189" t="s">
        <v>1058</v>
      </c>
      <c r="C995" s="189" t="s">
        <v>332</v>
      </c>
      <c r="D995" s="189" t="s">
        <v>333</v>
      </c>
      <c r="E995" s="138">
        <v>117.57</v>
      </c>
    </row>
    <row r="996" spans="1:5">
      <c r="A996" s="189">
        <v>11881</v>
      </c>
      <c r="B996" s="189" t="s">
        <v>1059</v>
      </c>
      <c r="C996" s="189" t="s">
        <v>332</v>
      </c>
      <c r="D996" s="189" t="s">
        <v>333</v>
      </c>
      <c r="E996" s="138">
        <v>54.6</v>
      </c>
    </row>
    <row r="997" spans="1:5">
      <c r="A997" s="189">
        <v>34641</v>
      </c>
      <c r="B997" s="189" t="s">
        <v>1060</v>
      </c>
      <c r="C997" s="189" t="s">
        <v>332</v>
      </c>
      <c r="D997" s="189" t="s">
        <v>333</v>
      </c>
      <c r="E997" s="138">
        <v>44.03</v>
      </c>
    </row>
    <row r="998" spans="1:5">
      <c r="A998" s="189">
        <v>34643</v>
      </c>
      <c r="B998" s="189" t="s">
        <v>1061</v>
      </c>
      <c r="C998" s="189" t="s">
        <v>332</v>
      </c>
      <c r="D998" s="189" t="s">
        <v>333</v>
      </c>
      <c r="E998" s="138">
        <v>9.09</v>
      </c>
    </row>
    <row r="999" spans="1:5">
      <c r="A999" s="189">
        <v>3278</v>
      </c>
      <c r="B999" s="189" t="s">
        <v>1062</v>
      </c>
      <c r="C999" s="189" t="s">
        <v>332</v>
      </c>
      <c r="D999" s="189" t="s">
        <v>333</v>
      </c>
      <c r="E999" s="138">
        <v>61.65</v>
      </c>
    </row>
    <row r="1000" spans="1:5">
      <c r="A1000" s="189">
        <v>3279</v>
      </c>
      <c r="B1000" s="189" t="s">
        <v>1063</v>
      </c>
      <c r="C1000" s="189" t="s">
        <v>332</v>
      </c>
      <c r="D1000" s="189" t="s">
        <v>333</v>
      </c>
      <c r="E1000" s="138">
        <v>101.72</v>
      </c>
    </row>
    <row r="1001" spans="1:5">
      <c r="A1001" s="189">
        <v>1062</v>
      </c>
      <c r="B1001" s="189" t="s">
        <v>16017</v>
      </c>
      <c r="C1001" s="189" t="s">
        <v>332</v>
      </c>
      <c r="D1001" s="189" t="s">
        <v>335</v>
      </c>
      <c r="E1001" s="138">
        <v>156.31</v>
      </c>
    </row>
    <row r="1002" spans="1:5">
      <c r="A1002" s="189">
        <v>39686</v>
      </c>
      <c r="B1002" s="189" t="s">
        <v>16018</v>
      </c>
      <c r="C1002" s="189" t="s">
        <v>332</v>
      </c>
      <c r="D1002" s="189" t="s">
        <v>335</v>
      </c>
      <c r="E1002" s="138">
        <v>253.09</v>
      </c>
    </row>
    <row r="1003" spans="1:5">
      <c r="A1003" s="189">
        <v>43095</v>
      </c>
      <c r="B1003" s="189" t="s">
        <v>16019</v>
      </c>
      <c r="C1003" s="189" t="s">
        <v>332</v>
      </c>
      <c r="D1003" s="189" t="s">
        <v>333</v>
      </c>
      <c r="E1003" s="138">
        <v>112.28</v>
      </c>
    </row>
    <row r="1004" spans="1:5">
      <c r="A1004" s="189">
        <v>1871</v>
      </c>
      <c r="B1004" s="189" t="s">
        <v>310</v>
      </c>
      <c r="C1004" s="189" t="s">
        <v>332</v>
      </c>
      <c r="D1004" s="189" t="s">
        <v>333</v>
      </c>
      <c r="E1004" s="138">
        <v>1.8</v>
      </c>
    </row>
    <row r="1005" spans="1:5">
      <c r="A1005" s="189">
        <v>12001</v>
      </c>
      <c r="B1005" s="189" t="s">
        <v>1064</v>
      </c>
      <c r="C1005" s="189" t="s">
        <v>332</v>
      </c>
      <c r="D1005" s="189" t="s">
        <v>333</v>
      </c>
      <c r="E1005" s="138">
        <v>2.6</v>
      </c>
    </row>
    <row r="1006" spans="1:5">
      <c r="A1006" s="189">
        <v>11882</v>
      </c>
      <c r="B1006" s="189" t="s">
        <v>218</v>
      </c>
      <c r="C1006" s="189" t="s">
        <v>332</v>
      </c>
      <c r="D1006" s="189" t="s">
        <v>333</v>
      </c>
      <c r="E1006" s="138">
        <v>61.65</v>
      </c>
    </row>
    <row r="1007" spans="1:5">
      <c r="A1007" s="189">
        <v>1068</v>
      </c>
      <c r="B1007" s="189" t="s">
        <v>16020</v>
      </c>
      <c r="C1007" s="189" t="s">
        <v>332</v>
      </c>
      <c r="D1007" s="189" t="s">
        <v>335</v>
      </c>
      <c r="E1007" s="177">
        <v>1031.02</v>
      </c>
    </row>
    <row r="1008" spans="1:5">
      <c r="A1008" s="189">
        <v>39690</v>
      </c>
      <c r="B1008" s="189" t="s">
        <v>16021</v>
      </c>
      <c r="C1008" s="189" t="s">
        <v>332</v>
      </c>
      <c r="D1008" s="189" t="s">
        <v>335</v>
      </c>
      <c r="E1008" s="177">
        <v>1729.7</v>
      </c>
    </row>
    <row r="1009" spans="1:5">
      <c r="A1009" s="189">
        <v>39691</v>
      </c>
      <c r="B1009" s="189" t="s">
        <v>16022</v>
      </c>
      <c r="C1009" s="189" t="s">
        <v>332</v>
      </c>
      <c r="D1009" s="189" t="s">
        <v>335</v>
      </c>
      <c r="E1009" s="177">
        <v>2175.48</v>
      </c>
    </row>
    <row r="1010" spans="1:5">
      <c r="A1010" s="189">
        <v>39808</v>
      </c>
      <c r="B1010" s="189" t="s">
        <v>16023</v>
      </c>
      <c r="C1010" s="189" t="s">
        <v>332</v>
      </c>
      <c r="D1010" s="189" t="s">
        <v>333</v>
      </c>
      <c r="E1010" s="138">
        <v>58.62</v>
      </c>
    </row>
    <row r="1011" spans="1:5">
      <c r="A1011" s="189">
        <v>39809</v>
      </c>
      <c r="B1011" s="189" t="s">
        <v>16024</v>
      </c>
      <c r="C1011" s="189" t="s">
        <v>332</v>
      </c>
      <c r="D1011" s="189" t="s">
        <v>333</v>
      </c>
      <c r="E1011" s="138">
        <v>139.04</v>
      </c>
    </row>
    <row r="1012" spans="1:5">
      <c r="A1012" s="189">
        <v>11713</v>
      </c>
      <c r="B1012" s="189" t="s">
        <v>1065</v>
      </c>
      <c r="C1012" s="189" t="s">
        <v>332</v>
      </c>
      <c r="D1012" s="189" t="s">
        <v>333</v>
      </c>
      <c r="E1012" s="138">
        <v>19.73</v>
      </c>
    </row>
    <row r="1013" spans="1:5">
      <c r="A1013" s="189">
        <v>11716</v>
      </c>
      <c r="B1013" s="189" t="s">
        <v>1066</v>
      </c>
      <c r="C1013" s="189" t="s">
        <v>332</v>
      </c>
      <c r="D1013" s="189" t="s">
        <v>333</v>
      </c>
      <c r="E1013" s="138">
        <v>8.42</v>
      </c>
    </row>
    <row r="1014" spans="1:5">
      <c r="A1014" s="189">
        <v>5103</v>
      </c>
      <c r="B1014" s="189" t="s">
        <v>1067</v>
      </c>
      <c r="C1014" s="189" t="s">
        <v>332</v>
      </c>
      <c r="D1014" s="189" t="s">
        <v>333</v>
      </c>
      <c r="E1014" s="138">
        <v>8.5399999999999991</v>
      </c>
    </row>
    <row r="1015" spans="1:5">
      <c r="A1015" s="189">
        <v>11712</v>
      </c>
      <c r="B1015" s="189" t="s">
        <v>1068</v>
      </c>
      <c r="C1015" s="189" t="s">
        <v>332</v>
      </c>
      <c r="D1015" s="189" t="s">
        <v>331</v>
      </c>
      <c r="E1015" s="138">
        <v>19.899999999999999</v>
      </c>
    </row>
    <row r="1016" spans="1:5">
      <c r="A1016" s="189">
        <v>11717</v>
      </c>
      <c r="B1016" s="189" t="s">
        <v>1069</v>
      </c>
      <c r="C1016" s="189" t="s">
        <v>332</v>
      </c>
      <c r="D1016" s="189" t="s">
        <v>333</v>
      </c>
      <c r="E1016" s="138">
        <v>21.62</v>
      </c>
    </row>
    <row r="1017" spans="1:5">
      <c r="A1017" s="189">
        <v>11714</v>
      </c>
      <c r="B1017" s="189" t="s">
        <v>1070</v>
      </c>
      <c r="C1017" s="189" t="s">
        <v>332</v>
      </c>
      <c r="D1017" s="189" t="s">
        <v>333</v>
      </c>
      <c r="E1017" s="138">
        <v>26.9</v>
      </c>
    </row>
    <row r="1018" spans="1:5">
      <c r="A1018" s="189">
        <v>11715</v>
      </c>
      <c r="B1018" s="189" t="s">
        <v>1071</v>
      </c>
      <c r="C1018" s="189" t="s">
        <v>332</v>
      </c>
      <c r="D1018" s="189" t="s">
        <v>333</v>
      </c>
      <c r="E1018" s="138">
        <v>30.95</v>
      </c>
    </row>
    <row r="1019" spans="1:5">
      <c r="A1019" s="189">
        <v>11880</v>
      </c>
      <c r="B1019" s="189" t="s">
        <v>1072</v>
      </c>
      <c r="C1019" s="189" t="s">
        <v>332</v>
      </c>
      <c r="D1019" s="189" t="s">
        <v>333</v>
      </c>
      <c r="E1019" s="138">
        <v>55.64</v>
      </c>
    </row>
    <row r="1020" spans="1:5">
      <c r="A1020" s="189">
        <v>1106</v>
      </c>
      <c r="B1020" s="189" t="s">
        <v>278</v>
      </c>
      <c r="C1020" s="189" t="s">
        <v>387</v>
      </c>
      <c r="D1020" s="189" t="s">
        <v>331</v>
      </c>
      <c r="E1020" s="138">
        <v>0.73</v>
      </c>
    </row>
    <row r="1021" spans="1:5">
      <c r="A1021" s="189">
        <v>11161</v>
      </c>
      <c r="B1021" s="189" t="s">
        <v>1073</v>
      </c>
      <c r="C1021" s="189" t="s">
        <v>387</v>
      </c>
      <c r="D1021" s="189" t="s">
        <v>333</v>
      </c>
      <c r="E1021" s="138">
        <v>1.22</v>
      </c>
    </row>
    <row r="1022" spans="1:5">
      <c r="A1022" s="189">
        <v>1107</v>
      </c>
      <c r="B1022" s="189" t="s">
        <v>1074</v>
      </c>
      <c r="C1022" s="189" t="s">
        <v>387</v>
      </c>
      <c r="D1022" s="189" t="s">
        <v>333</v>
      </c>
      <c r="E1022" s="138">
        <v>0.62</v>
      </c>
    </row>
    <row r="1023" spans="1:5">
      <c r="A1023" s="189">
        <v>4758</v>
      </c>
      <c r="B1023" s="189" t="s">
        <v>1075</v>
      </c>
      <c r="C1023" s="189" t="s">
        <v>330</v>
      </c>
      <c r="D1023" s="189" t="s">
        <v>333</v>
      </c>
      <c r="E1023" s="138">
        <v>17.14</v>
      </c>
    </row>
    <row r="1024" spans="1:5">
      <c r="A1024" s="189">
        <v>41080</v>
      </c>
      <c r="B1024" s="189" t="s">
        <v>1076</v>
      </c>
      <c r="C1024" s="189" t="s">
        <v>470</v>
      </c>
      <c r="D1024" s="189" t="s">
        <v>333</v>
      </c>
      <c r="E1024" s="177">
        <v>3033.25</v>
      </c>
    </row>
    <row r="1025" spans="1:5">
      <c r="A1025" s="189">
        <v>25963</v>
      </c>
      <c r="B1025" s="189" t="s">
        <v>1077</v>
      </c>
      <c r="C1025" s="189" t="s">
        <v>387</v>
      </c>
      <c r="D1025" s="189" t="s">
        <v>333</v>
      </c>
      <c r="E1025" s="138">
        <v>0.08</v>
      </c>
    </row>
    <row r="1026" spans="1:5">
      <c r="A1026" s="189">
        <v>4759</v>
      </c>
      <c r="B1026" s="189" t="s">
        <v>1078</v>
      </c>
      <c r="C1026" s="189" t="s">
        <v>330</v>
      </c>
      <c r="D1026" s="189" t="s">
        <v>333</v>
      </c>
      <c r="E1026" s="138">
        <v>13.32</v>
      </c>
    </row>
    <row r="1027" spans="1:5">
      <c r="A1027" s="189">
        <v>41068</v>
      </c>
      <c r="B1027" s="189" t="s">
        <v>1079</v>
      </c>
      <c r="C1027" s="189" t="s">
        <v>470</v>
      </c>
      <c r="D1027" s="189" t="s">
        <v>333</v>
      </c>
      <c r="E1027" s="177">
        <v>2356.4299999999998</v>
      </c>
    </row>
    <row r="1028" spans="1:5">
      <c r="A1028" s="189">
        <v>1108</v>
      </c>
      <c r="B1028" s="189" t="s">
        <v>1080</v>
      </c>
      <c r="C1028" s="189" t="s">
        <v>383</v>
      </c>
      <c r="D1028" s="189" t="s">
        <v>335</v>
      </c>
      <c r="E1028" s="138">
        <v>16.809999999999999</v>
      </c>
    </row>
    <row r="1029" spans="1:5">
      <c r="A1029" s="189">
        <v>1117</v>
      </c>
      <c r="B1029" s="189" t="s">
        <v>1081</v>
      </c>
      <c r="C1029" s="189" t="s">
        <v>383</v>
      </c>
      <c r="D1029" s="189" t="s">
        <v>335</v>
      </c>
      <c r="E1029" s="138">
        <v>16.940000000000001</v>
      </c>
    </row>
    <row r="1030" spans="1:5">
      <c r="A1030" s="189">
        <v>1118</v>
      </c>
      <c r="B1030" s="189" t="s">
        <v>1082</v>
      </c>
      <c r="C1030" s="189" t="s">
        <v>383</v>
      </c>
      <c r="D1030" s="189" t="s">
        <v>335</v>
      </c>
      <c r="E1030" s="138">
        <v>20.02</v>
      </c>
    </row>
    <row r="1031" spans="1:5">
      <c r="A1031" s="189">
        <v>1110</v>
      </c>
      <c r="B1031" s="189" t="s">
        <v>1083</v>
      </c>
      <c r="C1031" s="189" t="s">
        <v>383</v>
      </c>
      <c r="D1031" s="189" t="s">
        <v>335</v>
      </c>
      <c r="E1031" s="138">
        <v>20.02</v>
      </c>
    </row>
    <row r="1032" spans="1:5">
      <c r="A1032" s="189">
        <v>12618</v>
      </c>
      <c r="B1032" s="189" t="s">
        <v>1084</v>
      </c>
      <c r="C1032" s="189" t="s">
        <v>332</v>
      </c>
      <c r="D1032" s="189" t="s">
        <v>335</v>
      </c>
      <c r="E1032" s="138">
        <v>36.79</v>
      </c>
    </row>
    <row r="1033" spans="1:5">
      <c r="A1033" s="189">
        <v>40784</v>
      </c>
      <c r="B1033" s="189" t="s">
        <v>16025</v>
      </c>
      <c r="C1033" s="189" t="s">
        <v>383</v>
      </c>
      <c r="D1033" s="189" t="s">
        <v>335</v>
      </c>
      <c r="E1033" s="138">
        <v>55.24</v>
      </c>
    </row>
    <row r="1034" spans="1:5">
      <c r="A1034" s="189">
        <v>40782</v>
      </c>
      <c r="B1034" s="189" t="s">
        <v>16026</v>
      </c>
      <c r="C1034" s="189" t="s">
        <v>383</v>
      </c>
      <c r="D1034" s="189" t="s">
        <v>335</v>
      </c>
      <c r="E1034" s="138">
        <v>21.67</v>
      </c>
    </row>
    <row r="1035" spans="1:5">
      <c r="A1035" s="189">
        <v>40783</v>
      </c>
      <c r="B1035" s="189" t="s">
        <v>16027</v>
      </c>
      <c r="C1035" s="189" t="s">
        <v>383</v>
      </c>
      <c r="D1035" s="189" t="s">
        <v>335</v>
      </c>
      <c r="E1035" s="138">
        <v>28.24</v>
      </c>
    </row>
    <row r="1036" spans="1:5">
      <c r="A1036" s="189">
        <v>1109</v>
      </c>
      <c r="B1036" s="189" t="s">
        <v>1085</v>
      </c>
      <c r="C1036" s="189" t="s">
        <v>383</v>
      </c>
      <c r="D1036" s="189" t="s">
        <v>335</v>
      </c>
      <c r="E1036" s="138">
        <v>16.809999999999999</v>
      </c>
    </row>
    <row r="1037" spans="1:5">
      <c r="A1037" s="189">
        <v>1119</v>
      </c>
      <c r="B1037" s="189" t="s">
        <v>1086</v>
      </c>
      <c r="C1037" s="189" t="s">
        <v>383</v>
      </c>
      <c r="D1037" s="189" t="s">
        <v>335</v>
      </c>
      <c r="E1037" s="138">
        <v>10.83</v>
      </c>
    </row>
    <row r="1038" spans="1:5">
      <c r="A1038" s="189">
        <v>13115</v>
      </c>
      <c r="B1038" s="189" t="s">
        <v>1087</v>
      </c>
      <c r="C1038" s="189" t="s">
        <v>383</v>
      </c>
      <c r="D1038" s="189" t="s">
        <v>333</v>
      </c>
      <c r="E1038" s="138">
        <v>14.58</v>
      </c>
    </row>
    <row r="1039" spans="1:5">
      <c r="A1039" s="189">
        <v>10541</v>
      </c>
      <c r="B1039" s="189" t="s">
        <v>1088</v>
      </c>
      <c r="C1039" s="189" t="s">
        <v>383</v>
      </c>
      <c r="D1039" s="189" t="s">
        <v>333</v>
      </c>
      <c r="E1039" s="138">
        <v>16.93</v>
      </c>
    </row>
    <row r="1040" spans="1:5">
      <c r="A1040" s="189">
        <v>10543</v>
      </c>
      <c r="B1040" s="189" t="s">
        <v>1089</v>
      </c>
      <c r="C1040" s="189" t="s">
        <v>383</v>
      </c>
      <c r="D1040" s="189" t="s">
        <v>333</v>
      </c>
      <c r="E1040" s="138">
        <v>32.85</v>
      </c>
    </row>
    <row r="1041" spans="1:5">
      <c r="A1041" s="189">
        <v>10544</v>
      </c>
      <c r="B1041" s="189" t="s">
        <v>1090</v>
      </c>
      <c r="C1041" s="189" t="s">
        <v>383</v>
      </c>
      <c r="D1041" s="189" t="s">
        <v>333</v>
      </c>
      <c r="E1041" s="138">
        <v>39.5</v>
      </c>
    </row>
    <row r="1042" spans="1:5">
      <c r="A1042" s="189">
        <v>10545</v>
      </c>
      <c r="B1042" s="189" t="s">
        <v>1091</v>
      </c>
      <c r="C1042" s="189" t="s">
        <v>383</v>
      </c>
      <c r="D1042" s="189" t="s">
        <v>333</v>
      </c>
      <c r="E1042" s="138">
        <v>60.59</v>
      </c>
    </row>
    <row r="1043" spans="1:5">
      <c r="A1043" s="189">
        <v>10542</v>
      </c>
      <c r="B1043" s="189" t="s">
        <v>1092</v>
      </c>
      <c r="C1043" s="189" t="s">
        <v>383</v>
      </c>
      <c r="D1043" s="189" t="s">
        <v>333</v>
      </c>
      <c r="E1043" s="138">
        <v>23.32</v>
      </c>
    </row>
    <row r="1044" spans="1:5">
      <c r="A1044" s="189">
        <v>38365</v>
      </c>
      <c r="B1044" s="189" t="s">
        <v>1093</v>
      </c>
      <c r="C1044" s="189" t="s">
        <v>337</v>
      </c>
      <c r="D1044" s="189" t="s">
        <v>333</v>
      </c>
      <c r="E1044" s="138">
        <v>1.27</v>
      </c>
    </row>
    <row r="1045" spans="1:5">
      <c r="A1045" s="189">
        <v>37745</v>
      </c>
      <c r="B1045" s="189" t="s">
        <v>1094</v>
      </c>
      <c r="C1045" s="189" t="s">
        <v>332</v>
      </c>
      <c r="D1045" s="189" t="s">
        <v>335</v>
      </c>
      <c r="E1045" s="177">
        <v>247700</v>
      </c>
    </row>
    <row r="1046" spans="1:5">
      <c r="A1046" s="189">
        <v>37754</v>
      </c>
      <c r="B1046" s="189" t="s">
        <v>1095</v>
      </c>
      <c r="C1046" s="189" t="s">
        <v>332</v>
      </c>
      <c r="D1046" s="189" t="s">
        <v>335</v>
      </c>
      <c r="E1046" s="177">
        <v>258674.05</v>
      </c>
    </row>
    <row r="1047" spans="1:5">
      <c r="A1047" s="189">
        <v>37748</v>
      </c>
      <c r="B1047" s="189" t="s">
        <v>1096</v>
      </c>
      <c r="C1047" s="189" t="s">
        <v>332</v>
      </c>
      <c r="D1047" s="189" t="s">
        <v>335</v>
      </c>
      <c r="E1047" s="177">
        <v>263338.01</v>
      </c>
    </row>
    <row r="1048" spans="1:5">
      <c r="A1048" s="189">
        <v>37761</v>
      </c>
      <c r="B1048" s="189" t="s">
        <v>1097</v>
      </c>
      <c r="C1048" s="189" t="s">
        <v>332</v>
      </c>
      <c r="D1048" s="189" t="s">
        <v>335</v>
      </c>
      <c r="E1048" s="177">
        <v>217913.28</v>
      </c>
    </row>
    <row r="1049" spans="1:5">
      <c r="A1049" s="189">
        <v>37757</v>
      </c>
      <c r="B1049" s="189" t="s">
        <v>1098</v>
      </c>
      <c r="C1049" s="189" t="s">
        <v>332</v>
      </c>
      <c r="D1049" s="189" t="s">
        <v>335</v>
      </c>
      <c r="E1049" s="177">
        <v>303354.09999999998</v>
      </c>
    </row>
    <row r="1050" spans="1:5">
      <c r="A1050" s="189">
        <v>37759</v>
      </c>
      <c r="B1050" s="189" t="s">
        <v>1099</v>
      </c>
      <c r="C1050" s="189" t="s">
        <v>332</v>
      </c>
      <c r="D1050" s="189" t="s">
        <v>335</v>
      </c>
      <c r="E1050" s="177">
        <v>304529.90999999997</v>
      </c>
    </row>
    <row r="1051" spans="1:5">
      <c r="A1051" s="189">
        <v>37766</v>
      </c>
      <c r="B1051" s="189" t="s">
        <v>1100</v>
      </c>
      <c r="C1051" s="189" t="s">
        <v>332</v>
      </c>
      <c r="D1051" s="189" t="s">
        <v>335</v>
      </c>
      <c r="E1051" s="177">
        <v>304529.88</v>
      </c>
    </row>
    <row r="1052" spans="1:5">
      <c r="A1052" s="189">
        <v>37752</v>
      </c>
      <c r="B1052" s="189" t="s">
        <v>228</v>
      </c>
      <c r="C1052" s="189" t="s">
        <v>332</v>
      </c>
      <c r="D1052" s="189" t="s">
        <v>335</v>
      </c>
      <c r="E1052" s="177">
        <v>276154.14</v>
      </c>
    </row>
    <row r="1053" spans="1:5">
      <c r="A1053" s="189">
        <v>37760</v>
      </c>
      <c r="B1053" s="189" t="s">
        <v>1101</v>
      </c>
      <c r="C1053" s="189" t="s">
        <v>332</v>
      </c>
      <c r="D1053" s="189" t="s">
        <v>335</v>
      </c>
      <c r="E1053" s="177">
        <v>290812.33</v>
      </c>
    </row>
    <row r="1054" spans="1:5">
      <c r="A1054" s="189">
        <v>37765</v>
      </c>
      <c r="B1054" s="189" t="s">
        <v>1102</v>
      </c>
      <c r="C1054" s="189" t="s">
        <v>332</v>
      </c>
      <c r="D1054" s="189" t="s">
        <v>335</v>
      </c>
      <c r="E1054" s="177">
        <v>203019.94</v>
      </c>
    </row>
    <row r="1055" spans="1:5">
      <c r="A1055" s="189">
        <v>37746</v>
      </c>
      <c r="B1055" s="189" t="s">
        <v>1103</v>
      </c>
      <c r="C1055" s="189" t="s">
        <v>332</v>
      </c>
      <c r="D1055" s="189" t="s">
        <v>335</v>
      </c>
      <c r="E1055" s="177">
        <v>222577.25</v>
      </c>
    </row>
    <row r="1056" spans="1:5">
      <c r="A1056" s="189">
        <v>37750</v>
      </c>
      <c r="B1056" s="189" t="s">
        <v>1104</v>
      </c>
      <c r="C1056" s="189" t="s">
        <v>332</v>
      </c>
      <c r="D1056" s="189" t="s">
        <v>335</v>
      </c>
      <c r="E1056" s="177">
        <v>221793.4</v>
      </c>
    </row>
    <row r="1057" spans="1:5">
      <c r="A1057" s="189">
        <v>37753</v>
      </c>
      <c r="B1057" s="189" t="s">
        <v>1105</v>
      </c>
      <c r="C1057" s="189" t="s">
        <v>332</v>
      </c>
      <c r="D1057" s="189" t="s">
        <v>335</v>
      </c>
      <c r="E1057" s="177">
        <v>221009.53</v>
      </c>
    </row>
    <row r="1058" spans="1:5">
      <c r="A1058" s="189">
        <v>37756</v>
      </c>
      <c r="B1058" s="189" t="s">
        <v>1106</v>
      </c>
      <c r="C1058" s="189" t="s">
        <v>332</v>
      </c>
      <c r="D1058" s="189" t="s">
        <v>335</v>
      </c>
      <c r="E1058" s="177">
        <v>217913.28</v>
      </c>
    </row>
    <row r="1059" spans="1:5">
      <c r="A1059" s="189">
        <v>37755</v>
      </c>
      <c r="B1059" s="189" t="s">
        <v>1107</v>
      </c>
      <c r="C1059" s="189" t="s">
        <v>332</v>
      </c>
      <c r="D1059" s="189" t="s">
        <v>335</v>
      </c>
      <c r="E1059" s="177">
        <v>316679.74</v>
      </c>
    </row>
    <row r="1060" spans="1:5">
      <c r="A1060" s="189">
        <v>37758</v>
      </c>
      <c r="B1060" s="189" t="s">
        <v>1108</v>
      </c>
      <c r="C1060" s="189" t="s">
        <v>332</v>
      </c>
      <c r="D1060" s="189" t="s">
        <v>335</v>
      </c>
      <c r="E1060" s="177">
        <v>357440.51</v>
      </c>
    </row>
    <row r="1061" spans="1:5">
      <c r="A1061" s="189">
        <v>37747</v>
      </c>
      <c r="B1061" s="189" t="s">
        <v>1109</v>
      </c>
      <c r="C1061" s="189" t="s">
        <v>332</v>
      </c>
      <c r="D1061" s="189" t="s">
        <v>335</v>
      </c>
      <c r="E1061" s="177">
        <v>321618.06</v>
      </c>
    </row>
    <row r="1062" spans="1:5">
      <c r="A1062" s="189">
        <v>37767</v>
      </c>
      <c r="B1062" s="189" t="s">
        <v>1110</v>
      </c>
      <c r="C1062" s="189" t="s">
        <v>332</v>
      </c>
      <c r="D1062" s="189" t="s">
        <v>335</v>
      </c>
      <c r="E1062" s="177">
        <v>339411.71</v>
      </c>
    </row>
    <row r="1063" spans="1:5">
      <c r="A1063" s="189">
        <v>37751</v>
      </c>
      <c r="B1063" s="189" t="s">
        <v>1111</v>
      </c>
      <c r="C1063" s="189" t="s">
        <v>332</v>
      </c>
      <c r="D1063" s="189" t="s">
        <v>335</v>
      </c>
      <c r="E1063" s="177">
        <v>339411.71</v>
      </c>
    </row>
    <row r="1064" spans="1:5">
      <c r="A1064" s="189">
        <v>37749</v>
      </c>
      <c r="B1064" s="189" t="s">
        <v>1112</v>
      </c>
      <c r="C1064" s="189" t="s">
        <v>332</v>
      </c>
      <c r="D1064" s="189" t="s">
        <v>335</v>
      </c>
      <c r="E1064" s="177">
        <v>335492.40999999997</v>
      </c>
    </row>
    <row r="1065" spans="1:5">
      <c r="A1065" s="189">
        <v>1159</v>
      </c>
      <c r="B1065" s="189" t="s">
        <v>16028</v>
      </c>
      <c r="C1065" s="189" t="s">
        <v>332</v>
      </c>
      <c r="D1065" s="189" t="s">
        <v>331</v>
      </c>
      <c r="E1065" s="177">
        <v>158915</v>
      </c>
    </row>
    <row r="1066" spans="1:5">
      <c r="A1066" s="189">
        <v>12114</v>
      </c>
      <c r="B1066" s="189" t="s">
        <v>1113</v>
      </c>
      <c r="C1066" s="189" t="s">
        <v>332</v>
      </c>
      <c r="D1066" s="189" t="s">
        <v>333</v>
      </c>
      <c r="E1066" s="138">
        <v>77.86</v>
      </c>
    </row>
    <row r="1067" spans="1:5">
      <c r="A1067" s="189">
        <v>38106</v>
      </c>
      <c r="B1067" s="189" t="s">
        <v>1114</v>
      </c>
      <c r="C1067" s="189" t="s">
        <v>332</v>
      </c>
      <c r="D1067" s="189" t="s">
        <v>333</v>
      </c>
      <c r="E1067" s="138">
        <v>10.58</v>
      </c>
    </row>
    <row r="1068" spans="1:5">
      <c r="A1068" s="189">
        <v>38085</v>
      </c>
      <c r="B1068" s="189" t="s">
        <v>1115</v>
      </c>
      <c r="C1068" s="189" t="s">
        <v>332</v>
      </c>
      <c r="D1068" s="189" t="s">
        <v>333</v>
      </c>
      <c r="E1068" s="138">
        <v>12.49</v>
      </c>
    </row>
    <row r="1069" spans="1:5">
      <c r="A1069" s="189">
        <v>38599</v>
      </c>
      <c r="B1069" s="189" t="s">
        <v>16029</v>
      </c>
      <c r="C1069" s="189" t="s">
        <v>332</v>
      </c>
      <c r="D1069" s="189" t="s">
        <v>333</v>
      </c>
      <c r="E1069" s="138">
        <v>3.46</v>
      </c>
    </row>
    <row r="1070" spans="1:5">
      <c r="A1070" s="189">
        <v>38596</v>
      </c>
      <c r="B1070" s="189" t="s">
        <v>16030</v>
      </c>
      <c r="C1070" s="189" t="s">
        <v>332</v>
      </c>
      <c r="D1070" s="189" t="s">
        <v>333</v>
      </c>
      <c r="E1070" s="138">
        <v>2.87</v>
      </c>
    </row>
    <row r="1071" spans="1:5">
      <c r="A1071" s="189">
        <v>38600</v>
      </c>
      <c r="B1071" s="189" t="s">
        <v>16031</v>
      </c>
      <c r="C1071" s="189" t="s">
        <v>332</v>
      </c>
      <c r="D1071" s="189" t="s">
        <v>333</v>
      </c>
      <c r="E1071" s="138">
        <v>3.67</v>
      </c>
    </row>
    <row r="1072" spans="1:5">
      <c r="A1072" s="189">
        <v>38597</v>
      </c>
      <c r="B1072" s="189" t="s">
        <v>16032</v>
      </c>
      <c r="C1072" s="189" t="s">
        <v>332</v>
      </c>
      <c r="D1072" s="189" t="s">
        <v>333</v>
      </c>
      <c r="E1072" s="138">
        <v>2.89</v>
      </c>
    </row>
    <row r="1073" spans="1:5">
      <c r="A1073" s="189">
        <v>659</v>
      </c>
      <c r="B1073" s="189" t="s">
        <v>16033</v>
      </c>
      <c r="C1073" s="189" t="s">
        <v>332</v>
      </c>
      <c r="D1073" s="189" t="s">
        <v>333</v>
      </c>
      <c r="E1073" s="138">
        <v>1.66</v>
      </c>
    </row>
    <row r="1074" spans="1:5">
      <c r="A1074" s="189">
        <v>660</v>
      </c>
      <c r="B1074" s="189" t="s">
        <v>16034</v>
      </c>
      <c r="C1074" s="189" t="s">
        <v>332</v>
      </c>
      <c r="D1074" s="189" t="s">
        <v>333</v>
      </c>
      <c r="E1074" s="138">
        <v>1.99</v>
      </c>
    </row>
    <row r="1075" spans="1:5">
      <c r="A1075" s="189">
        <v>658</v>
      </c>
      <c r="B1075" s="189" t="s">
        <v>16035</v>
      </c>
      <c r="C1075" s="189" t="s">
        <v>332</v>
      </c>
      <c r="D1075" s="189" t="s">
        <v>333</v>
      </c>
      <c r="E1075" s="138">
        <v>1.1200000000000001</v>
      </c>
    </row>
    <row r="1076" spans="1:5">
      <c r="A1076" s="189">
        <v>38548</v>
      </c>
      <c r="B1076" s="189" t="s">
        <v>1116</v>
      </c>
      <c r="C1076" s="189" t="s">
        <v>332</v>
      </c>
      <c r="D1076" s="189" t="s">
        <v>333</v>
      </c>
      <c r="E1076" s="138">
        <v>1.04</v>
      </c>
    </row>
    <row r="1077" spans="1:5">
      <c r="A1077" s="189">
        <v>34647</v>
      </c>
      <c r="B1077" s="189" t="s">
        <v>1117</v>
      </c>
      <c r="C1077" s="189" t="s">
        <v>332</v>
      </c>
      <c r="D1077" s="189" t="s">
        <v>333</v>
      </c>
      <c r="E1077" s="138">
        <v>1.81</v>
      </c>
    </row>
    <row r="1078" spans="1:5">
      <c r="A1078" s="189">
        <v>34649</v>
      </c>
      <c r="B1078" s="189" t="s">
        <v>1118</v>
      </c>
      <c r="C1078" s="189" t="s">
        <v>332</v>
      </c>
      <c r="D1078" s="189" t="s">
        <v>333</v>
      </c>
      <c r="E1078" s="138">
        <v>1.86</v>
      </c>
    </row>
    <row r="1079" spans="1:5">
      <c r="A1079" s="189">
        <v>34652</v>
      </c>
      <c r="B1079" s="189" t="s">
        <v>1119</v>
      </c>
      <c r="C1079" s="189" t="s">
        <v>332</v>
      </c>
      <c r="D1079" s="189" t="s">
        <v>333</v>
      </c>
      <c r="E1079" s="138">
        <v>2.54</v>
      </c>
    </row>
    <row r="1080" spans="1:5">
      <c r="A1080" s="189">
        <v>34655</v>
      </c>
      <c r="B1080" s="189" t="s">
        <v>1120</v>
      </c>
      <c r="C1080" s="189" t="s">
        <v>332</v>
      </c>
      <c r="D1080" s="189" t="s">
        <v>333</v>
      </c>
      <c r="E1080" s="138">
        <v>2.4500000000000002</v>
      </c>
    </row>
    <row r="1081" spans="1:5">
      <c r="A1081" s="189">
        <v>40607</v>
      </c>
      <c r="B1081" s="189" t="s">
        <v>1121</v>
      </c>
      <c r="C1081" s="189" t="s">
        <v>332</v>
      </c>
      <c r="D1081" s="189" t="s">
        <v>333</v>
      </c>
      <c r="E1081" s="138">
        <v>3.43</v>
      </c>
    </row>
    <row r="1082" spans="1:5">
      <c r="A1082" s="189">
        <v>585</v>
      </c>
      <c r="B1082" s="189" t="s">
        <v>1122</v>
      </c>
      <c r="C1082" s="189" t="s">
        <v>387</v>
      </c>
      <c r="D1082" s="189" t="s">
        <v>335</v>
      </c>
      <c r="E1082" s="138">
        <v>23.26</v>
      </c>
    </row>
    <row r="1083" spans="1:5">
      <c r="A1083" s="189">
        <v>4777</v>
      </c>
      <c r="B1083" s="189" t="s">
        <v>1123</v>
      </c>
      <c r="C1083" s="189" t="s">
        <v>387</v>
      </c>
      <c r="D1083" s="189" t="s">
        <v>335</v>
      </c>
      <c r="E1083" s="138">
        <v>4.6900000000000004</v>
      </c>
    </row>
    <row r="1084" spans="1:5">
      <c r="A1084" s="189">
        <v>587</v>
      </c>
      <c r="B1084" s="189" t="s">
        <v>1124</v>
      </c>
      <c r="C1084" s="189" t="s">
        <v>387</v>
      </c>
      <c r="D1084" s="189" t="s">
        <v>335</v>
      </c>
      <c r="E1084" s="138">
        <v>24.93</v>
      </c>
    </row>
    <row r="1085" spans="1:5">
      <c r="A1085" s="189">
        <v>590</v>
      </c>
      <c r="B1085" s="189" t="s">
        <v>1125</v>
      </c>
      <c r="C1085" s="189" t="s">
        <v>387</v>
      </c>
      <c r="D1085" s="189" t="s">
        <v>335</v>
      </c>
      <c r="E1085" s="138">
        <v>24.09</v>
      </c>
    </row>
    <row r="1086" spans="1:5">
      <c r="A1086" s="189">
        <v>592</v>
      </c>
      <c r="B1086" s="189" t="s">
        <v>1126</v>
      </c>
      <c r="C1086" s="189" t="s">
        <v>387</v>
      </c>
      <c r="D1086" s="189" t="s">
        <v>335</v>
      </c>
      <c r="E1086" s="138">
        <v>24.93</v>
      </c>
    </row>
    <row r="1087" spans="1:5">
      <c r="A1087" s="189">
        <v>586</v>
      </c>
      <c r="B1087" s="189" t="s">
        <v>282</v>
      </c>
      <c r="C1087" s="189" t="s">
        <v>383</v>
      </c>
      <c r="D1087" s="189" t="s">
        <v>335</v>
      </c>
      <c r="E1087" s="138">
        <v>14.65</v>
      </c>
    </row>
    <row r="1088" spans="1:5">
      <c r="A1088" s="189">
        <v>591</v>
      </c>
      <c r="B1088" s="189" t="s">
        <v>1127</v>
      </c>
      <c r="C1088" s="189" t="s">
        <v>387</v>
      </c>
      <c r="D1088" s="189" t="s">
        <v>335</v>
      </c>
      <c r="E1088" s="138">
        <v>23.26</v>
      </c>
    </row>
    <row r="1089" spans="1:5">
      <c r="A1089" s="189">
        <v>588</v>
      </c>
      <c r="B1089" s="189" t="s">
        <v>1128</v>
      </c>
      <c r="C1089" s="189" t="s">
        <v>383</v>
      </c>
      <c r="D1089" s="189" t="s">
        <v>335</v>
      </c>
      <c r="E1089" s="138">
        <v>23.18</v>
      </c>
    </row>
    <row r="1090" spans="1:5">
      <c r="A1090" s="189">
        <v>589</v>
      </c>
      <c r="B1090" s="189" t="s">
        <v>1129</v>
      </c>
      <c r="C1090" s="189" t="s">
        <v>383</v>
      </c>
      <c r="D1090" s="189" t="s">
        <v>335</v>
      </c>
      <c r="E1090" s="138">
        <v>39.18</v>
      </c>
    </row>
    <row r="1091" spans="1:5">
      <c r="A1091" s="189">
        <v>584</v>
      </c>
      <c r="B1091" s="189" t="s">
        <v>1130</v>
      </c>
      <c r="C1091" s="189" t="s">
        <v>383</v>
      </c>
      <c r="D1091" s="189" t="s">
        <v>335</v>
      </c>
      <c r="E1091" s="138">
        <v>24.76</v>
      </c>
    </row>
    <row r="1092" spans="1:5">
      <c r="A1092" s="189">
        <v>574</v>
      </c>
      <c r="B1092" s="189" t="s">
        <v>1131</v>
      </c>
      <c r="C1092" s="189" t="s">
        <v>383</v>
      </c>
      <c r="D1092" s="189" t="s">
        <v>333</v>
      </c>
      <c r="E1092" s="138">
        <v>18.95</v>
      </c>
    </row>
    <row r="1093" spans="1:5">
      <c r="A1093" s="189">
        <v>567</v>
      </c>
      <c r="B1093" s="189" t="s">
        <v>133</v>
      </c>
      <c r="C1093" s="189" t="s">
        <v>383</v>
      </c>
      <c r="D1093" s="189" t="s">
        <v>333</v>
      </c>
      <c r="E1093" s="138">
        <v>7.02</v>
      </c>
    </row>
    <row r="1094" spans="1:5">
      <c r="A1094" s="189">
        <v>568</v>
      </c>
      <c r="B1094" s="189" t="s">
        <v>1132</v>
      </c>
      <c r="C1094" s="189" t="s">
        <v>383</v>
      </c>
      <c r="D1094" s="189" t="s">
        <v>333</v>
      </c>
      <c r="E1094" s="138">
        <v>42.52</v>
      </c>
    </row>
    <row r="1095" spans="1:5">
      <c r="A1095" s="189">
        <v>569</v>
      </c>
      <c r="B1095" s="189" t="s">
        <v>1133</v>
      </c>
      <c r="C1095" s="189" t="s">
        <v>387</v>
      </c>
      <c r="D1095" s="189" t="s">
        <v>333</v>
      </c>
      <c r="E1095" s="138">
        <v>5.91</v>
      </c>
    </row>
    <row r="1096" spans="1:5">
      <c r="A1096" s="189">
        <v>1165</v>
      </c>
      <c r="B1096" s="189" t="s">
        <v>1134</v>
      </c>
      <c r="C1096" s="189" t="s">
        <v>332</v>
      </c>
      <c r="D1096" s="189" t="s">
        <v>335</v>
      </c>
      <c r="E1096" s="138">
        <v>11.52</v>
      </c>
    </row>
    <row r="1097" spans="1:5">
      <c r="A1097" s="189">
        <v>1164</v>
      </c>
      <c r="B1097" s="189" t="s">
        <v>1135</v>
      </c>
      <c r="C1097" s="189" t="s">
        <v>332</v>
      </c>
      <c r="D1097" s="189" t="s">
        <v>335</v>
      </c>
      <c r="E1097" s="138">
        <v>9.33</v>
      </c>
    </row>
    <row r="1098" spans="1:5">
      <c r="A1098" s="189">
        <v>1162</v>
      </c>
      <c r="B1098" s="189" t="s">
        <v>1136</v>
      </c>
      <c r="C1098" s="189" t="s">
        <v>332</v>
      </c>
      <c r="D1098" s="189" t="s">
        <v>335</v>
      </c>
      <c r="E1098" s="138">
        <v>3.24</v>
      </c>
    </row>
    <row r="1099" spans="1:5">
      <c r="A1099" s="189">
        <v>12395</v>
      </c>
      <c r="B1099" s="189" t="s">
        <v>1137</v>
      </c>
      <c r="C1099" s="189" t="s">
        <v>332</v>
      </c>
      <c r="D1099" s="189" t="s">
        <v>335</v>
      </c>
      <c r="E1099" s="138">
        <v>3.15</v>
      </c>
    </row>
    <row r="1100" spans="1:5">
      <c r="A1100" s="189">
        <v>1170</v>
      </c>
      <c r="B1100" s="189" t="s">
        <v>1138</v>
      </c>
      <c r="C1100" s="189" t="s">
        <v>332</v>
      </c>
      <c r="D1100" s="189" t="s">
        <v>335</v>
      </c>
      <c r="E1100" s="138">
        <v>6.11</v>
      </c>
    </row>
    <row r="1101" spans="1:5">
      <c r="A1101" s="189">
        <v>1169</v>
      </c>
      <c r="B1101" s="189" t="s">
        <v>1139</v>
      </c>
      <c r="C1101" s="189" t="s">
        <v>332</v>
      </c>
      <c r="D1101" s="189" t="s">
        <v>335</v>
      </c>
      <c r="E1101" s="138">
        <v>30.02</v>
      </c>
    </row>
    <row r="1102" spans="1:5">
      <c r="A1102" s="189">
        <v>1166</v>
      </c>
      <c r="B1102" s="189" t="s">
        <v>1140</v>
      </c>
      <c r="C1102" s="189" t="s">
        <v>332</v>
      </c>
      <c r="D1102" s="189" t="s">
        <v>335</v>
      </c>
      <c r="E1102" s="138">
        <v>16.64</v>
      </c>
    </row>
    <row r="1103" spans="1:5">
      <c r="A1103" s="189">
        <v>1163</v>
      </c>
      <c r="B1103" s="189" t="s">
        <v>1141</v>
      </c>
      <c r="C1103" s="189" t="s">
        <v>332</v>
      </c>
      <c r="D1103" s="189" t="s">
        <v>335</v>
      </c>
      <c r="E1103" s="138">
        <v>4.1900000000000004</v>
      </c>
    </row>
    <row r="1104" spans="1:5">
      <c r="A1104" s="189">
        <v>12396</v>
      </c>
      <c r="B1104" s="189" t="s">
        <v>1142</v>
      </c>
      <c r="C1104" s="189" t="s">
        <v>332</v>
      </c>
      <c r="D1104" s="189" t="s">
        <v>335</v>
      </c>
      <c r="E1104" s="138">
        <v>3.15</v>
      </c>
    </row>
    <row r="1105" spans="1:5">
      <c r="A1105" s="189">
        <v>1168</v>
      </c>
      <c r="B1105" s="189" t="s">
        <v>1143</v>
      </c>
      <c r="C1105" s="189" t="s">
        <v>332</v>
      </c>
      <c r="D1105" s="189" t="s">
        <v>335</v>
      </c>
      <c r="E1105" s="138">
        <v>42.8</v>
      </c>
    </row>
    <row r="1106" spans="1:5">
      <c r="A1106" s="189">
        <v>1167</v>
      </c>
      <c r="B1106" s="189" t="s">
        <v>1144</v>
      </c>
      <c r="C1106" s="189" t="s">
        <v>332</v>
      </c>
      <c r="D1106" s="189" t="s">
        <v>335</v>
      </c>
      <c r="E1106" s="138">
        <v>71.59</v>
      </c>
    </row>
    <row r="1107" spans="1:5">
      <c r="A1107" s="189">
        <v>36331</v>
      </c>
      <c r="B1107" s="189" t="s">
        <v>4536</v>
      </c>
      <c r="C1107" s="189" t="s">
        <v>332</v>
      </c>
      <c r="D1107" s="189" t="s">
        <v>335</v>
      </c>
      <c r="E1107" s="138">
        <v>1.26</v>
      </c>
    </row>
    <row r="1108" spans="1:5">
      <c r="A1108" s="189">
        <v>36346</v>
      </c>
      <c r="B1108" s="189" t="s">
        <v>4537</v>
      </c>
      <c r="C1108" s="189" t="s">
        <v>332</v>
      </c>
      <c r="D1108" s="189" t="s">
        <v>335</v>
      </c>
      <c r="E1108" s="138">
        <v>2.1800000000000002</v>
      </c>
    </row>
    <row r="1109" spans="1:5">
      <c r="A1109" s="189">
        <v>1210</v>
      </c>
      <c r="B1109" s="189" t="s">
        <v>1145</v>
      </c>
      <c r="C1109" s="189" t="s">
        <v>332</v>
      </c>
      <c r="D1109" s="189" t="s">
        <v>333</v>
      </c>
      <c r="E1109" s="138">
        <v>8.11</v>
      </c>
    </row>
    <row r="1110" spans="1:5">
      <c r="A1110" s="189">
        <v>1203</v>
      </c>
      <c r="B1110" s="189" t="s">
        <v>1146</v>
      </c>
      <c r="C1110" s="189" t="s">
        <v>332</v>
      </c>
      <c r="D1110" s="189" t="s">
        <v>333</v>
      </c>
      <c r="E1110" s="138">
        <v>7.86</v>
      </c>
    </row>
    <row r="1111" spans="1:5">
      <c r="A1111" s="189">
        <v>1197</v>
      </c>
      <c r="B1111" s="189" t="s">
        <v>1147</v>
      </c>
      <c r="C1111" s="189" t="s">
        <v>332</v>
      </c>
      <c r="D1111" s="189" t="s">
        <v>333</v>
      </c>
      <c r="E1111" s="138">
        <v>1</v>
      </c>
    </row>
    <row r="1112" spans="1:5">
      <c r="A1112" s="189">
        <v>1202</v>
      </c>
      <c r="B1112" s="189" t="s">
        <v>1148</v>
      </c>
      <c r="C1112" s="189" t="s">
        <v>332</v>
      </c>
      <c r="D1112" s="189" t="s">
        <v>333</v>
      </c>
      <c r="E1112" s="138">
        <v>2.7</v>
      </c>
    </row>
    <row r="1113" spans="1:5">
      <c r="A1113" s="189">
        <v>1188</v>
      </c>
      <c r="B1113" s="189" t="s">
        <v>1149</v>
      </c>
      <c r="C1113" s="189" t="s">
        <v>332</v>
      </c>
      <c r="D1113" s="189" t="s">
        <v>333</v>
      </c>
      <c r="E1113" s="138">
        <v>15.99</v>
      </c>
    </row>
    <row r="1114" spans="1:5">
      <c r="A1114" s="189">
        <v>1211</v>
      </c>
      <c r="B1114" s="189" t="s">
        <v>1150</v>
      </c>
      <c r="C1114" s="189" t="s">
        <v>332</v>
      </c>
      <c r="D1114" s="189" t="s">
        <v>333</v>
      </c>
      <c r="E1114" s="138">
        <v>8.25</v>
      </c>
    </row>
    <row r="1115" spans="1:5">
      <c r="A1115" s="189">
        <v>1198</v>
      </c>
      <c r="B1115" s="189" t="s">
        <v>1151</v>
      </c>
      <c r="C1115" s="189" t="s">
        <v>332</v>
      </c>
      <c r="D1115" s="189" t="s">
        <v>333</v>
      </c>
      <c r="E1115" s="138">
        <v>1.48</v>
      </c>
    </row>
    <row r="1116" spans="1:5">
      <c r="A1116" s="189">
        <v>1199</v>
      </c>
      <c r="B1116" s="189" t="s">
        <v>1152</v>
      </c>
      <c r="C1116" s="189" t="s">
        <v>332</v>
      </c>
      <c r="D1116" s="189" t="s">
        <v>333</v>
      </c>
      <c r="E1116" s="138">
        <v>20.88</v>
      </c>
    </row>
    <row r="1117" spans="1:5">
      <c r="A1117" s="189">
        <v>20088</v>
      </c>
      <c r="B1117" s="189" t="s">
        <v>1153</v>
      </c>
      <c r="C1117" s="189" t="s">
        <v>332</v>
      </c>
      <c r="D1117" s="189" t="s">
        <v>333</v>
      </c>
      <c r="E1117" s="138">
        <v>9.51</v>
      </c>
    </row>
    <row r="1118" spans="1:5">
      <c r="A1118" s="189">
        <v>20089</v>
      </c>
      <c r="B1118" s="189" t="s">
        <v>1154</v>
      </c>
      <c r="C1118" s="189" t="s">
        <v>332</v>
      </c>
      <c r="D1118" s="189" t="s">
        <v>333</v>
      </c>
      <c r="E1118" s="138">
        <v>45.34</v>
      </c>
    </row>
    <row r="1119" spans="1:5">
      <c r="A1119" s="189">
        <v>20087</v>
      </c>
      <c r="B1119" s="189" t="s">
        <v>1155</v>
      </c>
      <c r="C1119" s="189" t="s">
        <v>332</v>
      </c>
      <c r="D1119" s="189" t="s">
        <v>333</v>
      </c>
      <c r="E1119" s="138">
        <v>6.85</v>
      </c>
    </row>
    <row r="1120" spans="1:5">
      <c r="A1120" s="189">
        <v>1200</v>
      </c>
      <c r="B1120" s="189" t="s">
        <v>1156</v>
      </c>
      <c r="C1120" s="189" t="s">
        <v>332</v>
      </c>
      <c r="D1120" s="189" t="s">
        <v>333</v>
      </c>
      <c r="E1120" s="138">
        <v>5.56</v>
      </c>
    </row>
    <row r="1121" spans="1:5">
      <c r="A1121" s="189">
        <v>12909</v>
      </c>
      <c r="B1121" s="189" t="s">
        <v>1157</v>
      </c>
      <c r="C1121" s="189" t="s">
        <v>332</v>
      </c>
      <c r="D1121" s="189" t="s">
        <v>333</v>
      </c>
      <c r="E1121" s="138">
        <v>2.52</v>
      </c>
    </row>
    <row r="1122" spans="1:5">
      <c r="A1122" s="189">
        <v>12910</v>
      </c>
      <c r="B1122" s="189" t="s">
        <v>1158</v>
      </c>
      <c r="C1122" s="189" t="s">
        <v>332</v>
      </c>
      <c r="D1122" s="189" t="s">
        <v>333</v>
      </c>
      <c r="E1122" s="138">
        <v>4.21</v>
      </c>
    </row>
    <row r="1123" spans="1:5">
      <c r="A1123" s="189">
        <v>1184</v>
      </c>
      <c r="B1123" s="189" t="s">
        <v>1159</v>
      </c>
      <c r="C1123" s="189" t="s">
        <v>332</v>
      </c>
      <c r="D1123" s="189" t="s">
        <v>333</v>
      </c>
      <c r="E1123" s="138">
        <v>51.34</v>
      </c>
    </row>
    <row r="1124" spans="1:5">
      <c r="A1124" s="189">
        <v>1191</v>
      </c>
      <c r="B1124" s="189" t="s">
        <v>1160</v>
      </c>
      <c r="C1124" s="189" t="s">
        <v>332</v>
      </c>
      <c r="D1124" s="189" t="s">
        <v>333</v>
      </c>
      <c r="E1124" s="138">
        <v>0.73</v>
      </c>
    </row>
    <row r="1125" spans="1:5">
      <c r="A1125" s="189">
        <v>1185</v>
      </c>
      <c r="B1125" s="189" t="s">
        <v>1161</v>
      </c>
      <c r="C1125" s="189" t="s">
        <v>332</v>
      </c>
      <c r="D1125" s="189" t="s">
        <v>333</v>
      </c>
      <c r="E1125" s="138">
        <v>0.83</v>
      </c>
    </row>
    <row r="1126" spans="1:5">
      <c r="A1126" s="189">
        <v>1189</v>
      </c>
      <c r="B1126" s="189" t="s">
        <v>1162</v>
      </c>
      <c r="C1126" s="189" t="s">
        <v>332</v>
      </c>
      <c r="D1126" s="189" t="s">
        <v>333</v>
      </c>
      <c r="E1126" s="138">
        <v>1.44</v>
      </c>
    </row>
    <row r="1127" spans="1:5">
      <c r="A1127" s="189">
        <v>1193</v>
      </c>
      <c r="B1127" s="189" t="s">
        <v>1163</v>
      </c>
      <c r="C1127" s="189" t="s">
        <v>332</v>
      </c>
      <c r="D1127" s="189" t="s">
        <v>333</v>
      </c>
      <c r="E1127" s="138">
        <v>2.78</v>
      </c>
    </row>
    <row r="1128" spans="1:5">
      <c r="A1128" s="189">
        <v>1194</v>
      </c>
      <c r="B1128" s="189" t="s">
        <v>1164</v>
      </c>
      <c r="C1128" s="189" t="s">
        <v>332</v>
      </c>
      <c r="D1128" s="189" t="s">
        <v>333</v>
      </c>
      <c r="E1128" s="138">
        <v>5.26</v>
      </c>
    </row>
    <row r="1129" spans="1:5">
      <c r="A1129" s="189">
        <v>1195</v>
      </c>
      <c r="B1129" s="189" t="s">
        <v>1165</v>
      </c>
      <c r="C1129" s="189" t="s">
        <v>332</v>
      </c>
      <c r="D1129" s="189" t="s">
        <v>333</v>
      </c>
      <c r="E1129" s="138">
        <v>7.92</v>
      </c>
    </row>
    <row r="1130" spans="1:5">
      <c r="A1130" s="189">
        <v>1204</v>
      </c>
      <c r="B1130" s="189" t="s">
        <v>1166</v>
      </c>
      <c r="C1130" s="189" t="s">
        <v>332</v>
      </c>
      <c r="D1130" s="189" t="s">
        <v>333</v>
      </c>
      <c r="E1130" s="138">
        <v>14.4</v>
      </c>
    </row>
    <row r="1131" spans="1:5">
      <c r="A1131" s="189">
        <v>1205</v>
      </c>
      <c r="B1131" s="189" t="s">
        <v>1167</v>
      </c>
      <c r="C1131" s="189" t="s">
        <v>332</v>
      </c>
      <c r="D1131" s="189" t="s">
        <v>333</v>
      </c>
      <c r="E1131" s="138">
        <v>34.159999999999997</v>
      </c>
    </row>
    <row r="1132" spans="1:5">
      <c r="A1132" s="189">
        <v>1207</v>
      </c>
      <c r="B1132" s="189" t="s">
        <v>1168</v>
      </c>
      <c r="C1132" s="189" t="s">
        <v>332</v>
      </c>
      <c r="D1132" s="189" t="s">
        <v>335</v>
      </c>
      <c r="E1132" s="138">
        <v>24.49</v>
      </c>
    </row>
    <row r="1133" spans="1:5">
      <c r="A1133" s="189">
        <v>1206</v>
      </c>
      <c r="B1133" s="189" t="s">
        <v>1169</v>
      </c>
      <c r="C1133" s="189" t="s">
        <v>332</v>
      </c>
      <c r="D1133" s="189" t="s">
        <v>335</v>
      </c>
      <c r="E1133" s="138">
        <v>6.14</v>
      </c>
    </row>
    <row r="1134" spans="1:5">
      <c r="A1134" s="189">
        <v>1183</v>
      </c>
      <c r="B1134" s="189" t="s">
        <v>1170</v>
      </c>
      <c r="C1134" s="189" t="s">
        <v>332</v>
      </c>
      <c r="D1134" s="189" t="s">
        <v>335</v>
      </c>
      <c r="E1134" s="138">
        <v>15.99</v>
      </c>
    </row>
    <row r="1135" spans="1:5">
      <c r="A1135" s="189">
        <v>42685</v>
      </c>
      <c r="B1135" s="189" t="s">
        <v>9350</v>
      </c>
      <c r="C1135" s="189" t="s">
        <v>332</v>
      </c>
      <c r="D1135" s="189" t="s">
        <v>335</v>
      </c>
      <c r="E1135" s="138">
        <v>44.11</v>
      </c>
    </row>
    <row r="1136" spans="1:5">
      <c r="A1136" s="189">
        <v>42686</v>
      </c>
      <c r="B1136" s="189" t="s">
        <v>9351</v>
      </c>
      <c r="C1136" s="189" t="s">
        <v>332</v>
      </c>
      <c r="D1136" s="189" t="s">
        <v>335</v>
      </c>
      <c r="E1136" s="138">
        <v>68.680000000000007</v>
      </c>
    </row>
    <row r="1137" spans="1:5">
      <c r="A1137" s="189">
        <v>12894</v>
      </c>
      <c r="B1137" s="189" t="s">
        <v>268</v>
      </c>
      <c r="C1137" s="189" t="s">
        <v>332</v>
      </c>
      <c r="D1137" s="189" t="s">
        <v>333</v>
      </c>
      <c r="E1137" s="138">
        <v>13.39</v>
      </c>
    </row>
    <row r="1138" spans="1:5">
      <c r="A1138" s="189">
        <v>12895</v>
      </c>
      <c r="B1138" s="189" t="s">
        <v>269</v>
      </c>
      <c r="C1138" s="189" t="s">
        <v>332</v>
      </c>
      <c r="D1138" s="189" t="s">
        <v>331</v>
      </c>
      <c r="E1138" s="138">
        <v>10.3</v>
      </c>
    </row>
    <row r="1139" spans="1:5">
      <c r="A1139" s="189">
        <v>1631</v>
      </c>
      <c r="B1139" s="189" t="s">
        <v>1171</v>
      </c>
      <c r="C1139" s="189" t="s">
        <v>332</v>
      </c>
      <c r="D1139" s="189" t="s">
        <v>335</v>
      </c>
      <c r="E1139" s="138">
        <v>119.22</v>
      </c>
    </row>
    <row r="1140" spans="1:5">
      <c r="A1140" s="189">
        <v>1633</v>
      </c>
      <c r="B1140" s="189" t="s">
        <v>1172</v>
      </c>
      <c r="C1140" s="189" t="s">
        <v>332</v>
      </c>
      <c r="D1140" s="189" t="s">
        <v>335</v>
      </c>
      <c r="E1140" s="138">
        <v>202.56</v>
      </c>
    </row>
    <row r="1141" spans="1:5">
      <c r="A1141" s="189">
        <v>10818</v>
      </c>
      <c r="B1141" s="189" t="s">
        <v>1173</v>
      </c>
      <c r="C1141" s="189" t="s">
        <v>387</v>
      </c>
      <c r="D1141" s="189" t="s">
        <v>333</v>
      </c>
      <c r="E1141" s="138">
        <v>14.12</v>
      </c>
    </row>
    <row r="1142" spans="1:5">
      <c r="A1142" s="189">
        <v>39359</v>
      </c>
      <c r="B1142" s="189" t="s">
        <v>4538</v>
      </c>
      <c r="C1142" s="189" t="s">
        <v>332</v>
      </c>
      <c r="D1142" s="189" t="s">
        <v>335</v>
      </c>
      <c r="E1142" s="138">
        <v>23.68</v>
      </c>
    </row>
    <row r="1143" spans="1:5">
      <c r="A1143" s="189">
        <v>39360</v>
      </c>
      <c r="B1143" s="189" t="s">
        <v>4539</v>
      </c>
      <c r="C1143" s="189" t="s">
        <v>332</v>
      </c>
      <c r="D1143" s="189" t="s">
        <v>335</v>
      </c>
      <c r="E1143" s="138">
        <v>21.52</v>
      </c>
    </row>
    <row r="1144" spans="1:5">
      <c r="A1144" s="189">
        <v>10710</v>
      </c>
      <c r="B1144" s="189" t="s">
        <v>1174</v>
      </c>
      <c r="C1144" s="189" t="s">
        <v>337</v>
      </c>
      <c r="D1144" s="189" t="s">
        <v>335</v>
      </c>
      <c r="E1144" s="138">
        <v>99.83</v>
      </c>
    </row>
    <row r="1145" spans="1:5">
      <c r="A1145" s="189">
        <v>10709</v>
      </c>
      <c r="B1145" s="189" t="s">
        <v>1175</v>
      </c>
      <c r="C1145" s="189" t="s">
        <v>337</v>
      </c>
      <c r="D1145" s="189" t="s">
        <v>335</v>
      </c>
      <c r="E1145" s="138">
        <v>122.64</v>
      </c>
    </row>
    <row r="1146" spans="1:5">
      <c r="A1146" s="189">
        <v>39636</v>
      </c>
      <c r="B1146" s="189" t="s">
        <v>1176</v>
      </c>
      <c r="C1146" s="189" t="s">
        <v>337</v>
      </c>
      <c r="D1146" s="189" t="s">
        <v>335</v>
      </c>
      <c r="E1146" s="138">
        <v>125.24</v>
      </c>
    </row>
    <row r="1147" spans="1:5">
      <c r="A1147" s="189">
        <v>10708</v>
      </c>
      <c r="B1147" s="189" t="s">
        <v>1177</v>
      </c>
      <c r="C1147" s="189" t="s">
        <v>337</v>
      </c>
      <c r="D1147" s="189" t="s">
        <v>335</v>
      </c>
      <c r="E1147" s="138">
        <v>38.64</v>
      </c>
    </row>
    <row r="1148" spans="1:5">
      <c r="A1148" s="189">
        <v>39635</v>
      </c>
      <c r="B1148" s="189" t="s">
        <v>1178</v>
      </c>
      <c r="C1148" s="189" t="s">
        <v>337</v>
      </c>
      <c r="D1148" s="189" t="s">
        <v>335</v>
      </c>
      <c r="E1148" s="138">
        <v>65.790000000000006</v>
      </c>
    </row>
    <row r="1149" spans="1:5">
      <c r="A1149" s="189">
        <v>6117</v>
      </c>
      <c r="B1149" s="189" t="s">
        <v>9325</v>
      </c>
      <c r="C1149" s="189" t="s">
        <v>330</v>
      </c>
      <c r="D1149" s="189" t="s">
        <v>333</v>
      </c>
      <c r="E1149" s="138">
        <v>11.07</v>
      </c>
    </row>
    <row r="1150" spans="1:5">
      <c r="A1150" s="189">
        <v>40913</v>
      </c>
      <c r="B1150" s="189" t="s">
        <v>1179</v>
      </c>
      <c r="C1150" s="189" t="s">
        <v>470</v>
      </c>
      <c r="D1150" s="189" t="s">
        <v>333</v>
      </c>
      <c r="E1150" s="177">
        <v>1961.63</v>
      </c>
    </row>
    <row r="1151" spans="1:5">
      <c r="A1151" s="189">
        <v>1214</v>
      </c>
      <c r="B1151" s="189" t="s">
        <v>1180</v>
      </c>
      <c r="C1151" s="189" t="s">
        <v>330</v>
      </c>
      <c r="D1151" s="189" t="s">
        <v>333</v>
      </c>
      <c r="E1151" s="138">
        <v>18.739999999999998</v>
      </c>
    </row>
    <row r="1152" spans="1:5">
      <c r="A1152" s="189">
        <v>40915</v>
      </c>
      <c r="B1152" s="189" t="s">
        <v>1181</v>
      </c>
      <c r="C1152" s="189" t="s">
        <v>470</v>
      </c>
      <c r="D1152" s="189" t="s">
        <v>333</v>
      </c>
      <c r="E1152" s="177">
        <v>3316.16</v>
      </c>
    </row>
    <row r="1153" spans="1:5">
      <c r="A1153" s="189">
        <v>1213</v>
      </c>
      <c r="B1153" s="189" t="s">
        <v>82</v>
      </c>
      <c r="C1153" s="189" t="s">
        <v>330</v>
      </c>
      <c r="D1153" s="189" t="s">
        <v>331</v>
      </c>
      <c r="E1153" s="138">
        <v>14.08</v>
      </c>
    </row>
    <row r="1154" spans="1:5">
      <c r="A1154" s="189">
        <v>40914</v>
      </c>
      <c r="B1154" s="189" t="s">
        <v>1182</v>
      </c>
      <c r="C1154" s="189" t="s">
        <v>470</v>
      </c>
      <c r="D1154" s="189" t="s">
        <v>333</v>
      </c>
      <c r="E1154" s="177">
        <v>2489.83</v>
      </c>
    </row>
    <row r="1155" spans="1:5">
      <c r="A1155" s="189">
        <v>5091</v>
      </c>
      <c r="B1155" s="189" t="s">
        <v>1183</v>
      </c>
      <c r="C1155" s="189" t="s">
        <v>332</v>
      </c>
      <c r="D1155" s="189" t="s">
        <v>333</v>
      </c>
      <c r="E1155" s="138">
        <v>14.12</v>
      </c>
    </row>
    <row r="1156" spans="1:5">
      <c r="A1156" s="189">
        <v>14615</v>
      </c>
      <c r="B1156" s="189" t="s">
        <v>1184</v>
      </c>
      <c r="C1156" s="189" t="s">
        <v>332</v>
      </c>
      <c r="D1156" s="189" t="s">
        <v>333</v>
      </c>
      <c r="E1156" s="177">
        <v>3420.58</v>
      </c>
    </row>
    <row r="1157" spans="1:5">
      <c r="A1157" s="189">
        <v>2711</v>
      </c>
      <c r="B1157" s="189" t="s">
        <v>272</v>
      </c>
      <c r="C1157" s="189" t="s">
        <v>332</v>
      </c>
      <c r="D1157" s="189" t="s">
        <v>331</v>
      </c>
      <c r="E1157" s="138">
        <v>120</v>
      </c>
    </row>
    <row r="1158" spans="1:5">
      <c r="A1158" s="189">
        <v>37727</v>
      </c>
      <c r="B1158" s="189" t="s">
        <v>1185</v>
      </c>
      <c r="C1158" s="189" t="s">
        <v>332</v>
      </c>
      <c r="D1158" s="189" t="s">
        <v>335</v>
      </c>
      <c r="E1158" s="177">
        <v>10548</v>
      </c>
    </row>
    <row r="1159" spans="1:5">
      <c r="A1159" s="189">
        <v>37728</v>
      </c>
      <c r="B1159" s="189" t="s">
        <v>1186</v>
      </c>
      <c r="C1159" s="189" t="s">
        <v>332</v>
      </c>
      <c r="D1159" s="189" t="s">
        <v>335</v>
      </c>
      <c r="E1159" s="177">
        <v>14309.87</v>
      </c>
    </row>
    <row r="1160" spans="1:5">
      <c r="A1160" s="189">
        <v>37729</v>
      </c>
      <c r="B1160" s="189" t="s">
        <v>1187</v>
      </c>
      <c r="C1160" s="189" t="s">
        <v>332</v>
      </c>
      <c r="D1160" s="189" t="s">
        <v>335</v>
      </c>
      <c r="E1160" s="177">
        <v>15490.07</v>
      </c>
    </row>
    <row r="1161" spans="1:5">
      <c r="A1161" s="189">
        <v>37730</v>
      </c>
      <c r="B1161" s="189" t="s">
        <v>1188</v>
      </c>
      <c r="C1161" s="189" t="s">
        <v>332</v>
      </c>
      <c r="D1161" s="189" t="s">
        <v>335</v>
      </c>
      <c r="E1161" s="177">
        <v>16670.259999999998</v>
      </c>
    </row>
    <row r="1162" spans="1:5">
      <c r="A1162" s="189">
        <v>37731</v>
      </c>
      <c r="B1162" s="189" t="s">
        <v>1189</v>
      </c>
      <c r="C1162" s="189" t="s">
        <v>332</v>
      </c>
      <c r="D1162" s="189" t="s">
        <v>335</v>
      </c>
      <c r="E1162" s="177">
        <v>17850.46</v>
      </c>
    </row>
    <row r="1163" spans="1:5">
      <c r="A1163" s="189">
        <v>37732</v>
      </c>
      <c r="B1163" s="189" t="s">
        <v>1190</v>
      </c>
      <c r="C1163" s="189" t="s">
        <v>332</v>
      </c>
      <c r="D1163" s="189" t="s">
        <v>335</v>
      </c>
      <c r="E1163" s="177">
        <v>20358.37</v>
      </c>
    </row>
    <row r="1164" spans="1:5">
      <c r="A1164" s="189">
        <v>42250</v>
      </c>
      <c r="B1164" s="189" t="s">
        <v>1191</v>
      </c>
      <c r="C1164" s="189" t="s">
        <v>1271</v>
      </c>
      <c r="D1164" s="189" t="s">
        <v>333</v>
      </c>
      <c r="E1164" s="177">
        <v>1580.82</v>
      </c>
    </row>
    <row r="1165" spans="1:5">
      <c r="A1165" s="189">
        <v>42256</v>
      </c>
      <c r="B1165" s="189" t="s">
        <v>4540</v>
      </c>
      <c r="C1165" s="189" t="s">
        <v>387</v>
      </c>
      <c r="D1165" s="189" t="s">
        <v>333</v>
      </c>
      <c r="E1165" s="138">
        <v>3.31</v>
      </c>
    </row>
    <row r="1166" spans="1:5">
      <c r="A1166" s="189">
        <v>4743</v>
      </c>
      <c r="B1166" s="189" t="s">
        <v>1192</v>
      </c>
      <c r="C1166" s="189" t="s">
        <v>334</v>
      </c>
      <c r="D1166" s="189" t="s">
        <v>333</v>
      </c>
      <c r="E1166" s="138">
        <v>27.41</v>
      </c>
    </row>
    <row r="1167" spans="1:5">
      <c r="A1167" s="189">
        <v>4744</v>
      </c>
      <c r="B1167" s="189" t="s">
        <v>1193</v>
      </c>
      <c r="C1167" s="189" t="s">
        <v>334</v>
      </c>
      <c r="D1167" s="189" t="s">
        <v>333</v>
      </c>
      <c r="E1167" s="138">
        <v>35.83</v>
      </c>
    </row>
    <row r="1168" spans="1:5">
      <c r="A1168" s="189">
        <v>4745</v>
      </c>
      <c r="B1168" s="189" t="s">
        <v>1194</v>
      </c>
      <c r="C1168" s="189" t="s">
        <v>334</v>
      </c>
      <c r="D1168" s="189" t="s">
        <v>333</v>
      </c>
      <c r="E1168" s="138">
        <v>48.01</v>
      </c>
    </row>
    <row r="1169" spans="1:5">
      <c r="A1169" s="189">
        <v>36496</v>
      </c>
      <c r="B1169" s="189" t="s">
        <v>1195</v>
      </c>
      <c r="C1169" s="189" t="s">
        <v>332</v>
      </c>
      <c r="D1169" s="189" t="s">
        <v>333</v>
      </c>
      <c r="E1169" s="177">
        <v>8684.7900000000009</v>
      </c>
    </row>
    <row r="1170" spans="1:5">
      <c r="A1170" s="189">
        <v>10630</v>
      </c>
      <c r="B1170" s="189" t="s">
        <v>4541</v>
      </c>
      <c r="C1170" s="189" t="s">
        <v>332</v>
      </c>
      <c r="D1170" s="189" t="s">
        <v>333</v>
      </c>
      <c r="E1170" s="177">
        <v>428503.8</v>
      </c>
    </row>
    <row r="1171" spans="1:5">
      <c r="A1171" s="189">
        <v>37762</v>
      </c>
      <c r="B1171" s="189" t="s">
        <v>4542</v>
      </c>
      <c r="C1171" s="189" t="s">
        <v>332</v>
      </c>
      <c r="D1171" s="189" t="s">
        <v>333</v>
      </c>
      <c r="E1171" s="177">
        <v>367501.59</v>
      </c>
    </row>
    <row r="1172" spans="1:5">
      <c r="A1172" s="189">
        <v>37763</v>
      </c>
      <c r="B1172" s="189" t="s">
        <v>4543</v>
      </c>
      <c r="C1172" s="189" t="s">
        <v>332</v>
      </c>
      <c r="D1172" s="189" t="s">
        <v>333</v>
      </c>
      <c r="E1172" s="177">
        <v>371965.11</v>
      </c>
    </row>
    <row r="1173" spans="1:5">
      <c r="A1173" s="189">
        <v>41992</v>
      </c>
      <c r="B1173" s="189" t="s">
        <v>4544</v>
      </c>
      <c r="C1173" s="189" t="s">
        <v>332</v>
      </c>
      <c r="D1173" s="189" t="s">
        <v>331</v>
      </c>
      <c r="E1173" s="177">
        <v>422850</v>
      </c>
    </row>
    <row r="1174" spans="1:5">
      <c r="A1174" s="189">
        <v>13215</v>
      </c>
      <c r="B1174" s="189" t="s">
        <v>4545</v>
      </c>
      <c r="C1174" s="189" t="s">
        <v>332</v>
      </c>
      <c r="D1174" s="189" t="s">
        <v>333</v>
      </c>
      <c r="E1174" s="177">
        <v>518519.38</v>
      </c>
    </row>
    <row r="1175" spans="1:5">
      <c r="A1175" s="189">
        <v>4235</v>
      </c>
      <c r="B1175" s="189" t="s">
        <v>1196</v>
      </c>
      <c r="C1175" s="189" t="s">
        <v>330</v>
      </c>
      <c r="D1175" s="189" t="s">
        <v>333</v>
      </c>
      <c r="E1175" s="138">
        <v>15.95</v>
      </c>
    </row>
    <row r="1176" spans="1:5">
      <c r="A1176" s="189">
        <v>40976</v>
      </c>
      <c r="B1176" s="189" t="s">
        <v>1197</v>
      </c>
      <c r="C1176" s="189" t="s">
        <v>470</v>
      </c>
      <c r="D1176" s="189" t="s">
        <v>333</v>
      </c>
      <c r="E1176" s="177">
        <v>2822.78</v>
      </c>
    </row>
    <row r="1177" spans="1:5">
      <c r="A1177" s="189">
        <v>39013</v>
      </c>
      <c r="B1177" s="189" t="s">
        <v>1198</v>
      </c>
      <c r="C1177" s="189" t="s">
        <v>332</v>
      </c>
      <c r="D1177" s="189" t="s">
        <v>335</v>
      </c>
      <c r="E1177" s="138">
        <v>0.91</v>
      </c>
    </row>
    <row r="1178" spans="1:5">
      <c r="A1178" s="189">
        <v>43091</v>
      </c>
      <c r="B1178" s="189" t="s">
        <v>16036</v>
      </c>
      <c r="C1178" s="189" t="s">
        <v>332</v>
      </c>
      <c r="D1178" s="189" t="s">
        <v>333</v>
      </c>
      <c r="E1178" s="177">
        <v>4689.78</v>
      </c>
    </row>
    <row r="1179" spans="1:5">
      <c r="A1179" s="189">
        <v>43092</v>
      </c>
      <c r="B1179" s="189" t="s">
        <v>16037</v>
      </c>
      <c r="C1179" s="189" t="s">
        <v>332</v>
      </c>
      <c r="D1179" s="189" t="s">
        <v>333</v>
      </c>
      <c r="E1179" s="177">
        <v>6253.04</v>
      </c>
    </row>
    <row r="1180" spans="1:5">
      <c r="A1180" s="189">
        <v>43089</v>
      </c>
      <c r="B1180" s="189" t="s">
        <v>16038</v>
      </c>
      <c r="C1180" s="189" t="s">
        <v>332</v>
      </c>
      <c r="D1180" s="189" t="s">
        <v>333</v>
      </c>
      <c r="E1180" s="177">
        <v>1089.77</v>
      </c>
    </row>
    <row r="1181" spans="1:5">
      <c r="A1181" s="189">
        <v>43090</v>
      </c>
      <c r="B1181" s="189" t="s">
        <v>16039</v>
      </c>
      <c r="C1181" s="189" t="s">
        <v>332</v>
      </c>
      <c r="D1181" s="189" t="s">
        <v>333</v>
      </c>
      <c r="E1181" s="177">
        <v>2405.0100000000002</v>
      </c>
    </row>
    <row r="1182" spans="1:5">
      <c r="A1182" s="189">
        <v>41967</v>
      </c>
      <c r="B1182" s="189" t="s">
        <v>1199</v>
      </c>
      <c r="C1182" s="189" t="s">
        <v>389</v>
      </c>
      <c r="D1182" s="189" t="s">
        <v>333</v>
      </c>
      <c r="E1182" s="138">
        <v>6.56</v>
      </c>
    </row>
    <row r="1183" spans="1:5">
      <c r="A1183" s="189">
        <v>12760</v>
      </c>
      <c r="B1183" s="189" t="s">
        <v>1200</v>
      </c>
      <c r="C1183" s="189" t="s">
        <v>337</v>
      </c>
      <c r="D1183" s="189" t="s">
        <v>333</v>
      </c>
      <c r="E1183" s="138">
        <v>918.47</v>
      </c>
    </row>
    <row r="1184" spans="1:5">
      <c r="A1184" s="189">
        <v>12759</v>
      </c>
      <c r="B1184" s="189" t="s">
        <v>280</v>
      </c>
      <c r="C1184" s="189" t="s">
        <v>337</v>
      </c>
      <c r="D1184" s="189" t="s">
        <v>333</v>
      </c>
      <c r="E1184" s="138">
        <v>612.30999999999995</v>
      </c>
    </row>
    <row r="1185" spans="1:5">
      <c r="A1185" s="189">
        <v>43105</v>
      </c>
      <c r="B1185" s="189" t="s">
        <v>16040</v>
      </c>
      <c r="C1185" s="189" t="s">
        <v>387</v>
      </c>
      <c r="D1185" s="189" t="s">
        <v>335</v>
      </c>
      <c r="E1185" s="138">
        <v>21.86</v>
      </c>
    </row>
    <row r="1186" spans="1:5">
      <c r="A1186" s="189">
        <v>40424</v>
      </c>
      <c r="B1186" s="189" t="s">
        <v>1201</v>
      </c>
      <c r="C1186" s="189" t="s">
        <v>387</v>
      </c>
      <c r="D1186" s="189" t="s">
        <v>335</v>
      </c>
      <c r="E1186" s="138">
        <v>5.55</v>
      </c>
    </row>
    <row r="1187" spans="1:5">
      <c r="A1187" s="189">
        <v>1325</v>
      </c>
      <c r="B1187" s="189" t="s">
        <v>1202</v>
      </c>
      <c r="C1187" s="189" t="s">
        <v>387</v>
      </c>
      <c r="D1187" s="189" t="s">
        <v>335</v>
      </c>
      <c r="E1187" s="138">
        <v>6.08</v>
      </c>
    </row>
    <row r="1188" spans="1:5">
      <c r="A1188" s="189">
        <v>1327</v>
      </c>
      <c r="B1188" s="189" t="s">
        <v>154</v>
      </c>
      <c r="C1188" s="189" t="s">
        <v>387</v>
      </c>
      <c r="D1188" s="189" t="s">
        <v>335</v>
      </c>
      <c r="E1188" s="138">
        <v>6.48</v>
      </c>
    </row>
    <row r="1189" spans="1:5">
      <c r="A1189" s="189">
        <v>1328</v>
      </c>
      <c r="B1189" s="189" t="s">
        <v>1203</v>
      </c>
      <c r="C1189" s="189" t="s">
        <v>387</v>
      </c>
      <c r="D1189" s="189" t="s">
        <v>335</v>
      </c>
      <c r="E1189" s="138">
        <v>6.1</v>
      </c>
    </row>
    <row r="1190" spans="1:5">
      <c r="A1190" s="189">
        <v>1321</v>
      </c>
      <c r="B1190" s="189" t="s">
        <v>174</v>
      </c>
      <c r="C1190" s="189" t="s">
        <v>387</v>
      </c>
      <c r="D1190" s="189" t="s">
        <v>335</v>
      </c>
      <c r="E1190" s="138">
        <v>5.64</v>
      </c>
    </row>
    <row r="1191" spans="1:5">
      <c r="A1191" s="189">
        <v>1318</v>
      </c>
      <c r="B1191" s="189" t="s">
        <v>1204</v>
      </c>
      <c r="C1191" s="189" t="s">
        <v>387</v>
      </c>
      <c r="D1191" s="189" t="s">
        <v>335</v>
      </c>
      <c r="E1191" s="138">
        <v>5.65</v>
      </c>
    </row>
    <row r="1192" spans="1:5">
      <c r="A1192" s="189">
        <v>1322</v>
      </c>
      <c r="B1192" s="189" t="s">
        <v>1205</v>
      </c>
      <c r="C1192" s="189" t="s">
        <v>387</v>
      </c>
      <c r="D1192" s="189" t="s">
        <v>335</v>
      </c>
      <c r="E1192" s="138">
        <v>5.97</v>
      </c>
    </row>
    <row r="1193" spans="1:5">
      <c r="A1193" s="189">
        <v>1323</v>
      </c>
      <c r="B1193" s="189" t="s">
        <v>1206</v>
      </c>
      <c r="C1193" s="189" t="s">
        <v>387</v>
      </c>
      <c r="D1193" s="189" t="s">
        <v>335</v>
      </c>
      <c r="E1193" s="138">
        <v>5.97</v>
      </c>
    </row>
    <row r="1194" spans="1:5">
      <c r="A1194" s="189">
        <v>1319</v>
      </c>
      <c r="B1194" s="189" t="s">
        <v>1207</v>
      </c>
      <c r="C1194" s="189" t="s">
        <v>387</v>
      </c>
      <c r="D1194" s="189" t="s">
        <v>335</v>
      </c>
      <c r="E1194" s="138">
        <v>5.03</v>
      </c>
    </row>
    <row r="1195" spans="1:5">
      <c r="A1195" s="189">
        <v>11026</v>
      </c>
      <c r="B1195" s="189" t="s">
        <v>1208</v>
      </c>
      <c r="C1195" s="189" t="s">
        <v>387</v>
      </c>
      <c r="D1195" s="189" t="s">
        <v>335</v>
      </c>
      <c r="E1195" s="138">
        <v>6.92</v>
      </c>
    </row>
    <row r="1196" spans="1:5">
      <c r="A1196" s="189">
        <v>11027</v>
      </c>
      <c r="B1196" s="189" t="s">
        <v>1209</v>
      </c>
      <c r="C1196" s="189" t="s">
        <v>387</v>
      </c>
      <c r="D1196" s="189" t="s">
        <v>335</v>
      </c>
      <c r="E1196" s="138">
        <v>7.2</v>
      </c>
    </row>
    <row r="1197" spans="1:5">
      <c r="A1197" s="189">
        <v>11046</v>
      </c>
      <c r="B1197" s="189" t="s">
        <v>1210</v>
      </c>
      <c r="C1197" s="189" t="s">
        <v>387</v>
      </c>
      <c r="D1197" s="189" t="s">
        <v>335</v>
      </c>
      <c r="E1197" s="138">
        <v>6.9</v>
      </c>
    </row>
    <row r="1198" spans="1:5">
      <c r="A1198" s="189">
        <v>11047</v>
      </c>
      <c r="B1198" s="189" t="s">
        <v>1211</v>
      </c>
      <c r="C1198" s="189" t="s">
        <v>387</v>
      </c>
      <c r="D1198" s="189" t="s">
        <v>335</v>
      </c>
      <c r="E1198" s="138">
        <v>7.52</v>
      </c>
    </row>
    <row r="1199" spans="1:5">
      <c r="A1199" s="189">
        <v>43668</v>
      </c>
      <c r="B1199" s="189" t="s">
        <v>4400</v>
      </c>
      <c r="C1199" s="189" t="s">
        <v>387</v>
      </c>
      <c r="D1199" s="189" t="s">
        <v>335</v>
      </c>
      <c r="E1199" s="138">
        <v>6.64</v>
      </c>
    </row>
    <row r="1200" spans="1:5">
      <c r="A1200" s="189">
        <v>11049</v>
      </c>
      <c r="B1200" s="189" t="s">
        <v>1212</v>
      </c>
      <c r="C1200" s="189" t="s">
        <v>387</v>
      </c>
      <c r="D1200" s="189" t="s">
        <v>335</v>
      </c>
      <c r="E1200" s="138">
        <v>7.19</v>
      </c>
    </row>
    <row r="1201" spans="1:5">
      <c r="A1201" s="189">
        <v>43106</v>
      </c>
      <c r="B1201" s="189" t="s">
        <v>16041</v>
      </c>
      <c r="C1201" s="189" t="s">
        <v>387</v>
      </c>
      <c r="D1201" s="189" t="s">
        <v>335</v>
      </c>
      <c r="E1201" s="138">
        <v>7.23</v>
      </c>
    </row>
    <row r="1202" spans="1:5">
      <c r="A1202" s="189">
        <v>11051</v>
      </c>
      <c r="B1202" s="189" t="s">
        <v>1213</v>
      </c>
      <c r="C1202" s="189" t="s">
        <v>387</v>
      </c>
      <c r="D1202" s="189" t="s">
        <v>335</v>
      </c>
      <c r="E1202" s="138">
        <v>7.54</v>
      </c>
    </row>
    <row r="1203" spans="1:5">
      <c r="A1203" s="189">
        <v>11061</v>
      </c>
      <c r="B1203" s="189" t="s">
        <v>1214</v>
      </c>
      <c r="C1203" s="189" t="s">
        <v>387</v>
      </c>
      <c r="D1203" s="189" t="s">
        <v>335</v>
      </c>
      <c r="E1203" s="138">
        <v>9.0500000000000007</v>
      </c>
    </row>
    <row r="1204" spans="1:5">
      <c r="A1204" s="189">
        <v>43667</v>
      </c>
      <c r="B1204" s="189" t="s">
        <v>4401</v>
      </c>
      <c r="C1204" s="189" t="s">
        <v>387</v>
      </c>
      <c r="D1204" s="189" t="s">
        <v>335</v>
      </c>
      <c r="E1204" s="138">
        <v>6.58</v>
      </c>
    </row>
    <row r="1205" spans="1:5">
      <c r="A1205" s="189">
        <v>1333</v>
      </c>
      <c r="B1205" s="189" t="s">
        <v>1215</v>
      </c>
      <c r="C1205" s="189" t="s">
        <v>387</v>
      </c>
      <c r="D1205" s="189" t="s">
        <v>335</v>
      </c>
      <c r="E1205" s="138">
        <v>5.48</v>
      </c>
    </row>
    <row r="1206" spans="1:5">
      <c r="A1206" s="189">
        <v>1330</v>
      </c>
      <c r="B1206" s="189" t="s">
        <v>1216</v>
      </c>
      <c r="C1206" s="189" t="s">
        <v>387</v>
      </c>
      <c r="D1206" s="189" t="s">
        <v>335</v>
      </c>
      <c r="E1206" s="138">
        <v>5.43</v>
      </c>
    </row>
    <row r="1207" spans="1:5">
      <c r="A1207" s="189">
        <v>10957</v>
      </c>
      <c r="B1207" s="189" t="s">
        <v>1217</v>
      </c>
      <c r="C1207" s="189" t="s">
        <v>387</v>
      </c>
      <c r="D1207" s="189" t="s">
        <v>335</v>
      </c>
      <c r="E1207" s="138">
        <v>6.26</v>
      </c>
    </row>
    <row r="1208" spans="1:5">
      <c r="A1208" s="189">
        <v>1332</v>
      </c>
      <c r="B1208" s="189" t="s">
        <v>1218</v>
      </c>
      <c r="C1208" s="189" t="s">
        <v>387</v>
      </c>
      <c r="D1208" s="189" t="s">
        <v>335</v>
      </c>
      <c r="E1208" s="138">
        <v>5.57</v>
      </c>
    </row>
    <row r="1209" spans="1:5">
      <c r="A1209" s="189">
        <v>1334</v>
      </c>
      <c r="B1209" s="189" t="s">
        <v>1219</v>
      </c>
      <c r="C1209" s="189" t="s">
        <v>387</v>
      </c>
      <c r="D1209" s="189" t="s">
        <v>335</v>
      </c>
      <c r="E1209" s="138">
        <v>6.17</v>
      </c>
    </row>
    <row r="1210" spans="1:5">
      <c r="A1210" s="189">
        <v>1335</v>
      </c>
      <c r="B1210" s="189" t="s">
        <v>1220</v>
      </c>
      <c r="C1210" s="189" t="s">
        <v>387</v>
      </c>
      <c r="D1210" s="189" t="s">
        <v>335</v>
      </c>
      <c r="E1210" s="138">
        <v>6.38</v>
      </c>
    </row>
    <row r="1211" spans="1:5">
      <c r="A1211" s="189">
        <v>40425</v>
      </c>
      <c r="B1211" s="189" t="s">
        <v>1221</v>
      </c>
      <c r="C1211" s="189" t="s">
        <v>387</v>
      </c>
      <c r="D1211" s="189" t="s">
        <v>335</v>
      </c>
      <c r="E1211" s="138">
        <v>5.46</v>
      </c>
    </row>
    <row r="1212" spans="1:5">
      <c r="A1212" s="189">
        <v>1337</v>
      </c>
      <c r="B1212" s="189" t="s">
        <v>1222</v>
      </c>
      <c r="C1212" s="189" t="s">
        <v>387</v>
      </c>
      <c r="D1212" s="189" t="s">
        <v>335</v>
      </c>
      <c r="E1212" s="138">
        <v>6.26</v>
      </c>
    </row>
    <row r="1213" spans="1:5">
      <c r="A1213" s="189">
        <v>39416</v>
      </c>
      <c r="B1213" s="189" t="s">
        <v>1223</v>
      </c>
      <c r="C1213" s="189" t="s">
        <v>337</v>
      </c>
      <c r="D1213" s="189" t="s">
        <v>333</v>
      </c>
      <c r="E1213" s="138">
        <v>24.26</v>
      </c>
    </row>
    <row r="1214" spans="1:5">
      <c r="A1214" s="189">
        <v>39417</v>
      </c>
      <c r="B1214" s="189" t="s">
        <v>1224</v>
      </c>
      <c r="C1214" s="189" t="s">
        <v>337</v>
      </c>
      <c r="D1214" s="189" t="s">
        <v>333</v>
      </c>
      <c r="E1214" s="138">
        <v>25.43</v>
      </c>
    </row>
    <row r="1215" spans="1:5">
      <c r="A1215" s="189">
        <v>39414</v>
      </c>
      <c r="B1215" s="189" t="s">
        <v>1225</v>
      </c>
      <c r="C1215" s="189" t="s">
        <v>337</v>
      </c>
      <c r="D1215" s="189" t="s">
        <v>333</v>
      </c>
      <c r="E1215" s="138">
        <v>22.78</v>
      </c>
    </row>
    <row r="1216" spans="1:5">
      <c r="A1216" s="189">
        <v>39415</v>
      </c>
      <c r="B1216" s="189" t="s">
        <v>1226</v>
      </c>
      <c r="C1216" s="189" t="s">
        <v>337</v>
      </c>
      <c r="D1216" s="189" t="s">
        <v>333</v>
      </c>
      <c r="E1216" s="138">
        <v>24.14</v>
      </c>
    </row>
    <row r="1217" spans="1:5">
      <c r="A1217" s="189">
        <v>39412</v>
      </c>
      <c r="B1217" s="189" t="s">
        <v>1227</v>
      </c>
      <c r="C1217" s="189" t="s">
        <v>337</v>
      </c>
      <c r="D1217" s="189" t="s">
        <v>333</v>
      </c>
      <c r="E1217" s="138">
        <v>17.149999999999999</v>
      </c>
    </row>
    <row r="1218" spans="1:5">
      <c r="A1218" s="189">
        <v>39413</v>
      </c>
      <c r="B1218" s="189" t="s">
        <v>1228</v>
      </c>
      <c r="C1218" s="189" t="s">
        <v>337</v>
      </c>
      <c r="D1218" s="189" t="s">
        <v>333</v>
      </c>
      <c r="E1218" s="138">
        <v>16.989999999999998</v>
      </c>
    </row>
    <row r="1219" spans="1:5">
      <c r="A1219" s="189">
        <v>1338</v>
      </c>
      <c r="B1219" s="189" t="s">
        <v>1229</v>
      </c>
      <c r="C1219" s="189" t="s">
        <v>337</v>
      </c>
      <c r="D1219" s="189" t="s">
        <v>331</v>
      </c>
      <c r="E1219" s="138">
        <v>29.16</v>
      </c>
    </row>
    <row r="1220" spans="1:5">
      <c r="A1220" s="189">
        <v>1340</v>
      </c>
      <c r="B1220" s="189" t="s">
        <v>1230</v>
      </c>
      <c r="C1220" s="189" t="s">
        <v>337</v>
      </c>
      <c r="D1220" s="189" t="s">
        <v>333</v>
      </c>
      <c r="E1220" s="138">
        <v>33.71</v>
      </c>
    </row>
    <row r="1221" spans="1:5">
      <c r="A1221" s="189">
        <v>1341</v>
      </c>
      <c r="B1221" s="189" t="s">
        <v>1231</v>
      </c>
      <c r="C1221" s="189" t="s">
        <v>337</v>
      </c>
      <c r="D1221" s="189" t="s">
        <v>333</v>
      </c>
      <c r="E1221" s="138">
        <v>32.47</v>
      </c>
    </row>
    <row r="1222" spans="1:5">
      <c r="A1222" s="189">
        <v>11134</v>
      </c>
      <c r="B1222" s="189" t="s">
        <v>1232</v>
      </c>
      <c r="C1222" s="189" t="s">
        <v>337</v>
      </c>
      <c r="D1222" s="189" t="s">
        <v>331</v>
      </c>
      <c r="E1222" s="138">
        <v>31.19</v>
      </c>
    </row>
    <row r="1223" spans="1:5">
      <c r="A1223" s="189">
        <v>11135</v>
      </c>
      <c r="B1223" s="189" t="s">
        <v>1233</v>
      </c>
      <c r="C1223" s="189" t="s">
        <v>337</v>
      </c>
      <c r="D1223" s="189" t="s">
        <v>333</v>
      </c>
      <c r="E1223" s="138">
        <v>38.020000000000003</v>
      </c>
    </row>
    <row r="1224" spans="1:5">
      <c r="A1224" s="189">
        <v>11136</v>
      </c>
      <c r="B1224" s="189" t="s">
        <v>1234</v>
      </c>
      <c r="C1224" s="189" t="s">
        <v>337</v>
      </c>
      <c r="D1224" s="189" t="s">
        <v>333</v>
      </c>
      <c r="E1224" s="138">
        <v>41.12</v>
      </c>
    </row>
    <row r="1225" spans="1:5">
      <c r="A1225" s="189">
        <v>34743</v>
      </c>
      <c r="B1225" s="189" t="s">
        <v>1235</v>
      </c>
      <c r="C1225" s="189" t="s">
        <v>337</v>
      </c>
      <c r="D1225" s="189" t="s">
        <v>333</v>
      </c>
      <c r="E1225" s="138">
        <v>52.35</v>
      </c>
    </row>
    <row r="1226" spans="1:5">
      <c r="A1226" s="189">
        <v>11137</v>
      </c>
      <c r="B1226" s="189" t="s">
        <v>1236</v>
      </c>
      <c r="C1226" s="189" t="s">
        <v>337</v>
      </c>
      <c r="D1226" s="189" t="s">
        <v>333</v>
      </c>
      <c r="E1226" s="138">
        <v>58.38</v>
      </c>
    </row>
    <row r="1227" spans="1:5">
      <c r="A1227" s="189">
        <v>34745</v>
      </c>
      <c r="B1227" s="189" t="s">
        <v>1237</v>
      </c>
      <c r="C1227" s="189" t="s">
        <v>337</v>
      </c>
      <c r="D1227" s="189" t="s">
        <v>333</v>
      </c>
      <c r="E1227" s="138">
        <v>66.53</v>
      </c>
    </row>
    <row r="1228" spans="1:5">
      <c r="A1228" s="189">
        <v>34746</v>
      </c>
      <c r="B1228" s="189" t="s">
        <v>1238</v>
      </c>
      <c r="C1228" s="189" t="s">
        <v>337</v>
      </c>
      <c r="D1228" s="189" t="s">
        <v>333</v>
      </c>
      <c r="E1228" s="138">
        <v>17.13</v>
      </c>
    </row>
    <row r="1229" spans="1:5">
      <c r="A1229" s="189">
        <v>1360</v>
      </c>
      <c r="B1229" s="189" t="s">
        <v>1239</v>
      </c>
      <c r="C1229" s="189" t="s">
        <v>337</v>
      </c>
      <c r="D1229" s="189" t="s">
        <v>333</v>
      </c>
      <c r="E1229" s="138">
        <v>21.16</v>
      </c>
    </row>
    <row r="1230" spans="1:5">
      <c r="A1230" s="189">
        <v>1346</v>
      </c>
      <c r="B1230" s="189" t="s">
        <v>1240</v>
      </c>
      <c r="C1230" s="189" t="s">
        <v>337</v>
      </c>
      <c r="D1230" s="189" t="s">
        <v>333</v>
      </c>
      <c r="E1230" s="138">
        <v>21.1</v>
      </c>
    </row>
    <row r="1231" spans="1:5">
      <c r="A1231" s="189">
        <v>1345</v>
      </c>
      <c r="B1231" s="189" t="s">
        <v>177</v>
      </c>
      <c r="C1231" s="189" t="s">
        <v>337</v>
      </c>
      <c r="D1231" s="189" t="s">
        <v>333</v>
      </c>
      <c r="E1231" s="138">
        <v>34.18</v>
      </c>
    </row>
    <row r="1232" spans="1:5">
      <c r="A1232" s="189">
        <v>1347</v>
      </c>
      <c r="B1232" s="189" t="s">
        <v>1241</v>
      </c>
      <c r="C1232" s="189" t="s">
        <v>337</v>
      </c>
      <c r="D1232" s="189" t="s">
        <v>331</v>
      </c>
      <c r="E1232" s="138">
        <v>25.21</v>
      </c>
    </row>
    <row r="1233" spans="1:5">
      <c r="A1233" s="189">
        <v>1355</v>
      </c>
      <c r="B1233" s="189" t="s">
        <v>1242</v>
      </c>
      <c r="C1233" s="189" t="s">
        <v>337</v>
      </c>
      <c r="D1233" s="189" t="s">
        <v>333</v>
      </c>
      <c r="E1233" s="138">
        <v>20.190000000000001</v>
      </c>
    </row>
    <row r="1234" spans="1:5">
      <c r="A1234" s="189">
        <v>1358</v>
      </c>
      <c r="B1234" s="189" t="s">
        <v>242</v>
      </c>
      <c r="C1234" s="189" t="s">
        <v>337</v>
      </c>
      <c r="D1234" s="189" t="s">
        <v>333</v>
      </c>
      <c r="E1234" s="138">
        <v>23.39</v>
      </c>
    </row>
    <row r="1235" spans="1:5">
      <c r="A1235" s="189">
        <v>34659</v>
      </c>
      <c r="B1235" s="189" t="s">
        <v>1243</v>
      </c>
      <c r="C1235" s="189" t="s">
        <v>337</v>
      </c>
      <c r="D1235" s="189" t="s">
        <v>333</v>
      </c>
      <c r="E1235" s="138">
        <v>24.12</v>
      </c>
    </row>
    <row r="1236" spans="1:5">
      <c r="A1236" s="189">
        <v>34514</v>
      </c>
      <c r="B1236" s="189" t="s">
        <v>1244</v>
      </c>
      <c r="C1236" s="189" t="s">
        <v>337</v>
      </c>
      <c r="D1236" s="189" t="s">
        <v>331</v>
      </c>
      <c r="E1236" s="138">
        <v>26.72</v>
      </c>
    </row>
    <row r="1237" spans="1:5">
      <c r="A1237" s="189">
        <v>34660</v>
      </c>
      <c r="B1237" s="189" t="s">
        <v>1245</v>
      </c>
      <c r="C1237" s="189" t="s">
        <v>337</v>
      </c>
      <c r="D1237" s="189" t="s">
        <v>333</v>
      </c>
      <c r="E1237" s="138">
        <v>33.909999999999997</v>
      </c>
    </row>
    <row r="1238" spans="1:5">
      <c r="A1238" s="189">
        <v>34661</v>
      </c>
      <c r="B1238" s="189" t="s">
        <v>1246</v>
      </c>
      <c r="C1238" s="189" t="s">
        <v>337</v>
      </c>
      <c r="D1238" s="189" t="s">
        <v>333</v>
      </c>
      <c r="E1238" s="138">
        <v>48.7</v>
      </c>
    </row>
    <row r="1239" spans="1:5">
      <c r="A1239" s="189">
        <v>34667</v>
      </c>
      <c r="B1239" s="189" t="s">
        <v>1247</v>
      </c>
      <c r="C1239" s="189" t="s">
        <v>337</v>
      </c>
      <c r="D1239" s="189" t="s">
        <v>333</v>
      </c>
      <c r="E1239" s="138">
        <v>17.63</v>
      </c>
    </row>
    <row r="1240" spans="1:5">
      <c r="A1240" s="189">
        <v>34668</v>
      </c>
      <c r="B1240" s="189" t="s">
        <v>1248</v>
      </c>
      <c r="C1240" s="189" t="s">
        <v>337</v>
      </c>
      <c r="D1240" s="189" t="s">
        <v>333</v>
      </c>
      <c r="E1240" s="138">
        <v>23.04</v>
      </c>
    </row>
    <row r="1241" spans="1:5">
      <c r="A1241" s="189">
        <v>34741</v>
      </c>
      <c r="B1241" s="189" t="s">
        <v>1249</v>
      </c>
      <c r="C1241" s="189" t="s">
        <v>337</v>
      </c>
      <c r="D1241" s="189" t="s">
        <v>333</v>
      </c>
      <c r="E1241" s="138">
        <v>25.36</v>
      </c>
    </row>
    <row r="1242" spans="1:5">
      <c r="A1242" s="189">
        <v>34664</v>
      </c>
      <c r="B1242" s="189" t="s">
        <v>1250</v>
      </c>
      <c r="C1242" s="189" t="s">
        <v>337</v>
      </c>
      <c r="D1242" s="189" t="s">
        <v>333</v>
      </c>
      <c r="E1242" s="138">
        <v>27.67</v>
      </c>
    </row>
    <row r="1243" spans="1:5">
      <c r="A1243" s="189">
        <v>34665</v>
      </c>
      <c r="B1243" s="189" t="s">
        <v>1251</v>
      </c>
      <c r="C1243" s="189" t="s">
        <v>337</v>
      </c>
      <c r="D1243" s="189" t="s">
        <v>333</v>
      </c>
      <c r="E1243" s="138">
        <v>34.35</v>
      </c>
    </row>
    <row r="1244" spans="1:5">
      <c r="A1244" s="189">
        <v>34666</v>
      </c>
      <c r="B1244" s="189" t="s">
        <v>1252</v>
      </c>
      <c r="C1244" s="189" t="s">
        <v>337</v>
      </c>
      <c r="D1244" s="189" t="s">
        <v>333</v>
      </c>
      <c r="E1244" s="138">
        <v>51.89</v>
      </c>
    </row>
    <row r="1245" spans="1:5">
      <c r="A1245" s="189">
        <v>34669</v>
      </c>
      <c r="B1245" s="189" t="s">
        <v>1253</v>
      </c>
      <c r="C1245" s="189" t="s">
        <v>337</v>
      </c>
      <c r="D1245" s="189" t="s">
        <v>333</v>
      </c>
      <c r="E1245" s="138">
        <v>19.02</v>
      </c>
    </row>
    <row r="1246" spans="1:5">
      <c r="A1246" s="189">
        <v>34670</v>
      </c>
      <c r="B1246" s="189" t="s">
        <v>1254</v>
      </c>
      <c r="C1246" s="189" t="s">
        <v>337</v>
      </c>
      <c r="D1246" s="189" t="s">
        <v>333</v>
      </c>
      <c r="E1246" s="138">
        <v>23.27</v>
      </c>
    </row>
    <row r="1247" spans="1:5">
      <c r="A1247" s="189">
        <v>34671</v>
      </c>
      <c r="B1247" s="189" t="s">
        <v>1255</v>
      </c>
      <c r="C1247" s="189" t="s">
        <v>337</v>
      </c>
      <c r="D1247" s="189" t="s">
        <v>333</v>
      </c>
      <c r="E1247" s="138">
        <v>19.420000000000002</v>
      </c>
    </row>
    <row r="1248" spans="1:5">
      <c r="A1248" s="189">
        <v>34672</v>
      </c>
      <c r="B1248" s="189" t="s">
        <v>1256</v>
      </c>
      <c r="C1248" s="189" t="s">
        <v>337</v>
      </c>
      <c r="D1248" s="189" t="s">
        <v>333</v>
      </c>
      <c r="E1248" s="138">
        <v>20.48</v>
      </c>
    </row>
    <row r="1249" spans="1:5">
      <c r="A1249" s="189">
        <v>34673</v>
      </c>
      <c r="B1249" s="189" t="s">
        <v>1257</v>
      </c>
      <c r="C1249" s="189" t="s">
        <v>337</v>
      </c>
      <c r="D1249" s="189" t="s">
        <v>333</v>
      </c>
      <c r="E1249" s="138">
        <v>24.99</v>
      </c>
    </row>
    <row r="1250" spans="1:5">
      <c r="A1250" s="189">
        <v>34674</v>
      </c>
      <c r="B1250" s="189" t="s">
        <v>1258</v>
      </c>
      <c r="C1250" s="189" t="s">
        <v>337</v>
      </c>
      <c r="D1250" s="189" t="s">
        <v>333</v>
      </c>
      <c r="E1250" s="138">
        <v>33.22</v>
      </c>
    </row>
    <row r="1251" spans="1:5">
      <c r="A1251" s="189">
        <v>34675</v>
      </c>
      <c r="B1251" s="189" t="s">
        <v>1259</v>
      </c>
      <c r="C1251" s="189" t="s">
        <v>337</v>
      </c>
      <c r="D1251" s="189" t="s">
        <v>333</v>
      </c>
      <c r="E1251" s="138">
        <v>40.51</v>
      </c>
    </row>
    <row r="1252" spans="1:5">
      <c r="A1252" s="189">
        <v>34676</v>
      </c>
      <c r="B1252" s="189" t="s">
        <v>1260</v>
      </c>
      <c r="C1252" s="189" t="s">
        <v>337</v>
      </c>
      <c r="D1252" s="189" t="s">
        <v>333</v>
      </c>
      <c r="E1252" s="138">
        <v>11.66</v>
      </c>
    </row>
    <row r="1253" spans="1:5">
      <c r="A1253" s="189">
        <v>34677</v>
      </c>
      <c r="B1253" s="189" t="s">
        <v>1261</v>
      </c>
      <c r="C1253" s="189" t="s">
        <v>337</v>
      </c>
      <c r="D1253" s="189" t="s">
        <v>333</v>
      </c>
      <c r="E1253" s="138">
        <v>15.68</v>
      </c>
    </row>
    <row r="1254" spans="1:5">
      <c r="A1254" s="189">
        <v>43126</v>
      </c>
      <c r="B1254" s="189" t="s">
        <v>16042</v>
      </c>
      <c r="C1254" s="189" t="s">
        <v>337</v>
      </c>
      <c r="D1254" s="189" t="s">
        <v>335</v>
      </c>
      <c r="E1254" s="138">
        <v>72.34</v>
      </c>
    </row>
    <row r="1255" spans="1:5">
      <c r="A1255" s="189">
        <v>43124</v>
      </c>
      <c r="B1255" s="189" t="s">
        <v>16043</v>
      </c>
      <c r="C1255" s="189" t="s">
        <v>337</v>
      </c>
      <c r="D1255" s="189" t="s">
        <v>335</v>
      </c>
      <c r="E1255" s="138">
        <v>84.47</v>
      </c>
    </row>
    <row r="1256" spans="1:5">
      <c r="A1256" s="189">
        <v>43125</v>
      </c>
      <c r="B1256" s="189" t="s">
        <v>16044</v>
      </c>
      <c r="C1256" s="189" t="s">
        <v>337</v>
      </c>
      <c r="D1256" s="189" t="s">
        <v>335</v>
      </c>
      <c r="E1256" s="138">
        <v>109.55</v>
      </c>
    </row>
    <row r="1257" spans="1:5">
      <c r="A1257" s="189">
        <v>40623</v>
      </c>
      <c r="B1257" s="189" t="s">
        <v>4402</v>
      </c>
      <c r="C1257" s="189" t="s">
        <v>495</v>
      </c>
      <c r="D1257" s="189" t="s">
        <v>335</v>
      </c>
      <c r="E1257" s="138">
        <v>60.98</v>
      </c>
    </row>
    <row r="1258" spans="1:5">
      <c r="A1258" s="189">
        <v>43701</v>
      </c>
      <c r="B1258" s="189" t="s">
        <v>16045</v>
      </c>
      <c r="C1258" s="189" t="s">
        <v>387</v>
      </c>
      <c r="D1258" s="189" t="s">
        <v>335</v>
      </c>
      <c r="E1258" s="138">
        <v>25.82</v>
      </c>
    </row>
    <row r="1259" spans="1:5">
      <c r="A1259" s="189">
        <v>12083</v>
      </c>
      <c r="B1259" s="189" t="s">
        <v>4403</v>
      </c>
      <c r="C1259" s="189" t="s">
        <v>332</v>
      </c>
      <c r="D1259" s="189" t="s">
        <v>335</v>
      </c>
      <c r="E1259" s="138">
        <v>635.83000000000004</v>
      </c>
    </row>
    <row r="1260" spans="1:5">
      <c r="A1260" s="189">
        <v>12081</v>
      </c>
      <c r="B1260" s="189" t="s">
        <v>4404</v>
      </c>
      <c r="C1260" s="189" t="s">
        <v>332</v>
      </c>
      <c r="D1260" s="189" t="s">
        <v>335</v>
      </c>
      <c r="E1260" s="138">
        <v>215.02</v>
      </c>
    </row>
    <row r="1261" spans="1:5">
      <c r="A1261" s="189">
        <v>12082</v>
      </c>
      <c r="B1261" s="189" t="s">
        <v>4405</v>
      </c>
      <c r="C1261" s="189" t="s">
        <v>332</v>
      </c>
      <c r="D1261" s="189" t="s">
        <v>335</v>
      </c>
      <c r="E1261" s="138">
        <v>337.93</v>
      </c>
    </row>
    <row r="1262" spans="1:5">
      <c r="A1262" s="189">
        <v>13354</v>
      </c>
      <c r="B1262" s="189" t="s">
        <v>4406</v>
      </c>
      <c r="C1262" s="189" t="s">
        <v>332</v>
      </c>
      <c r="D1262" s="189" t="s">
        <v>335</v>
      </c>
      <c r="E1262" s="138">
        <v>504.7</v>
      </c>
    </row>
    <row r="1263" spans="1:5">
      <c r="A1263" s="189">
        <v>14057</v>
      </c>
      <c r="B1263" s="189" t="s">
        <v>4407</v>
      </c>
      <c r="C1263" s="189" t="s">
        <v>332</v>
      </c>
      <c r="D1263" s="189" t="s">
        <v>335</v>
      </c>
      <c r="E1263" s="138">
        <v>281.77999999999997</v>
      </c>
    </row>
    <row r="1264" spans="1:5">
      <c r="A1264" s="189">
        <v>14058</v>
      </c>
      <c r="B1264" s="189" t="s">
        <v>4408</v>
      </c>
      <c r="C1264" s="189" t="s">
        <v>332</v>
      </c>
      <c r="D1264" s="189" t="s">
        <v>335</v>
      </c>
      <c r="E1264" s="138">
        <v>444.51</v>
      </c>
    </row>
    <row r="1265" spans="1:5">
      <c r="A1265" s="189">
        <v>20971</v>
      </c>
      <c r="B1265" s="189" t="s">
        <v>1262</v>
      </c>
      <c r="C1265" s="189" t="s">
        <v>332</v>
      </c>
      <c r="D1265" s="189" t="s">
        <v>333</v>
      </c>
      <c r="E1265" s="138">
        <v>13.99</v>
      </c>
    </row>
    <row r="1266" spans="1:5">
      <c r="A1266" s="189">
        <v>5047</v>
      </c>
      <c r="B1266" s="189" t="s">
        <v>4409</v>
      </c>
      <c r="C1266" s="189" t="s">
        <v>332</v>
      </c>
      <c r="D1266" s="189" t="s">
        <v>335</v>
      </c>
      <c r="E1266" s="138">
        <v>302.85000000000002</v>
      </c>
    </row>
    <row r="1267" spans="1:5">
      <c r="A1267" s="189">
        <v>13369</v>
      </c>
      <c r="B1267" s="189" t="s">
        <v>4410</v>
      </c>
      <c r="C1267" s="189" t="s">
        <v>332</v>
      </c>
      <c r="D1267" s="189" t="s">
        <v>335</v>
      </c>
      <c r="E1267" s="138">
        <v>328.51</v>
      </c>
    </row>
    <row r="1268" spans="1:5">
      <c r="A1268" s="189">
        <v>13370</v>
      </c>
      <c r="B1268" s="189" t="s">
        <v>4411</v>
      </c>
      <c r="C1268" s="189" t="s">
        <v>332</v>
      </c>
      <c r="D1268" s="189" t="s">
        <v>335</v>
      </c>
      <c r="E1268" s="138">
        <v>455.39</v>
      </c>
    </row>
    <row r="1269" spans="1:5">
      <c r="A1269" s="189">
        <v>13279</v>
      </c>
      <c r="B1269" s="189" t="s">
        <v>1263</v>
      </c>
      <c r="C1269" s="189" t="s">
        <v>387</v>
      </c>
      <c r="D1269" s="189" t="s">
        <v>335</v>
      </c>
      <c r="E1269" s="138">
        <v>14.34</v>
      </c>
    </row>
    <row r="1270" spans="1:5">
      <c r="A1270" s="189">
        <v>11977</v>
      </c>
      <c r="B1270" s="189" t="s">
        <v>1264</v>
      </c>
      <c r="C1270" s="189" t="s">
        <v>332</v>
      </c>
      <c r="D1270" s="189" t="s">
        <v>335</v>
      </c>
      <c r="E1270" s="138">
        <v>7.43</v>
      </c>
    </row>
    <row r="1271" spans="1:5">
      <c r="A1271" s="189">
        <v>11975</v>
      </c>
      <c r="B1271" s="189" t="s">
        <v>1265</v>
      </c>
      <c r="C1271" s="189" t="s">
        <v>332</v>
      </c>
      <c r="D1271" s="189" t="s">
        <v>335</v>
      </c>
      <c r="E1271" s="138">
        <v>16.29</v>
      </c>
    </row>
    <row r="1272" spans="1:5">
      <c r="A1272" s="189">
        <v>39746</v>
      </c>
      <c r="B1272" s="189" t="s">
        <v>1266</v>
      </c>
      <c r="C1272" s="189" t="s">
        <v>332</v>
      </c>
      <c r="D1272" s="189" t="s">
        <v>335</v>
      </c>
      <c r="E1272" s="138">
        <v>181.27</v>
      </c>
    </row>
    <row r="1273" spans="1:5">
      <c r="A1273" s="189">
        <v>11976</v>
      </c>
      <c r="B1273" s="189" t="s">
        <v>4412</v>
      </c>
      <c r="C1273" s="189" t="s">
        <v>332</v>
      </c>
      <c r="D1273" s="189" t="s">
        <v>335</v>
      </c>
      <c r="E1273" s="138">
        <v>0.83</v>
      </c>
    </row>
    <row r="1274" spans="1:5">
      <c r="A1274" s="189">
        <v>1368</v>
      </c>
      <c r="B1274" s="189" t="s">
        <v>321</v>
      </c>
      <c r="C1274" s="189" t="s">
        <v>332</v>
      </c>
      <c r="D1274" s="189" t="s">
        <v>331</v>
      </c>
      <c r="E1274" s="138">
        <v>49.9</v>
      </c>
    </row>
    <row r="1275" spans="1:5">
      <c r="A1275" s="189">
        <v>1367</v>
      </c>
      <c r="B1275" s="189" t="s">
        <v>1267</v>
      </c>
      <c r="C1275" s="189" t="s">
        <v>332</v>
      </c>
      <c r="D1275" s="189" t="s">
        <v>333</v>
      </c>
      <c r="E1275" s="138">
        <v>161.41</v>
      </c>
    </row>
    <row r="1276" spans="1:5">
      <c r="A1276" s="189">
        <v>7608</v>
      </c>
      <c r="B1276" s="189" t="s">
        <v>1268</v>
      </c>
      <c r="C1276" s="189" t="s">
        <v>332</v>
      </c>
      <c r="D1276" s="189" t="s">
        <v>333</v>
      </c>
      <c r="E1276" s="138">
        <v>3.42</v>
      </c>
    </row>
    <row r="1277" spans="1:5">
      <c r="A1277" s="189">
        <v>41900</v>
      </c>
      <c r="B1277" s="189" t="s">
        <v>1269</v>
      </c>
      <c r="C1277" s="189" t="s">
        <v>387</v>
      </c>
      <c r="D1277" s="189" t="s">
        <v>331</v>
      </c>
      <c r="E1277" s="138">
        <v>2.89</v>
      </c>
    </row>
    <row r="1278" spans="1:5">
      <c r="A1278" s="189">
        <v>41899</v>
      </c>
      <c r="B1278" s="189" t="s">
        <v>1270</v>
      </c>
      <c r="C1278" s="189" t="s">
        <v>1271</v>
      </c>
      <c r="D1278" s="189" t="s">
        <v>331</v>
      </c>
      <c r="E1278" s="177">
        <v>3047.85</v>
      </c>
    </row>
    <row r="1279" spans="1:5">
      <c r="A1279" s="189">
        <v>1380</v>
      </c>
      <c r="B1279" s="189" t="s">
        <v>152</v>
      </c>
      <c r="C1279" s="189" t="s">
        <v>387</v>
      </c>
      <c r="D1279" s="189" t="s">
        <v>333</v>
      </c>
      <c r="E1279" s="138">
        <v>2.68</v>
      </c>
    </row>
    <row r="1280" spans="1:5">
      <c r="A1280" s="189">
        <v>1375</v>
      </c>
      <c r="B1280" s="189" t="s">
        <v>1272</v>
      </c>
      <c r="C1280" s="189" t="s">
        <v>387</v>
      </c>
      <c r="D1280" s="189" t="s">
        <v>333</v>
      </c>
      <c r="E1280" s="138">
        <v>12.13</v>
      </c>
    </row>
    <row r="1281" spans="1:5">
      <c r="A1281" s="189">
        <v>1379</v>
      </c>
      <c r="B1281" s="189" t="s">
        <v>273</v>
      </c>
      <c r="C1281" s="189" t="s">
        <v>387</v>
      </c>
      <c r="D1281" s="189" t="s">
        <v>333</v>
      </c>
      <c r="E1281" s="138">
        <v>0.45</v>
      </c>
    </row>
    <row r="1282" spans="1:5">
      <c r="A1282" s="189">
        <v>10511</v>
      </c>
      <c r="B1282" s="189" t="s">
        <v>1273</v>
      </c>
      <c r="C1282" s="189" t="s">
        <v>1274</v>
      </c>
      <c r="D1282" s="189" t="s">
        <v>331</v>
      </c>
      <c r="E1282" s="138">
        <v>22.89</v>
      </c>
    </row>
    <row r="1283" spans="1:5">
      <c r="A1283" s="189">
        <v>13284</v>
      </c>
      <c r="B1283" s="189" t="s">
        <v>1275</v>
      </c>
      <c r="C1283" s="189" t="s">
        <v>387</v>
      </c>
      <c r="D1283" s="189" t="s">
        <v>333</v>
      </c>
      <c r="E1283" s="138">
        <v>0.38</v>
      </c>
    </row>
    <row r="1284" spans="1:5">
      <c r="A1284" s="189">
        <v>25974</v>
      </c>
      <c r="B1284" s="189" t="s">
        <v>1276</v>
      </c>
      <c r="C1284" s="189" t="s">
        <v>387</v>
      </c>
      <c r="D1284" s="189" t="s">
        <v>333</v>
      </c>
      <c r="E1284" s="138">
        <v>1.53</v>
      </c>
    </row>
    <row r="1285" spans="1:5">
      <c r="A1285" s="189">
        <v>1382</v>
      </c>
      <c r="B1285" s="189" t="s">
        <v>134</v>
      </c>
      <c r="C1285" s="189" t="s">
        <v>1274</v>
      </c>
      <c r="D1285" s="189" t="s">
        <v>333</v>
      </c>
      <c r="E1285" s="138">
        <v>22.05</v>
      </c>
    </row>
    <row r="1286" spans="1:5">
      <c r="A1286" s="189">
        <v>34753</v>
      </c>
      <c r="B1286" s="189" t="s">
        <v>1277</v>
      </c>
      <c r="C1286" s="189" t="s">
        <v>387</v>
      </c>
      <c r="D1286" s="189" t="s">
        <v>333</v>
      </c>
      <c r="E1286" s="138">
        <v>0.44</v>
      </c>
    </row>
    <row r="1287" spans="1:5">
      <c r="A1287" s="189">
        <v>420</v>
      </c>
      <c r="B1287" s="189" t="s">
        <v>4546</v>
      </c>
      <c r="C1287" s="189" t="s">
        <v>332</v>
      </c>
      <c r="D1287" s="189" t="s">
        <v>335</v>
      </c>
      <c r="E1287" s="138">
        <v>20.309999999999999</v>
      </c>
    </row>
    <row r="1288" spans="1:5">
      <c r="A1288" s="189">
        <v>12327</v>
      </c>
      <c r="B1288" s="189" t="s">
        <v>1278</v>
      </c>
      <c r="C1288" s="189" t="s">
        <v>332</v>
      </c>
      <c r="D1288" s="189" t="s">
        <v>335</v>
      </c>
      <c r="E1288" s="138">
        <v>24.19</v>
      </c>
    </row>
    <row r="1289" spans="1:5">
      <c r="A1289" s="189">
        <v>36148</v>
      </c>
      <c r="B1289" s="189" t="s">
        <v>87</v>
      </c>
      <c r="C1289" s="189" t="s">
        <v>332</v>
      </c>
      <c r="D1289" s="189" t="s">
        <v>333</v>
      </c>
      <c r="E1289" s="138">
        <v>49.44</v>
      </c>
    </row>
    <row r="1290" spans="1:5">
      <c r="A1290" s="189">
        <v>12329</v>
      </c>
      <c r="B1290" s="189" t="s">
        <v>1279</v>
      </c>
      <c r="C1290" s="189" t="s">
        <v>387</v>
      </c>
      <c r="D1290" s="189" t="s">
        <v>333</v>
      </c>
      <c r="E1290" s="138">
        <v>73.19</v>
      </c>
    </row>
    <row r="1291" spans="1:5">
      <c r="A1291" s="189">
        <v>1339</v>
      </c>
      <c r="B1291" s="189" t="s">
        <v>281</v>
      </c>
      <c r="C1291" s="189" t="s">
        <v>387</v>
      </c>
      <c r="D1291" s="189" t="s">
        <v>333</v>
      </c>
      <c r="E1291" s="138">
        <v>29.23</v>
      </c>
    </row>
    <row r="1292" spans="1:5">
      <c r="A1292" s="189">
        <v>11849</v>
      </c>
      <c r="B1292" s="189" t="s">
        <v>1280</v>
      </c>
      <c r="C1292" s="189" t="s">
        <v>389</v>
      </c>
      <c r="D1292" s="189" t="s">
        <v>333</v>
      </c>
      <c r="E1292" s="138">
        <v>15.5</v>
      </c>
    </row>
    <row r="1293" spans="1:5">
      <c r="A1293" s="189">
        <v>37418</v>
      </c>
      <c r="B1293" s="189" t="s">
        <v>1281</v>
      </c>
      <c r="C1293" s="189" t="s">
        <v>332</v>
      </c>
      <c r="D1293" s="189" t="s">
        <v>335</v>
      </c>
      <c r="E1293" s="138">
        <v>15.12</v>
      </c>
    </row>
    <row r="1294" spans="1:5">
      <c r="A1294" s="189">
        <v>37419</v>
      </c>
      <c r="B1294" s="189" t="s">
        <v>1282</v>
      </c>
      <c r="C1294" s="189" t="s">
        <v>332</v>
      </c>
      <c r="D1294" s="189" t="s">
        <v>335</v>
      </c>
      <c r="E1294" s="138">
        <v>15.53</v>
      </c>
    </row>
    <row r="1295" spans="1:5">
      <c r="A1295" s="189">
        <v>1427</v>
      </c>
      <c r="B1295" s="189" t="s">
        <v>1283</v>
      </c>
      <c r="C1295" s="189" t="s">
        <v>332</v>
      </c>
      <c r="D1295" s="189" t="s">
        <v>335</v>
      </c>
      <c r="E1295" s="138">
        <v>14.4</v>
      </c>
    </row>
    <row r="1296" spans="1:5">
      <c r="A1296" s="189">
        <v>1402</v>
      </c>
      <c r="B1296" s="189" t="s">
        <v>1284</v>
      </c>
      <c r="C1296" s="189" t="s">
        <v>332</v>
      </c>
      <c r="D1296" s="189" t="s">
        <v>335</v>
      </c>
      <c r="E1296" s="138">
        <v>4.9800000000000004</v>
      </c>
    </row>
    <row r="1297" spans="1:5">
      <c r="A1297" s="189">
        <v>1420</v>
      </c>
      <c r="B1297" s="189" t="s">
        <v>1285</v>
      </c>
      <c r="C1297" s="189" t="s">
        <v>332</v>
      </c>
      <c r="D1297" s="189" t="s">
        <v>335</v>
      </c>
      <c r="E1297" s="138">
        <v>6.41</v>
      </c>
    </row>
    <row r="1298" spans="1:5">
      <c r="A1298" s="189">
        <v>1419</v>
      </c>
      <c r="B1298" s="189" t="s">
        <v>1286</v>
      </c>
      <c r="C1298" s="189" t="s">
        <v>332</v>
      </c>
      <c r="D1298" s="189" t="s">
        <v>335</v>
      </c>
      <c r="E1298" s="138">
        <v>7.74</v>
      </c>
    </row>
    <row r="1299" spans="1:5">
      <c r="A1299" s="189">
        <v>1414</v>
      </c>
      <c r="B1299" s="189" t="s">
        <v>1287</v>
      </c>
      <c r="C1299" s="189" t="s">
        <v>332</v>
      </c>
      <c r="D1299" s="189" t="s">
        <v>335</v>
      </c>
      <c r="E1299" s="138">
        <v>7.57</v>
      </c>
    </row>
    <row r="1300" spans="1:5">
      <c r="A1300" s="189">
        <v>1413</v>
      </c>
      <c r="B1300" s="189" t="s">
        <v>1288</v>
      </c>
      <c r="C1300" s="189" t="s">
        <v>332</v>
      </c>
      <c r="D1300" s="189" t="s">
        <v>335</v>
      </c>
      <c r="E1300" s="138">
        <v>11.18</v>
      </c>
    </row>
    <row r="1301" spans="1:5">
      <c r="A1301" s="189">
        <v>1412</v>
      </c>
      <c r="B1301" s="189" t="s">
        <v>1289</v>
      </c>
      <c r="C1301" s="189" t="s">
        <v>332</v>
      </c>
      <c r="D1301" s="189" t="s">
        <v>335</v>
      </c>
      <c r="E1301" s="138">
        <v>9.48</v>
      </c>
    </row>
    <row r="1302" spans="1:5">
      <c r="A1302" s="189">
        <v>1411</v>
      </c>
      <c r="B1302" s="189" t="s">
        <v>1290</v>
      </c>
      <c r="C1302" s="189" t="s">
        <v>332</v>
      </c>
      <c r="D1302" s="189" t="s">
        <v>335</v>
      </c>
      <c r="E1302" s="138">
        <v>17.239999999999998</v>
      </c>
    </row>
    <row r="1303" spans="1:5">
      <c r="A1303" s="189">
        <v>1406</v>
      </c>
      <c r="B1303" s="189" t="s">
        <v>1291</v>
      </c>
      <c r="C1303" s="189" t="s">
        <v>332</v>
      </c>
      <c r="D1303" s="189" t="s">
        <v>335</v>
      </c>
      <c r="E1303" s="138">
        <v>11.43</v>
      </c>
    </row>
    <row r="1304" spans="1:5">
      <c r="A1304" s="189">
        <v>1407</v>
      </c>
      <c r="B1304" s="189" t="s">
        <v>1292</v>
      </c>
      <c r="C1304" s="189" t="s">
        <v>332</v>
      </c>
      <c r="D1304" s="189" t="s">
        <v>335</v>
      </c>
      <c r="E1304" s="138">
        <v>14.26</v>
      </c>
    </row>
    <row r="1305" spans="1:5">
      <c r="A1305" s="189">
        <v>1404</v>
      </c>
      <c r="B1305" s="189" t="s">
        <v>1293</v>
      </c>
      <c r="C1305" s="189" t="s">
        <v>332</v>
      </c>
      <c r="D1305" s="189" t="s">
        <v>335</v>
      </c>
      <c r="E1305" s="138">
        <v>15.16</v>
      </c>
    </row>
    <row r="1306" spans="1:5">
      <c r="A1306" s="189">
        <v>11281</v>
      </c>
      <c r="B1306" s="189" t="s">
        <v>4413</v>
      </c>
      <c r="C1306" s="189" t="s">
        <v>332</v>
      </c>
      <c r="D1306" s="189" t="s">
        <v>335</v>
      </c>
      <c r="E1306" s="177">
        <v>7805</v>
      </c>
    </row>
    <row r="1307" spans="1:5">
      <c r="A1307" s="189">
        <v>1442</v>
      </c>
      <c r="B1307" s="189" t="s">
        <v>16046</v>
      </c>
      <c r="C1307" s="189" t="s">
        <v>332</v>
      </c>
      <c r="D1307" s="189" t="s">
        <v>335</v>
      </c>
      <c r="E1307" s="177">
        <v>6552.24</v>
      </c>
    </row>
    <row r="1308" spans="1:5">
      <c r="A1308" s="189">
        <v>13457</v>
      </c>
      <c r="B1308" s="189" t="s">
        <v>16047</v>
      </c>
      <c r="C1308" s="189" t="s">
        <v>332</v>
      </c>
      <c r="D1308" s="189" t="s">
        <v>335</v>
      </c>
      <c r="E1308" s="177">
        <v>5655.79</v>
      </c>
    </row>
    <row r="1309" spans="1:5">
      <c r="A1309" s="189">
        <v>40699</v>
      </c>
      <c r="B1309" s="189" t="s">
        <v>4414</v>
      </c>
      <c r="C1309" s="189" t="s">
        <v>332</v>
      </c>
      <c r="D1309" s="189" t="s">
        <v>335</v>
      </c>
      <c r="E1309" s="177">
        <v>4372.1400000000003</v>
      </c>
    </row>
    <row r="1310" spans="1:5">
      <c r="A1310" s="189">
        <v>40701</v>
      </c>
      <c r="B1310" s="189" t="s">
        <v>4415</v>
      </c>
      <c r="C1310" s="189" t="s">
        <v>332</v>
      </c>
      <c r="D1310" s="189" t="s">
        <v>335</v>
      </c>
      <c r="E1310" s="177">
        <v>77305.52</v>
      </c>
    </row>
    <row r="1311" spans="1:5">
      <c r="A1311" s="189">
        <v>40700</v>
      </c>
      <c r="B1311" s="189" t="s">
        <v>4416</v>
      </c>
      <c r="C1311" s="189" t="s">
        <v>332</v>
      </c>
      <c r="D1311" s="189" t="s">
        <v>335</v>
      </c>
      <c r="E1311" s="177">
        <v>10177.780000000001</v>
      </c>
    </row>
    <row r="1312" spans="1:5">
      <c r="A1312" s="189">
        <v>13458</v>
      </c>
      <c r="B1312" s="189" t="s">
        <v>1294</v>
      </c>
      <c r="C1312" s="189" t="s">
        <v>332</v>
      </c>
      <c r="D1312" s="189" t="s">
        <v>335</v>
      </c>
      <c r="E1312" s="177">
        <v>9671.41</v>
      </c>
    </row>
    <row r="1313" spans="1:5">
      <c r="A1313" s="189">
        <v>36524</v>
      </c>
      <c r="B1313" s="189" t="s">
        <v>1295</v>
      </c>
      <c r="C1313" s="189" t="s">
        <v>332</v>
      </c>
      <c r="D1313" s="189" t="s">
        <v>335</v>
      </c>
      <c r="E1313" s="177">
        <v>86280.46</v>
      </c>
    </row>
    <row r="1314" spans="1:5">
      <c r="A1314" s="189">
        <v>36526</v>
      </c>
      <c r="B1314" s="189" t="s">
        <v>1296</v>
      </c>
      <c r="C1314" s="189" t="s">
        <v>332</v>
      </c>
      <c r="D1314" s="189" t="s">
        <v>335</v>
      </c>
      <c r="E1314" s="177">
        <v>69528.3</v>
      </c>
    </row>
    <row r="1315" spans="1:5">
      <c r="A1315" s="189">
        <v>36523</v>
      </c>
      <c r="B1315" s="189" t="s">
        <v>1297</v>
      </c>
      <c r="C1315" s="189" t="s">
        <v>332</v>
      </c>
      <c r="D1315" s="189" t="s">
        <v>335</v>
      </c>
      <c r="E1315" s="177">
        <v>148850.72</v>
      </c>
    </row>
    <row r="1316" spans="1:5">
      <c r="A1316" s="189">
        <v>36527</v>
      </c>
      <c r="B1316" s="189" t="s">
        <v>1298</v>
      </c>
      <c r="C1316" s="189" t="s">
        <v>332</v>
      </c>
      <c r="D1316" s="189" t="s">
        <v>335</v>
      </c>
      <c r="E1316" s="177">
        <v>161682.54</v>
      </c>
    </row>
    <row r="1317" spans="1:5">
      <c r="A1317" s="189">
        <v>13803</v>
      </c>
      <c r="B1317" s="189" t="s">
        <v>1299</v>
      </c>
      <c r="C1317" s="189" t="s">
        <v>332</v>
      </c>
      <c r="D1317" s="189" t="s">
        <v>335</v>
      </c>
      <c r="E1317" s="177">
        <v>58463</v>
      </c>
    </row>
    <row r="1318" spans="1:5">
      <c r="A1318" s="189">
        <v>38642</v>
      </c>
      <c r="B1318" s="189" t="s">
        <v>1300</v>
      </c>
      <c r="C1318" s="189" t="s">
        <v>332</v>
      </c>
      <c r="D1318" s="189" t="s">
        <v>335</v>
      </c>
      <c r="E1318" s="177">
        <v>37643.839999999997</v>
      </c>
    </row>
    <row r="1319" spans="1:5">
      <c r="A1319" s="189">
        <v>36522</v>
      </c>
      <c r="B1319" s="189" t="s">
        <v>259</v>
      </c>
      <c r="C1319" s="189" t="s">
        <v>332</v>
      </c>
      <c r="D1319" s="189" t="s">
        <v>335</v>
      </c>
      <c r="E1319" s="177">
        <v>43779.34</v>
      </c>
    </row>
    <row r="1320" spans="1:5">
      <c r="A1320" s="189">
        <v>36525</v>
      </c>
      <c r="B1320" s="189" t="s">
        <v>1301</v>
      </c>
      <c r="C1320" s="189" t="s">
        <v>332</v>
      </c>
      <c r="D1320" s="189" t="s">
        <v>335</v>
      </c>
      <c r="E1320" s="177">
        <v>58630.76</v>
      </c>
    </row>
    <row r="1321" spans="1:5">
      <c r="A1321" s="189">
        <v>41991</v>
      </c>
      <c r="B1321" s="189" t="s">
        <v>1302</v>
      </c>
      <c r="C1321" s="189" t="s">
        <v>332</v>
      </c>
      <c r="D1321" s="189" t="s">
        <v>335</v>
      </c>
      <c r="E1321" s="177">
        <v>2166.4899999999998</v>
      </c>
    </row>
    <row r="1322" spans="1:5">
      <c r="A1322" s="189">
        <v>34348</v>
      </c>
      <c r="B1322" s="189" t="s">
        <v>1303</v>
      </c>
      <c r="C1322" s="189" t="s">
        <v>383</v>
      </c>
      <c r="D1322" s="189" t="s">
        <v>333</v>
      </c>
      <c r="E1322" s="138">
        <v>14.66</v>
      </c>
    </row>
    <row r="1323" spans="1:5">
      <c r="A1323" s="189">
        <v>34347</v>
      </c>
      <c r="B1323" s="189" t="s">
        <v>1304</v>
      </c>
      <c r="C1323" s="189" t="s">
        <v>383</v>
      </c>
      <c r="D1323" s="189" t="s">
        <v>333</v>
      </c>
      <c r="E1323" s="138">
        <v>10.48</v>
      </c>
    </row>
    <row r="1324" spans="1:5">
      <c r="A1324" s="189">
        <v>11146</v>
      </c>
      <c r="B1324" s="189" t="s">
        <v>1305</v>
      </c>
      <c r="C1324" s="189" t="s">
        <v>334</v>
      </c>
      <c r="D1324" s="189" t="s">
        <v>333</v>
      </c>
      <c r="E1324" s="138">
        <v>328.31</v>
      </c>
    </row>
    <row r="1325" spans="1:5">
      <c r="A1325" s="189">
        <v>11147</v>
      </c>
      <c r="B1325" s="189" t="s">
        <v>1306</v>
      </c>
      <c r="C1325" s="189" t="s">
        <v>334</v>
      </c>
      <c r="D1325" s="189" t="s">
        <v>333</v>
      </c>
      <c r="E1325" s="138">
        <v>341.17</v>
      </c>
    </row>
    <row r="1326" spans="1:5">
      <c r="A1326" s="189">
        <v>34872</v>
      </c>
      <c r="B1326" s="189" t="s">
        <v>1307</v>
      </c>
      <c r="C1326" s="189" t="s">
        <v>334</v>
      </c>
      <c r="D1326" s="189" t="s">
        <v>333</v>
      </c>
      <c r="E1326" s="138">
        <v>345</v>
      </c>
    </row>
    <row r="1327" spans="1:5">
      <c r="A1327" s="189">
        <v>34491</v>
      </c>
      <c r="B1327" s="189" t="s">
        <v>1308</v>
      </c>
      <c r="C1327" s="189" t="s">
        <v>334</v>
      </c>
      <c r="D1327" s="189" t="s">
        <v>333</v>
      </c>
      <c r="E1327" s="138">
        <v>354.99</v>
      </c>
    </row>
    <row r="1328" spans="1:5">
      <c r="A1328" s="189">
        <v>34770</v>
      </c>
      <c r="B1328" s="189" t="s">
        <v>1309</v>
      </c>
      <c r="C1328" s="189" t="s">
        <v>1271</v>
      </c>
      <c r="D1328" s="189" t="s">
        <v>335</v>
      </c>
      <c r="E1328" s="138">
        <v>320.27999999999997</v>
      </c>
    </row>
    <row r="1329" spans="1:5">
      <c r="A1329" s="189">
        <v>1518</v>
      </c>
      <c r="B1329" s="189" t="s">
        <v>1310</v>
      </c>
      <c r="C1329" s="189" t="s">
        <v>1271</v>
      </c>
      <c r="D1329" s="189" t="s">
        <v>335</v>
      </c>
      <c r="E1329" s="138">
        <v>326.52</v>
      </c>
    </row>
    <row r="1330" spans="1:5">
      <c r="A1330" s="189">
        <v>41965</v>
      </c>
      <c r="B1330" s="189" t="s">
        <v>1311</v>
      </c>
      <c r="C1330" s="189" t="s">
        <v>1271</v>
      </c>
      <c r="D1330" s="189" t="s">
        <v>335</v>
      </c>
      <c r="E1330" s="138">
        <v>316.33</v>
      </c>
    </row>
    <row r="1331" spans="1:5">
      <c r="A1331" s="189">
        <v>34492</v>
      </c>
      <c r="B1331" s="189" t="s">
        <v>178</v>
      </c>
      <c r="C1331" s="189" t="s">
        <v>334</v>
      </c>
      <c r="D1331" s="189" t="s">
        <v>333</v>
      </c>
      <c r="E1331" s="138">
        <v>291.77</v>
      </c>
    </row>
    <row r="1332" spans="1:5">
      <c r="A1332" s="189">
        <v>1524</v>
      </c>
      <c r="B1332" s="189" t="s">
        <v>1312</v>
      </c>
      <c r="C1332" s="189" t="s">
        <v>334</v>
      </c>
      <c r="D1332" s="189" t="s">
        <v>331</v>
      </c>
      <c r="E1332" s="138">
        <v>315</v>
      </c>
    </row>
    <row r="1333" spans="1:5">
      <c r="A1333" s="189">
        <v>38404</v>
      </c>
      <c r="B1333" s="189" t="s">
        <v>1313</v>
      </c>
      <c r="C1333" s="189" t="s">
        <v>334</v>
      </c>
      <c r="D1333" s="189" t="s">
        <v>333</v>
      </c>
      <c r="E1333" s="138">
        <v>302.22000000000003</v>
      </c>
    </row>
    <row r="1334" spans="1:5">
      <c r="A1334" s="189">
        <v>39849</v>
      </c>
      <c r="B1334" s="189" t="s">
        <v>1314</v>
      </c>
      <c r="C1334" s="189" t="s">
        <v>334</v>
      </c>
      <c r="D1334" s="189" t="s">
        <v>333</v>
      </c>
      <c r="E1334" s="138">
        <v>346.34</v>
      </c>
    </row>
    <row r="1335" spans="1:5">
      <c r="A1335" s="189">
        <v>38464</v>
      </c>
      <c r="B1335" s="189" t="s">
        <v>1315</v>
      </c>
      <c r="C1335" s="189" t="s">
        <v>334</v>
      </c>
      <c r="D1335" s="189" t="s">
        <v>333</v>
      </c>
      <c r="E1335" s="138">
        <v>351.37</v>
      </c>
    </row>
    <row r="1336" spans="1:5">
      <c r="A1336" s="189">
        <v>34493</v>
      </c>
      <c r="B1336" s="189" t="s">
        <v>1316</v>
      </c>
      <c r="C1336" s="189" t="s">
        <v>334</v>
      </c>
      <c r="D1336" s="189" t="s">
        <v>333</v>
      </c>
      <c r="E1336" s="138">
        <v>300</v>
      </c>
    </row>
    <row r="1337" spans="1:5">
      <c r="A1337" s="189">
        <v>1527</v>
      </c>
      <c r="B1337" s="189" t="s">
        <v>1317</v>
      </c>
      <c r="C1337" s="189" t="s">
        <v>334</v>
      </c>
      <c r="D1337" s="189" t="s">
        <v>333</v>
      </c>
      <c r="E1337" s="138">
        <v>324.99</v>
      </c>
    </row>
    <row r="1338" spans="1:5">
      <c r="A1338" s="189">
        <v>38405</v>
      </c>
      <c r="B1338" s="189" t="s">
        <v>1318</v>
      </c>
      <c r="C1338" s="189" t="s">
        <v>334</v>
      </c>
      <c r="D1338" s="189" t="s">
        <v>333</v>
      </c>
      <c r="E1338" s="138">
        <v>311.54000000000002</v>
      </c>
    </row>
    <row r="1339" spans="1:5">
      <c r="A1339" s="189">
        <v>38408</v>
      </c>
      <c r="B1339" s="189" t="s">
        <v>1319</v>
      </c>
      <c r="C1339" s="189" t="s">
        <v>334</v>
      </c>
      <c r="D1339" s="189" t="s">
        <v>333</v>
      </c>
      <c r="E1339" s="138">
        <v>344.84</v>
      </c>
    </row>
    <row r="1340" spans="1:5">
      <c r="A1340" s="189">
        <v>34494</v>
      </c>
      <c r="B1340" s="189" t="s">
        <v>1320</v>
      </c>
      <c r="C1340" s="189" t="s">
        <v>334</v>
      </c>
      <c r="D1340" s="189" t="s">
        <v>333</v>
      </c>
      <c r="E1340" s="138">
        <v>310</v>
      </c>
    </row>
    <row r="1341" spans="1:5">
      <c r="A1341" s="189">
        <v>1525</v>
      </c>
      <c r="B1341" s="189" t="s">
        <v>1321</v>
      </c>
      <c r="C1341" s="189" t="s">
        <v>334</v>
      </c>
      <c r="D1341" s="189" t="s">
        <v>333</v>
      </c>
      <c r="E1341" s="138">
        <v>335</v>
      </c>
    </row>
    <row r="1342" spans="1:5">
      <c r="A1342" s="189">
        <v>38406</v>
      </c>
      <c r="B1342" s="189" t="s">
        <v>1322</v>
      </c>
      <c r="C1342" s="189" t="s">
        <v>334</v>
      </c>
      <c r="D1342" s="189" t="s">
        <v>333</v>
      </c>
      <c r="E1342" s="138">
        <v>328.96</v>
      </c>
    </row>
    <row r="1343" spans="1:5">
      <c r="A1343" s="189">
        <v>38409</v>
      </c>
      <c r="B1343" s="189" t="s">
        <v>1323</v>
      </c>
      <c r="C1343" s="189" t="s">
        <v>334</v>
      </c>
      <c r="D1343" s="189" t="s">
        <v>333</v>
      </c>
      <c r="E1343" s="138">
        <v>347.19</v>
      </c>
    </row>
    <row r="1344" spans="1:5">
      <c r="A1344" s="189">
        <v>43360</v>
      </c>
      <c r="B1344" s="189" t="s">
        <v>16048</v>
      </c>
      <c r="C1344" s="189" t="s">
        <v>334</v>
      </c>
      <c r="D1344" s="189" t="s">
        <v>333</v>
      </c>
      <c r="E1344" s="138">
        <v>362.03</v>
      </c>
    </row>
    <row r="1345" spans="1:5">
      <c r="A1345" s="189">
        <v>34495</v>
      </c>
      <c r="B1345" s="189" t="s">
        <v>1324</v>
      </c>
      <c r="C1345" s="189" t="s">
        <v>334</v>
      </c>
      <c r="D1345" s="189" t="s">
        <v>333</v>
      </c>
      <c r="E1345" s="138">
        <v>319.99</v>
      </c>
    </row>
    <row r="1346" spans="1:5">
      <c r="A1346" s="189">
        <v>11145</v>
      </c>
      <c r="B1346" s="189" t="s">
        <v>1325</v>
      </c>
      <c r="C1346" s="189" t="s">
        <v>334</v>
      </c>
      <c r="D1346" s="189" t="s">
        <v>333</v>
      </c>
      <c r="E1346" s="138">
        <v>345</v>
      </c>
    </row>
    <row r="1347" spans="1:5">
      <c r="A1347" s="189">
        <v>34496</v>
      </c>
      <c r="B1347" s="189" t="s">
        <v>1326</v>
      </c>
      <c r="C1347" s="189" t="s">
        <v>334</v>
      </c>
      <c r="D1347" s="189" t="s">
        <v>333</v>
      </c>
      <c r="E1347" s="138">
        <v>333.81</v>
      </c>
    </row>
    <row r="1348" spans="1:5">
      <c r="A1348" s="189">
        <v>34479</v>
      </c>
      <c r="B1348" s="189" t="s">
        <v>1327</v>
      </c>
      <c r="C1348" s="189" t="s">
        <v>334</v>
      </c>
      <c r="D1348" s="189" t="s">
        <v>333</v>
      </c>
      <c r="E1348" s="138">
        <v>354.99</v>
      </c>
    </row>
    <row r="1349" spans="1:5">
      <c r="A1349" s="189">
        <v>34481</v>
      </c>
      <c r="B1349" s="189" t="s">
        <v>1328</v>
      </c>
      <c r="C1349" s="189" t="s">
        <v>334</v>
      </c>
      <c r="D1349" s="189" t="s">
        <v>333</v>
      </c>
      <c r="E1349" s="138">
        <v>370.93</v>
      </c>
    </row>
    <row r="1350" spans="1:5">
      <c r="A1350" s="189">
        <v>34483</v>
      </c>
      <c r="B1350" s="189" t="s">
        <v>1329</v>
      </c>
      <c r="C1350" s="189" t="s">
        <v>334</v>
      </c>
      <c r="D1350" s="189" t="s">
        <v>333</v>
      </c>
      <c r="E1350" s="138">
        <v>396.31</v>
      </c>
    </row>
    <row r="1351" spans="1:5">
      <c r="A1351" s="189">
        <v>34485</v>
      </c>
      <c r="B1351" s="189" t="s">
        <v>1330</v>
      </c>
      <c r="C1351" s="189" t="s">
        <v>334</v>
      </c>
      <c r="D1351" s="189" t="s">
        <v>333</v>
      </c>
      <c r="E1351" s="138">
        <v>423.81</v>
      </c>
    </row>
    <row r="1352" spans="1:5">
      <c r="A1352" s="189">
        <v>34497</v>
      </c>
      <c r="B1352" s="189" t="s">
        <v>1331</v>
      </c>
      <c r="C1352" s="189" t="s">
        <v>334</v>
      </c>
      <c r="D1352" s="189" t="s">
        <v>333</v>
      </c>
      <c r="E1352" s="138">
        <v>535</v>
      </c>
    </row>
    <row r="1353" spans="1:5">
      <c r="A1353" s="189">
        <v>14041</v>
      </c>
      <c r="B1353" s="189" t="s">
        <v>1332</v>
      </c>
      <c r="C1353" s="189" t="s">
        <v>334</v>
      </c>
      <c r="D1353" s="189" t="s">
        <v>333</v>
      </c>
      <c r="E1353" s="138">
        <v>275.5</v>
      </c>
    </row>
    <row r="1354" spans="1:5">
      <c r="A1354" s="189">
        <v>1523</v>
      </c>
      <c r="B1354" s="189" t="s">
        <v>1333</v>
      </c>
      <c r="C1354" s="189" t="s">
        <v>334</v>
      </c>
      <c r="D1354" s="189" t="s">
        <v>333</v>
      </c>
      <c r="E1354" s="138">
        <v>280</v>
      </c>
    </row>
    <row r="1355" spans="1:5">
      <c r="A1355" s="189">
        <v>14052</v>
      </c>
      <c r="B1355" s="189" t="s">
        <v>1334</v>
      </c>
      <c r="C1355" s="189" t="s">
        <v>332</v>
      </c>
      <c r="D1355" s="189" t="s">
        <v>333</v>
      </c>
      <c r="E1355" s="138">
        <v>8.24</v>
      </c>
    </row>
    <row r="1356" spans="1:5">
      <c r="A1356" s="189">
        <v>14054</v>
      </c>
      <c r="B1356" s="189" t="s">
        <v>1335</v>
      </c>
      <c r="C1356" s="189" t="s">
        <v>332</v>
      </c>
      <c r="D1356" s="189" t="s">
        <v>333</v>
      </c>
      <c r="E1356" s="138">
        <v>10.71</v>
      </c>
    </row>
    <row r="1357" spans="1:5">
      <c r="A1357" s="189">
        <v>14053</v>
      </c>
      <c r="B1357" s="189" t="s">
        <v>1336</v>
      </c>
      <c r="C1357" s="189" t="s">
        <v>332</v>
      </c>
      <c r="D1357" s="189" t="s">
        <v>333</v>
      </c>
      <c r="E1357" s="138">
        <v>8.3699999999999992</v>
      </c>
    </row>
    <row r="1358" spans="1:5">
      <c r="A1358" s="189">
        <v>2558</v>
      </c>
      <c r="B1358" s="189" t="s">
        <v>1337</v>
      </c>
      <c r="C1358" s="189" t="s">
        <v>332</v>
      </c>
      <c r="D1358" s="189" t="s">
        <v>333</v>
      </c>
      <c r="E1358" s="138">
        <v>6.3</v>
      </c>
    </row>
    <row r="1359" spans="1:5">
      <c r="A1359" s="189">
        <v>2560</v>
      </c>
      <c r="B1359" s="189" t="s">
        <v>1338</v>
      </c>
      <c r="C1359" s="189" t="s">
        <v>332</v>
      </c>
      <c r="D1359" s="189" t="s">
        <v>333</v>
      </c>
      <c r="E1359" s="138">
        <v>11.09</v>
      </c>
    </row>
    <row r="1360" spans="1:5">
      <c r="A1360" s="189">
        <v>2559</v>
      </c>
      <c r="B1360" s="189" t="s">
        <v>1339</v>
      </c>
      <c r="C1360" s="189" t="s">
        <v>332</v>
      </c>
      <c r="D1360" s="189" t="s">
        <v>331</v>
      </c>
      <c r="E1360" s="138">
        <v>8.8699999999999992</v>
      </c>
    </row>
    <row r="1361" spans="1:5">
      <c r="A1361" s="189">
        <v>2592</v>
      </c>
      <c r="B1361" s="189" t="s">
        <v>1340</v>
      </c>
      <c r="C1361" s="189" t="s">
        <v>332</v>
      </c>
      <c r="D1361" s="189" t="s">
        <v>333</v>
      </c>
      <c r="E1361" s="138">
        <v>147.04</v>
      </c>
    </row>
    <row r="1362" spans="1:5">
      <c r="A1362" s="189">
        <v>2566</v>
      </c>
      <c r="B1362" s="189" t="s">
        <v>1341</v>
      </c>
      <c r="C1362" s="189" t="s">
        <v>332</v>
      </c>
      <c r="D1362" s="189" t="s">
        <v>333</v>
      </c>
      <c r="E1362" s="138">
        <v>14.79</v>
      </c>
    </row>
    <row r="1363" spans="1:5">
      <c r="A1363" s="189">
        <v>2589</v>
      </c>
      <c r="B1363" s="189" t="s">
        <v>1342</v>
      </c>
      <c r="C1363" s="189" t="s">
        <v>332</v>
      </c>
      <c r="D1363" s="189" t="s">
        <v>333</v>
      </c>
      <c r="E1363" s="138">
        <v>19.670000000000002</v>
      </c>
    </row>
    <row r="1364" spans="1:5">
      <c r="A1364" s="189">
        <v>2591</v>
      </c>
      <c r="B1364" s="189" t="s">
        <v>1343</v>
      </c>
      <c r="C1364" s="189" t="s">
        <v>332</v>
      </c>
      <c r="D1364" s="189" t="s">
        <v>333</v>
      </c>
      <c r="E1364" s="138">
        <v>7.17</v>
      </c>
    </row>
    <row r="1365" spans="1:5">
      <c r="A1365" s="189">
        <v>2590</v>
      </c>
      <c r="B1365" s="189" t="s">
        <v>1344</v>
      </c>
      <c r="C1365" s="189" t="s">
        <v>332</v>
      </c>
      <c r="D1365" s="189" t="s">
        <v>333</v>
      </c>
      <c r="E1365" s="138">
        <v>12.07</v>
      </c>
    </row>
    <row r="1366" spans="1:5">
      <c r="A1366" s="189">
        <v>2567</v>
      </c>
      <c r="B1366" s="189" t="s">
        <v>1345</v>
      </c>
      <c r="C1366" s="189" t="s">
        <v>332</v>
      </c>
      <c r="D1366" s="189" t="s">
        <v>333</v>
      </c>
      <c r="E1366" s="138">
        <v>28.85</v>
      </c>
    </row>
    <row r="1367" spans="1:5">
      <c r="A1367" s="189">
        <v>2565</v>
      </c>
      <c r="B1367" s="189" t="s">
        <v>1346</v>
      </c>
      <c r="C1367" s="189" t="s">
        <v>332</v>
      </c>
      <c r="D1367" s="189" t="s">
        <v>333</v>
      </c>
      <c r="E1367" s="138">
        <v>7.18</v>
      </c>
    </row>
    <row r="1368" spans="1:5">
      <c r="A1368" s="189">
        <v>2568</v>
      </c>
      <c r="B1368" s="189" t="s">
        <v>1347</v>
      </c>
      <c r="C1368" s="189" t="s">
        <v>332</v>
      </c>
      <c r="D1368" s="189" t="s">
        <v>333</v>
      </c>
      <c r="E1368" s="138">
        <v>80.11</v>
      </c>
    </row>
    <row r="1369" spans="1:5">
      <c r="A1369" s="189">
        <v>2594</v>
      </c>
      <c r="B1369" s="189" t="s">
        <v>1348</v>
      </c>
      <c r="C1369" s="189" t="s">
        <v>332</v>
      </c>
      <c r="D1369" s="189" t="s">
        <v>333</v>
      </c>
      <c r="E1369" s="138">
        <v>133.46</v>
      </c>
    </row>
    <row r="1370" spans="1:5">
      <c r="A1370" s="189">
        <v>2587</v>
      </c>
      <c r="B1370" s="189" t="s">
        <v>1349</v>
      </c>
      <c r="C1370" s="189" t="s">
        <v>332</v>
      </c>
      <c r="D1370" s="189" t="s">
        <v>333</v>
      </c>
      <c r="E1370" s="138">
        <v>22.74</v>
      </c>
    </row>
    <row r="1371" spans="1:5">
      <c r="A1371" s="189">
        <v>2588</v>
      </c>
      <c r="B1371" s="189" t="s">
        <v>1350</v>
      </c>
      <c r="C1371" s="189" t="s">
        <v>332</v>
      </c>
      <c r="D1371" s="189" t="s">
        <v>333</v>
      </c>
      <c r="E1371" s="138">
        <v>18.07</v>
      </c>
    </row>
    <row r="1372" spans="1:5">
      <c r="A1372" s="189">
        <v>2569</v>
      </c>
      <c r="B1372" s="189" t="s">
        <v>1351</v>
      </c>
      <c r="C1372" s="189" t="s">
        <v>332</v>
      </c>
      <c r="D1372" s="189" t="s">
        <v>333</v>
      </c>
      <c r="E1372" s="138">
        <v>6.96</v>
      </c>
    </row>
    <row r="1373" spans="1:5">
      <c r="A1373" s="189">
        <v>2570</v>
      </c>
      <c r="B1373" s="189" t="s">
        <v>1352</v>
      </c>
      <c r="C1373" s="189" t="s">
        <v>332</v>
      </c>
      <c r="D1373" s="189" t="s">
        <v>333</v>
      </c>
      <c r="E1373" s="138">
        <v>11.67</v>
      </c>
    </row>
    <row r="1374" spans="1:5">
      <c r="A1374" s="189">
        <v>2571</v>
      </c>
      <c r="B1374" s="189" t="s">
        <v>1353</v>
      </c>
      <c r="C1374" s="189" t="s">
        <v>332</v>
      </c>
      <c r="D1374" s="189" t="s">
        <v>333</v>
      </c>
      <c r="E1374" s="138">
        <v>34.64</v>
      </c>
    </row>
    <row r="1375" spans="1:5">
      <c r="A1375" s="189">
        <v>2593</v>
      </c>
      <c r="B1375" s="189" t="s">
        <v>1354</v>
      </c>
      <c r="C1375" s="189" t="s">
        <v>332</v>
      </c>
      <c r="D1375" s="189" t="s">
        <v>333</v>
      </c>
      <c r="E1375" s="138">
        <v>7.42</v>
      </c>
    </row>
    <row r="1376" spans="1:5">
      <c r="A1376" s="189">
        <v>2572</v>
      </c>
      <c r="B1376" s="189" t="s">
        <v>1355</v>
      </c>
      <c r="C1376" s="189" t="s">
        <v>332</v>
      </c>
      <c r="D1376" s="189" t="s">
        <v>333</v>
      </c>
      <c r="E1376" s="138">
        <v>102.45</v>
      </c>
    </row>
    <row r="1377" spans="1:5">
      <c r="A1377" s="189">
        <v>2595</v>
      </c>
      <c r="B1377" s="189" t="s">
        <v>1356</v>
      </c>
      <c r="C1377" s="189" t="s">
        <v>332</v>
      </c>
      <c r="D1377" s="189" t="s">
        <v>333</v>
      </c>
      <c r="E1377" s="138">
        <v>159.84</v>
      </c>
    </row>
    <row r="1378" spans="1:5">
      <c r="A1378" s="189">
        <v>2576</v>
      </c>
      <c r="B1378" s="189" t="s">
        <v>1357</v>
      </c>
      <c r="C1378" s="189" t="s">
        <v>332</v>
      </c>
      <c r="D1378" s="189" t="s">
        <v>333</v>
      </c>
      <c r="E1378" s="138">
        <v>27.25</v>
      </c>
    </row>
    <row r="1379" spans="1:5">
      <c r="A1379" s="189">
        <v>2575</v>
      </c>
      <c r="B1379" s="189" t="s">
        <v>1358</v>
      </c>
      <c r="C1379" s="189" t="s">
        <v>332</v>
      </c>
      <c r="D1379" s="189" t="s">
        <v>333</v>
      </c>
      <c r="E1379" s="138">
        <v>20.48</v>
      </c>
    </row>
    <row r="1380" spans="1:5">
      <c r="A1380" s="189">
        <v>2573</v>
      </c>
      <c r="B1380" s="189" t="s">
        <v>1359</v>
      </c>
      <c r="C1380" s="189" t="s">
        <v>332</v>
      </c>
      <c r="D1380" s="189" t="s">
        <v>333</v>
      </c>
      <c r="E1380" s="138">
        <v>8.5</v>
      </c>
    </row>
    <row r="1381" spans="1:5">
      <c r="A1381" s="189">
        <v>2586</v>
      </c>
      <c r="B1381" s="189" t="s">
        <v>1360</v>
      </c>
      <c r="C1381" s="189" t="s">
        <v>332</v>
      </c>
      <c r="D1381" s="189" t="s">
        <v>333</v>
      </c>
      <c r="E1381" s="138">
        <v>13.79</v>
      </c>
    </row>
    <row r="1382" spans="1:5">
      <c r="A1382" s="189">
        <v>2577</v>
      </c>
      <c r="B1382" s="189" t="s">
        <v>1361</v>
      </c>
      <c r="C1382" s="189" t="s">
        <v>332</v>
      </c>
      <c r="D1382" s="189" t="s">
        <v>333</v>
      </c>
      <c r="E1382" s="138">
        <v>36.92</v>
      </c>
    </row>
    <row r="1383" spans="1:5">
      <c r="A1383" s="189">
        <v>2574</v>
      </c>
      <c r="B1383" s="189" t="s">
        <v>1362</v>
      </c>
      <c r="C1383" s="189" t="s">
        <v>332</v>
      </c>
      <c r="D1383" s="189" t="s">
        <v>333</v>
      </c>
      <c r="E1383" s="138">
        <v>8.56</v>
      </c>
    </row>
    <row r="1384" spans="1:5">
      <c r="A1384" s="189">
        <v>2578</v>
      </c>
      <c r="B1384" s="189" t="s">
        <v>1363</v>
      </c>
      <c r="C1384" s="189" t="s">
        <v>332</v>
      </c>
      <c r="D1384" s="189" t="s">
        <v>333</v>
      </c>
      <c r="E1384" s="138">
        <v>115.27</v>
      </c>
    </row>
    <row r="1385" spans="1:5">
      <c r="A1385" s="189">
        <v>2585</v>
      </c>
      <c r="B1385" s="189" t="s">
        <v>1364</v>
      </c>
      <c r="C1385" s="189" t="s">
        <v>332</v>
      </c>
      <c r="D1385" s="189" t="s">
        <v>333</v>
      </c>
      <c r="E1385" s="138">
        <v>158.18</v>
      </c>
    </row>
    <row r="1386" spans="1:5">
      <c r="A1386" s="189">
        <v>12008</v>
      </c>
      <c r="B1386" s="189" t="s">
        <v>1365</v>
      </c>
      <c r="C1386" s="189" t="s">
        <v>332</v>
      </c>
      <c r="D1386" s="189" t="s">
        <v>333</v>
      </c>
      <c r="E1386" s="138">
        <v>84.87</v>
      </c>
    </row>
    <row r="1387" spans="1:5">
      <c r="A1387" s="189">
        <v>2582</v>
      </c>
      <c r="B1387" s="189" t="s">
        <v>1366</v>
      </c>
      <c r="C1387" s="189" t="s">
        <v>332</v>
      </c>
      <c r="D1387" s="189" t="s">
        <v>333</v>
      </c>
      <c r="E1387" s="138">
        <v>25.27</v>
      </c>
    </row>
    <row r="1388" spans="1:5">
      <c r="A1388" s="189">
        <v>2597</v>
      </c>
      <c r="B1388" s="189" t="s">
        <v>1367</v>
      </c>
      <c r="C1388" s="189" t="s">
        <v>332</v>
      </c>
      <c r="D1388" s="189" t="s">
        <v>333</v>
      </c>
      <c r="E1388" s="138">
        <v>21.66</v>
      </c>
    </row>
    <row r="1389" spans="1:5">
      <c r="A1389" s="189">
        <v>2579</v>
      </c>
      <c r="B1389" s="189" t="s">
        <v>1368</v>
      </c>
      <c r="C1389" s="189" t="s">
        <v>332</v>
      </c>
      <c r="D1389" s="189" t="s">
        <v>333</v>
      </c>
      <c r="E1389" s="138">
        <v>10.31</v>
      </c>
    </row>
    <row r="1390" spans="1:5">
      <c r="A1390" s="189">
        <v>2581</v>
      </c>
      <c r="B1390" s="189" t="s">
        <v>1369</v>
      </c>
      <c r="C1390" s="189" t="s">
        <v>332</v>
      </c>
      <c r="D1390" s="189" t="s">
        <v>333</v>
      </c>
      <c r="E1390" s="138">
        <v>13.19</v>
      </c>
    </row>
    <row r="1391" spans="1:5">
      <c r="A1391" s="189">
        <v>2596</v>
      </c>
      <c r="B1391" s="189" t="s">
        <v>1370</v>
      </c>
      <c r="C1391" s="189" t="s">
        <v>332</v>
      </c>
      <c r="D1391" s="189" t="s">
        <v>333</v>
      </c>
      <c r="E1391" s="138">
        <v>39.03</v>
      </c>
    </row>
    <row r="1392" spans="1:5">
      <c r="A1392" s="189">
        <v>2580</v>
      </c>
      <c r="B1392" s="189" t="s">
        <v>1371</v>
      </c>
      <c r="C1392" s="189" t="s">
        <v>332</v>
      </c>
      <c r="D1392" s="189" t="s">
        <v>333</v>
      </c>
      <c r="E1392" s="138">
        <v>11.3</v>
      </c>
    </row>
    <row r="1393" spans="1:5">
      <c r="A1393" s="189">
        <v>2583</v>
      </c>
      <c r="B1393" s="189" t="s">
        <v>1372</v>
      </c>
      <c r="C1393" s="189" t="s">
        <v>332</v>
      </c>
      <c r="D1393" s="189" t="s">
        <v>333</v>
      </c>
      <c r="E1393" s="138">
        <v>94.92</v>
      </c>
    </row>
    <row r="1394" spans="1:5">
      <c r="A1394" s="189">
        <v>2584</v>
      </c>
      <c r="B1394" s="189" t="s">
        <v>1373</v>
      </c>
      <c r="C1394" s="189" t="s">
        <v>332</v>
      </c>
      <c r="D1394" s="189" t="s">
        <v>333</v>
      </c>
      <c r="E1394" s="138">
        <v>158.02000000000001</v>
      </c>
    </row>
    <row r="1395" spans="1:5">
      <c r="A1395" s="189">
        <v>12010</v>
      </c>
      <c r="B1395" s="189" t="s">
        <v>1374</v>
      </c>
      <c r="C1395" s="189" t="s">
        <v>332</v>
      </c>
      <c r="D1395" s="189" t="s">
        <v>333</v>
      </c>
      <c r="E1395" s="138">
        <v>4.22</v>
      </c>
    </row>
    <row r="1396" spans="1:5">
      <c r="A1396" s="189">
        <v>39329</v>
      </c>
      <c r="B1396" s="189" t="s">
        <v>1375</v>
      </c>
      <c r="C1396" s="189" t="s">
        <v>332</v>
      </c>
      <c r="D1396" s="189" t="s">
        <v>333</v>
      </c>
      <c r="E1396" s="138">
        <v>4.42</v>
      </c>
    </row>
    <row r="1397" spans="1:5">
      <c r="A1397" s="189">
        <v>39330</v>
      </c>
      <c r="B1397" s="189" t="s">
        <v>1376</v>
      </c>
      <c r="C1397" s="189" t="s">
        <v>332</v>
      </c>
      <c r="D1397" s="189" t="s">
        <v>333</v>
      </c>
      <c r="E1397" s="138">
        <v>4.6500000000000004</v>
      </c>
    </row>
    <row r="1398" spans="1:5">
      <c r="A1398" s="189">
        <v>39332</v>
      </c>
      <c r="B1398" s="189" t="s">
        <v>1377</v>
      </c>
      <c r="C1398" s="189" t="s">
        <v>332</v>
      </c>
      <c r="D1398" s="189" t="s">
        <v>333</v>
      </c>
      <c r="E1398" s="138">
        <v>5.19</v>
      </c>
    </row>
    <row r="1399" spans="1:5">
      <c r="A1399" s="189">
        <v>39331</v>
      </c>
      <c r="B1399" s="189" t="s">
        <v>1378</v>
      </c>
      <c r="C1399" s="189" t="s">
        <v>332</v>
      </c>
      <c r="D1399" s="189" t="s">
        <v>333</v>
      </c>
      <c r="E1399" s="138">
        <v>4.13</v>
      </c>
    </row>
    <row r="1400" spans="1:5">
      <c r="A1400" s="189">
        <v>39333</v>
      </c>
      <c r="B1400" s="189" t="s">
        <v>1379</v>
      </c>
      <c r="C1400" s="189" t="s">
        <v>332</v>
      </c>
      <c r="D1400" s="189" t="s">
        <v>333</v>
      </c>
      <c r="E1400" s="138">
        <v>4.03</v>
      </c>
    </row>
    <row r="1401" spans="1:5">
      <c r="A1401" s="189">
        <v>39335</v>
      </c>
      <c r="B1401" s="189" t="s">
        <v>1380</v>
      </c>
      <c r="C1401" s="189" t="s">
        <v>332</v>
      </c>
      <c r="D1401" s="189" t="s">
        <v>333</v>
      </c>
      <c r="E1401" s="138">
        <v>4.66</v>
      </c>
    </row>
    <row r="1402" spans="1:5">
      <c r="A1402" s="189">
        <v>39334</v>
      </c>
      <c r="B1402" s="189" t="s">
        <v>1381</v>
      </c>
      <c r="C1402" s="189" t="s">
        <v>332</v>
      </c>
      <c r="D1402" s="189" t="s">
        <v>333</v>
      </c>
      <c r="E1402" s="138">
        <v>3.71</v>
      </c>
    </row>
    <row r="1403" spans="1:5">
      <c r="A1403" s="189">
        <v>12016</v>
      </c>
      <c r="B1403" s="189" t="s">
        <v>1382</v>
      </c>
      <c r="C1403" s="189" t="s">
        <v>332</v>
      </c>
      <c r="D1403" s="189" t="s">
        <v>333</v>
      </c>
      <c r="E1403" s="138">
        <v>4.6500000000000004</v>
      </c>
    </row>
    <row r="1404" spans="1:5">
      <c r="A1404" s="189">
        <v>12015</v>
      </c>
      <c r="B1404" s="189" t="s">
        <v>1383</v>
      </c>
      <c r="C1404" s="189" t="s">
        <v>332</v>
      </c>
      <c r="D1404" s="189" t="s">
        <v>333</v>
      </c>
      <c r="E1404" s="138">
        <v>5.42</v>
      </c>
    </row>
    <row r="1405" spans="1:5">
      <c r="A1405" s="189">
        <v>12020</v>
      </c>
      <c r="B1405" s="189" t="s">
        <v>1384</v>
      </c>
      <c r="C1405" s="189" t="s">
        <v>332</v>
      </c>
      <c r="D1405" s="189" t="s">
        <v>333</v>
      </c>
      <c r="E1405" s="138">
        <v>4.6500000000000004</v>
      </c>
    </row>
    <row r="1406" spans="1:5">
      <c r="A1406" s="189">
        <v>12019</v>
      </c>
      <c r="B1406" s="189" t="s">
        <v>1385</v>
      </c>
      <c r="C1406" s="189" t="s">
        <v>332</v>
      </c>
      <c r="D1406" s="189" t="s">
        <v>333</v>
      </c>
      <c r="E1406" s="138">
        <v>5.42</v>
      </c>
    </row>
    <row r="1407" spans="1:5">
      <c r="A1407" s="189">
        <v>39336</v>
      </c>
      <c r="B1407" s="189" t="s">
        <v>1386</v>
      </c>
      <c r="C1407" s="189" t="s">
        <v>332</v>
      </c>
      <c r="D1407" s="189" t="s">
        <v>333</v>
      </c>
      <c r="E1407" s="138">
        <v>4.6500000000000004</v>
      </c>
    </row>
    <row r="1408" spans="1:5">
      <c r="A1408" s="189">
        <v>39338</v>
      </c>
      <c r="B1408" s="189" t="s">
        <v>1387</v>
      </c>
      <c r="C1408" s="189" t="s">
        <v>332</v>
      </c>
      <c r="D1408" s="189" t="s">
        <v>333</v>
      </c>
      <c r="E1408" s="138">
        <v>5.19</v>
      </c>
    </row>
    <row r="1409" spans="1:5">
      <c r="A1409" s="189">
        <v>39337</v>
      </c>
      <c r="B1409" s="189" t="s">
        <v>1388</v>
      </c>
      <c r="C1409" s="189" t="s">
        <v>332</v>
      </c>
      <c r="D1409" s="189" t="s">
        <v>333</v>
      </c>
      <c r="E1409" s="138">
        <v>4.13</v>
      </c>
    </row>
    <row r="1410" spans="1:5">
      <c r="A1410" s="189">
        <v>39341</v>
      </c>
      <c r="B1410" s="189" t="s">
        <v>1389</v>
      </c>
      <c r="C1410" s="189" t="s">
        <v>332</v>
      </c>
      <c r="D1410" s="189" t="s">
        <v>333</v>
      </c>
      <c r="E1410" s="138">
        <v>6.77</v>
      </c>
    </row>
    <row r="1411" spans="1:5">
      <c r="A1411" s="189">
        <v>39340</v>
      </c>
      <c r="B1411" s="189" t="s">
        <v>1390</v>
      </c>
      <c r="C1411" s="189" t="s">
        <v>332</v>
      </c>
      <c r="D1411" s="189" t="s">
        <v>333</v>
      </c>
      <c r="E1411" s="138">
        <v>4.97</v>
      </c>
    </row>
    <row r="1412" spans="1:5">
      <c r="A1412" s="189">
        <v>12025</v>
      </c>
      <c r="B1412" s="189" t="s">
        <v>1391</v>
      </c>
      <c r="C1412" s="189" t="s">
        <v>332</v>
      </c>
      <c r="D1412" s="189" t="s">
        <v>333</v>
      </c>
      <c r="E1412" s="138">
        <v>5.13</v>
      </c>
    </row>
    <row r="1413" spans="1:5">
      <c r="A1413" s="189">
        <v>39342</v>
      </c>
      <c r="B1413" s="189" t="s">
        <v>1392</v>
      </c>
      <c r="C1413" s="189" t="s">
        <v>332</v>
      </c>
      <c r="D1413" s="189" t="s">
        <v>333</v>
      </c>
      <c r="E1413" s="138">
        <v>6.77</v>
      </c>
    </row>
    <row r="1414" spans="1:5">
      <c r="A1414" s="189">
        <v>39343</v>
      </c>
      <c r="B1414" s="189" t="s">
        <v>1393</v>
      </c>
      <c r="C1414" s="189" t="s">
        <v>332</v>
      </c>
      <c r="D1414" s="189" t="s">
        <v>333</v>
      </c>
      <c r="E1414" s="138">
        <v>5.71</v>
      </c>
    </row>
    <row r="1415" spans="1:5">
      <c r="A1415" s="189">
        <v>39345</v>
      </c>
      <c r="B1415" s="189" t="s">
        <v>1394</v>
      </c>
      <c r="C1415" s="189" t="s">
        <v>332</v>
      </c>
      <c r="D1415" s="189" t="s">
        <v>333</v>
      </c>
      <c r="E1415" s="138">
        <v>7.74</v>
      </c>
    </row>
    <row r="1416" spans="1:5">
      <c r="A1416" s="189">
        <v>39344</v>
      </c>
      <c r="B1416" s="189" t="s">
        <v>1395</v>
      </c>
      <c r="C1416" s="189" t="s">
        <v>332</v>
      </c>
      <c r="D1416" s="189" t="s">
        <v>333</v>
      </c>
      <c r="E1416" s="138">
        <v>5.53</v>
      </c>
    </row>
    <row r="1417" spans="1:5">
      <c r="A1417" s="189">
        <v>12623</v>
      </c>
      <c r="B1417" s="189" t="s">
        <v>1396</v>
      </c>
      <c r="C1417" s="189" t="s">
        <v>383</v>
      </c>
      <c r="D1417" s="189" t="s">
        <v>335</v>
      </c>
      <c r="E1417" s="138">
        <v>9.58</v>
      </c>
    </row>
    <row r="1418" spans="1:5">
      <c r="A1418" s="189">
        <v>34498</v>
      </c>
      <c r="B1418" s="189" t="s">
        <v>1397</v>
      </c>
      <c r="C1418" s="189" t="s">
        <v>332</v>
      </c>
      <c r="D1418" s="189" t="s">
        <v>333</v>
      </c>
      <c r="E1418" s="138">
        <v>58.2</v>
      </c>
    </row>
    <row r="1419" spans="1:5">
      <c r="A1419" s="189">
        <v>13244</v>
      </c>
      <c r="B1419" s="189" t="s">
        <v>1398</v>
      </c>
      <c r="C1419" s="189" t="s">
        <v>332</v>
      </c>
      <c r="D1419" s="189" t="s">
        <v>331</v>
      </c>
      <c r="E1419" s="138">
        <v>24.5</v>
      </c>
    </row>
    <row r="1420" spans="1:5">
      <c r="A1420" s="189">
        <v>38998</v>
      </c>
      <c r="B1420" s="189" t="s">
        <v>4547</v>
      </c>
      <c r="C1420" s="189" t="s">
        <v>332</v>
      </c>
      <c r="D1420" s="189" t="s">
        <v>335</v>
      </c>
      <c r="E1420" s="138">
        <v>9.1999999999999993</v>
      </c>
    </row>
    <row r="1421" spans="1:5">
      <c r="A1421" s="189">
        <v>38999</v>
      </c>
      <c r="B1421" s="189" t="s">
        <v>4548</v>
      </c>
      <c r="C1421" s="189" t="s">
        <v>332</v>
      </c>
      <c r="D1421" s="189" t="s">
        <v>335</v>
      </c>
      <c r="E1421" s="138">
        <v>15.23</v>
      </c>
    </row>
    <row r="1422" spans="1:5">
      <c r="A1422" s="189">
        <v>38996</v>
      </c>
      <c r="B1422" s="189" t="s">
        <v>4549</v>
      </c>
      <c r="C1422" s="189" t="s">
        <v>332</v>
      </c>
      <c r="D1422" s="189" t="s">
        <v>335</v>
      </c>
      <c r="E1422" s="138">
        <v>13.3</v>
      </c>
    </row>
    <row r="1423" spans="1:5">
      <c r="A1423" s="189">
        <v>38997</v>
      </c>
      <c r="B1423" s="189" t="s">
        <v>4550</v>
      </c>
      <c r="C1423" s="189" t="s">
        <v>332</v>
      </c>
      <c r="D1423" s="189" t="s">
        <v>335</v>
      </c>
      <c r="E1423" s="138">
        <v>21.52</v>
      </c>
    </row>
    <row r="1424" spans="1:5">
      <c r="A1424" s="189">
        <v>39862</v>
      </c>
      <c r="B1424" s="189" t="s">
        <v>1399</v>
      </c>
      <c r="C1424" s="189" t="s">
        <v>332</v>
      </c>
      <c r="D1424" s="189" t="s">
        <v>335</v>
      </c>
      <c r="E1424" s="138">
        <v>9.07</v>
      </c>
    </row>
    <row r="1425" spans="1:5">
      <c r="A1425" s="189">
        <v>39863</v>
      </c>
      <c r="B1425" s="189" t="s">
        <v>1400</v>
      </c>
      <c r="C1425" s="189" t="s">
        <v>332</v>
      </c>
      <c r="D1425" s="189" t="s">
        <v>335</v>
      </c>
      <c r="E1425" s="138">
        <v>9.19</v>
      </c>
    </row>
    <row r="1426" spans="1:5">
      <c r="A1426" s="189">
        <v>39864</v>
      </c>
      <c r="B1426" s="189" t="s">
        <v>1401</v>
      </c>
      <c r="C1426" s="189" t="s">
        <v>332</v>
      </c>
      <c r="D1426" s="189" t="s">
        <v>335</v>
      </c>
      <c r="E1426" s="138">
        <v>11.41</v>
      </c>
    </row>
    <row r="1427" spans="1:5">
      <c r="A1427" s="189">
        <v>39865</v>
      </c>
      <c r="B1427" s="189" t="s">
        <v>1402</v>
      </c>
      <c r="C1427" s="189" t="s">
        <v>332</v>
      </c>
      <c r="D1427" s="189" t="s">
        <v>335</v>
      </c>
      <c r="E1427" s="138">
        <v>16.079999999999998</v>
      </c>
    </row>
    <row r="1428" spans="1:5">
      <c r="A1428" s="189">
        <v>2517</v>
      </c>
      <c r="B1428" s="189" t="s">
        <v>1403</v>
      </c>
      <c r="C1428" s="189" t="s">
        <v>332</v>
      </c>
      <c r="D1428" s="189" t="s">
        <v>333</v>
      </c>
      <c r="E1428" s="138">
        <v>15.74</v>
      </c>
    </row>
    <row r="1429" spans="1:5">
      <c r="A1429" s="189">
        <v>2522</v>
      </c>
      <c r="B1429" s="189" t="s">
        <v>1404</v>
      </c>
      <c r="C1429" s="189" t="s">
        <v>332</v>
      </c>
      <c r="D1429" s="189" t="s">
        <v>333</v>
      </c>
      <c r="E1429" s="138">
        <v>10.17</v>
      </c>
    </row>
    <row r="1430" spans="1:5">
      <c r="A1430" s="189">
        <v>2548</v>
      </c>
      <c r="B1430" s="189" t="s">
        <v>1405</v>
      </c>
      <c r="C1430" s="189" t="s">
        <v>332</v>
      </c>
      <c r="D1430" s="189" t="s">
        <v>333</v>
      </c>
      <c r="E1430" s="138">
        <v>6.26</v>
      </c>
    </row>
    <row r="1431" spans="1:5">
      <c r="A1431" s="189">
        <v>2516</v>
      </c>
      <c r="B1431" s="189" t="s">
        <v>1406</v>
      </c>
      <c r="C1431" s="189" t="s">
        <v>332</v>
      </c>
      <c r="D1431" s="189" t="s">
        <v>333</v>
      </c>
      <c r="E1431" s="138">
        <v>8.17</v>
      </c>
    </row>
    <row r="1432" spans="1:5">
      <c r="A1432" s="189">
        <v>2518</v>
      </c>
      <c r="B1432" s="189" t="s">
        <v>1407</v>
      </c>
      <c r="C1432" s="189" t="s">
        <v>332</v>
      </c>
      <c r="D1432" s="189" t="s">
        <v>333</v>
      </c>
      <c r="E1432" s="138">
        <v>74.94</v>
      </c>
    </row>
    <row r="1433" spans="1:5">
      <c r="A1433" s="189">
        <v>2521</v>
      </c>
      <c r="B1433" s="189" t="s">
        <v>1408</v>
      </c>
      <c r="C1433" s="189" t="s">
        <v>332</v>
      </c>
      <c r="D1433" s="189" t="s">
        <v>333</v>
      </c>
      <c r="E1433" s="138">
        <v>31.9</v>
      </c>
    </row>
    <row r="1434" spans="1:5">
      <c r="A1434" s="189">
        <v>2515</v>
      </c>
      <c r="B1434" s="189" t="s">
        <v>1409</v>
      </c>
      <c r="C1434" s="189" t="s">
        <v>332</v>
      </c>
      <c r="D1434" s="189" t="s">
        <v>333</v>
      </c>
      <c r="E1434" s="138">
        <v>6.8</v>
      </c>
    </row>
    <row r="1435" spans="1:5">
      <c r="A1435" s="189">
        <v>2519</v>
      </c>
      <c r="B1435" s="189" t="s">
        <v>1410</v>
      </c>
      <c r="C1435" s="189" t="s">
        <v>332</v>
      </c>
      <c r="D1435" s="189" t="s">
        <v>333</v>
      </c>
      <c r="E1435" s="138">
        <v>90.36</v>
      </c>
    </row>
    <row r="1436" spans="1:5">
      <c r="A1436" s="189">
        <v>2520</v>
      </c>
      <c r="B1436" s="189" t="s">
        <v>1411</v>
      </c>
      <c r="C1436" s="189" t="s">
        <v>332</v>
      </c>
      <c r="D1436" s="189" t="s">
        <v>333</v>
      </c>
      <c r="E1436" s="138">
        <v>166.32</v>
      </c>
    </row>
    <row r="1437" spans="1:5">
      <c r="A1437" s="189">
        <v>1602</v>
      </c>
      <c r="B1437" s="189" t="s">
        <v>1412</v>
      </c>
      <c r="C1437" s="189" t="s">
        <v>332</v>
      </c>
      <c r="D1437" s="189" t="s">
        <v>333</v>
      </c>
      <c r="E1437" s="138">
        <v>27.12</v>
      </c>
    </row>
    <row r="1438" spans="1:5">
      <c r="A1438" s="189">
        <v>1601</v>
      </c>
      <c r="B1438" s="189" t="s">
        <v>1413</v>
      </c>
      <c r="C1438" s="189" t="s">
        <v>332</v>
      </c>
      <c r="D1438" s="189" t="s">
        <v>333</v>
      </c>
      <c r="E1438" s="138">
        <v>24.17</v>
      </c>
    </row>
    <row r="1439" spans="1:5">
      <c r="A1439" s="189">
        <v>1598</v>
      </c>
      <c r="B1439" s="189" t="s">
        <v>1414</v>
      </c>
      <c r="C1439" s="189" t="s">
        <v>332</v>
      </c>
      <c r="D1439" s="189" t="s">
        <v>333</v>
      </c>
      <c r="E1439" s="138">
        <v>7.15</v>
      </c>
    </row>
    <row r="1440" spans="1:5">
      <c r="A1440" s="189">
        <v>1600</v>
      </c>
      <c r="B1440" s="189" t="s">
        <v>1415</v>
      </c>
      <c r="C1440" s="189" t="s">
        <v>332</v>
      </c>
      <c r="D1440" s="189" t="s">
        <v>333</v>
      </c>
      <c r="E1440" s="138">
        <v>10.56</v>
      </c>
    </row>
    <row r="1441" spans="1:5">
      <c r="A1441" s="189">
        <v>1603</v>
      </c>
      <c r="B1441" s="189" t="s">
        <v>1416</v>
      </c>
      <c r="C1441" s="189" t="s">
        <v>332</v>
      </c>
      <c r="D1441" s="189" t="s">
        <v>333</v>
      </c>
      <c r="E1441" s="138">
        <v>40.950000000000003</v>
      </c>
    </row>
    <row r="1442" spans="1:5">
      <c r="A1442" s="189">
        <v>1599</v>
      </c>
      <c r="B1442" s="189" t="s">
        <v>1417</v>
      </c>
      <c r="C1442" s="189" t="s">
        <v>332</v>
      </c>
      <c r="D1442" s="189" t="s">
        <v>333</v>
      </c>
      <c r="E1442" s="138">
        <v>8.3000000000000007</v>
      </c>
    </row>
    <row r="1443" spans="1:5">
      <c r="A1443" s="189">
        <v>1597</v>
      </c>
      <c r="B1443" s="189" t="s">
        <v>1418</v>
      </c>
      <c r="C1443" s="189" t="s">
        <v>332</v>
      </c>
      <c r="D1443" s="189" t="s">
        <v>333</v>
      </c>
      <c r="E1443" s="138">
        <v>6.72</v>
      </c>
    </row>
    <row r="1444" spans="1:5">
      <c r="A1444" s="189">
        <v>39600</v>
      </c>
      <c r="B1444" s="189" t="s">
        <v>4551</v>
      </c>
      <c r="C1444" s="189" t="s">
        <v>332</v>
      </c>
      <c r="D1444" s="189" t="s">
        <v>333</v>
      </c>
      <c r="E1444" s="138">
        <v>10.19</v>
      </c>
    </row>
    <row r="1445" spans="1:5">
      <c r="A1445" s="189">
        <v>39601</v>
      </c>
      <c r="B1445" s="189" t="s">
        <v>4552</v>
      </c>
      <c r="C1445" s="189" t="s">
        <v>332</v>
      </c>
      <c r="D1445" s="189" t="s">
        <v>333</v>
      </c>
      <c r="E1445" s="138">
        <v>17.73</v>
      </c>
    </row>
    <row r="1446" spans="1:5">
      <c r="A1446" s="189">
        <v>39602</v>
      </c>
      <c r="B1446" s="189" t="s">
        <v>4553</v>
      </c>
      <c r="C1446" s="189" t="s">
        <v>332</v>
      </c>
      <c r="D1446" s="189" t="s">
        <v>333</v>
      </c>
      <c r="E1446" s="138">
        <v>1.1599999999999999</v>
      </c>
    </row>
    <row r="1447" spans="1:5">
      <c r="A1447" s="189">
        <v>39603</v>
      </c>
      <c r="B1447" s="189" t="s">
        <v>4554</v>
      </c>
      <c r="C1447" s="189" t="s">
        <v>332</v>
      </c>
      <c r="D1447" s="189" t="s">
        <v>333</v>
      </c>
      <c r="E1447" s="138">
        <v>2</v>
      </c>
    </row>
    <row r="1448" spans="1:5">
      <c r="A1448" s="189">
        <v>11821</v>
      </c>
      <c r="B1448" s="189" t="s">
        <v>1419</v>
      </c>
      <c r="C1448" s="189" t="s">
        <v>332</v>
      </c>
      <c r="D1448" s="189" t="s">
        <v>333</v>
      </c>
      <c r="E1448" s="138">
        <v>5.52</v>
      </c>
    </row>
    <row r="1449" spans="1:5">
      <c r="A1449" s="189">
        <v>1562</v>
      </c>
      <c r="B1449" s="189" t="s">
        <v>1420</v>
      </c>
      <c r="C1449" s="189" t="s">
        <v>332</v>
      </c>
      <c r="D1449" s="189" t="s">
        <v>333</v>
      </c>
      <c r="E1449" s="138">
        <v>9.0500000000000007</v>
      </c>
    </row>
    <row r="1450" spans="1:5">
      <c r="A1450" s="189">
        <v>1563</v>
      </c>
      <c r="B1450" s="189" t="s">
        <v>1421</v>
      </c>
      <c r="C1450" s="189" t="s">
        <v>332</v>
      </c>
      <c r="D1450" s="189" t="s">
        <v>333</v>
      </c>
      <c r="E1450" s="138">
        <v>12.14</v>
      </c>
    </row>
    <row r="1451" spans="1:5">
      <c r="A1451" s="189">
        <v>11856</v>
      </c>
      <c r="B1451" s="189" t="s">
        <v>1422</v>
      </c>
      <c r="C1451" s="189" t="s">
        <v>332</v>
      </c>
      <c r="D1451" s="189" t="s">
        <v>331</v>
      </c>
      <c r="E1451" s="138">
        <v>3.62</v>
      </c>
    </row>
    <row r="1452" spans="1:5">
      <c r="A1452" s="189">
        <v>11857</v>
      </c>
      <c r="B1452" s="189" t="s">
        <v>1423</v>
      </c>
      <c r="C1452" s="189" t="s">
        <v>332</v>
      </c>
      <c r="D1452" s="189" t="s">
        <v>333</v>
      </c>
      <c r="E1452" s="138">
        <v>19.05</v>
      </c>
    </row>
    <row r="1453" spans="1:5">
      <c r="A1453" s="189">
        <v>11858</v>
      </c>
      <c r="B1453" s="189" t="s">
        <v>1424</v>
      </c>
      <c r="C1453" s="189" t="s">
        <v>332</v>
      </c>
      <c r="D1453" s="189" t="s">
        <v>333</v>
      </c>
      <c r="E1453" s="138">
        <v>23.64</v>
      </c>
    </row>
    <row r="1454" spans="1:5">
      <c r="A1454" s="189">
        <v>1539</v>
      </c>
      <c r="B1454" s="189" t="s">
        <v>230</v>
      </c>
      <c r="C1454" s="189" t="s">
        <v>332</v>
      </c>
      <c r="D1454" s="189" t="s">
        <v>333</v>
      </c>
      <c r="E1454" s="138">
        <v>4.25</v>
      </c>
    </row>
    <row r="1455" spans="1:5">
      <c r="A1455" s="189">
        <v>11859</v>
      </c>
      <c r="B1455" s="189" t="s">
        <v>1425</v>
      </c>
      <c r="C1455" s="189" t="s">
        <v>332</v>
      </c>
      <c r="D1455" s="189" t="s">
        <v>333</v>
      </c>
      <c r="E1455" s="138">
        <v>32.17</v>
      </c>
    </row>
    <row r="1456" spans="1:5">
      <c r="A1456" s="189">
        <v>1550</v>
      </c>
      <c r="B1456" s="189" t="s">
        <v>1426</v>
      </c>
      <c r="C1456" s="189" t="s">
        <v>332</v>
      </c>
      <c r="D1456" s="189" t="s">
        <v>333</v>
      </c>
      <c r="E1456" s="138">
        <v>4.49</v>
      </c>
    </row>
    <row r="1457" spans="1:5">
      <c r="A1457" s="189">
        <v>11854</v>
      </c>
      <c r="B1457" s="189" t="s">
        <v>1427</v>
      </c>
      <c r="C1457" s="189" t="s">
        <v>332</v>
      </c>
      <c r="D1457" s="189" t="s">
        <v>333</v>
      </c>
      <c r="E1457" s="138">
        <v>5.6</v>
      </c>
    </row>
    <row r="1458" spans="1:5">
      <c r="A1458" s="189">
        <v>11862</v>
      </c>
      <c r="B1458" s="189" t="s">
        <v>1428</v>
      </c>
      <c r="C1458" s="189" t="s">
        <v>332</v>
      </c>
      <c r="D1458" s="189" t="s">
        <v>333</v>
      </c>
      <c r="E1458" s="138">
        <v>7.86</v>
      </c>
    </row>
    <row r="1459" spans="1:5">
      <c r="A1459" s="189">
        <v>11863</v>
      </c>
      <c r="B1459" s="189" t="s">
        <v>1429</v>
      </c>
      <c r="C1459" s="189" t="s">
        <v>332</v>
      </c>
      <c r="D1459" s="189" t="s">
        <v>333</v>
      </c>
      <c r="E1459" s="138">
        <v>3.17</v>
      </c>
    </row>
    <row r="1460" spans="1:5">
      <c r="A1460" s="189">
        <v>11855</v>
      </c>
      <c r="B1460" s="189" t="s">
        <v>1430</v>
      </c>
      <c r="C1460" s="189" t="s">
        <v>332</v>
      </c>
      <c r="D1460" s="189" t="s">
        <v>333</v>
      </c>
      <c r="E1460" s="138">
        <v>11.74</v>
      </c>
    </row>
    <row r="1461" spans="1:5">
      <c r="A1461" s="189">
        <v>11864</v>
      </c>
      <c r="B1461" s="189" t="s">
        <v>1431</v>
      </c>
      <c r="C1461" s="189" t="s">
        <v>332</v>
      </c>
      <c r="D1461" s="189" t="s">
        <v>333</v>
      </c>
      <c r="E1461" s="138">
        <v>17.75</v>
      </c>
    </row>
    <row r="1462" spans="1:5">
      <c r="A1462" s="189">
        <v>2527</v>
      </c>
      <c r="B1462" s="189" t="s">
        <v>1432</v>
      </c>
      <c r="C1462" s="189" t="s">
        <v>332</v>
      </c>
      <c r="D1462" s="189" t="s">
        <v>333</v>
      </c>
      <c r="E1462" s="138">
        <v>5.63</v>
      </c>
    </row>
    <row r="1463" spans="1:5">
      <c r="A1463" s="189">
        <v>2526</v>
      </c>
      <c r="B1463" s="189" t="s">
        <v>1433</v>
      </c>
      <c r="C1463" s="189" t="s">
        <v>332</v>
      </c>
      <c r="D1463" s="189" t="s">
        <v>333</v>
      </c>
      <c r="E1463" s="138">
        <v>3.61</v>
      </c>
    </row>
    <row r="1464" spans="1:5">
      <c r="A1464" s="189">
        <v>2487</v>
      </c>
      <c r="B1464" s="189" t="s">
        <v>1434</v>
      </c>
      <c r="C1464" s="189" t="s">
        <v>332</v>
      </c>
      <c r="D1464" s="189" t="s">
        <v>333</v>
      </c>
      <c r="E1464" s="138">
        <v>1.23</v>
      </c>
    </row>
    <row r="1465" spans="1:5">
      <c r="A1465" s="189">
        <v>2483</v>
      </c>
      <c r="B1465" s="189" t="s">
        <v>1435</v>
      </c>
      <c r="C1465" s="189" t="s">
        <v>332</v>
      </c>
      <c r="D1465" s="189" t="s">
        <v>333</v>
      </c>
      <c r="E1465" s="138">
        <v>2.57</v>
      </c>
    </row>
    <row r="1466" spans="1:5">
      <c r="A1466" s="189">
        <v>2528</v>
      </c>
      <c r="B1466" s="189" t="s">
        <v>1436</v>
      </c>
      <c r="C1466" s="189" t="s">
        <v>332</v>
      </c>
      <c r="D1466" s="189" t="s">
        <v>333</v>
      </c>
      <c r="E1466" s="138">
        <v>14.18</v>
      </c>
    </row>
    <row r="1467" spans="1:5">
      <c r="A1467" s="189">
        <v>2489</v>
      </c>
      <c r="B1467" s="189" t="s">
        <v>1437</v>
      </c>
      <c r="C1467" s="189" t="s">
        <v>332</v>
      </c>
      <c r="D1467" s="189" t="s">
        <v>333</v>
      </c>
      <c r="E1467" s="138">
        <v>6.24</v>
      </c>
    </row>
    <row r="1468" spans="1:5">
      <c r="A1468" s="189">
        <v>2488</v>
      </c>
      <c r="B1468" s="189" t="s">
        <v>1438</v>
      </c>
      <c r="C1468" s="189" t="s">
        <v>332</v>
      </c>
      <c r="D1468" s="189" t="s">
        <v>333</v>
      </c>
      <c r="E1468" s="138">
        <v>1.44</v>
      </c>
    </row>
    <row r="1469" spans="1:5">
      <c r="A1469" s="189">
        <v>2484</v>
      </c>
      <c r="B1469" s="189" t="s">
        <v>1439</v>
      </c>
      <c r="C1469" s="189" t="s">
        <v>332</v>
      </c>
      <c r="D1469" s="189" t="s">
        <v>333</v>
      </c>
      <c r="E1469" s="138">
        <v>20.59</v>
      </c>
    </row>
    <row r="1470" spans="1:5">
      <c r="A1470" s="189">
        <v>2485</v>
      </c>
      <c r="B1470" s="189" t="s">
        <v>1440</v>
      </c>
      <c r="C1470" s="189" t="s">
        <v>332</v>
      </c>
      <c r="D1470" s="189" t="s">
        <v>333</v>
      </c>
      <c r="E1470" s="138">
        <v>32.28</v>
      </c>
    </row>
    <row r="1471" spans="1:5">
      <c r="A1471" s="189">
        <v>38005</v>
      </c>
      <c r="B1471" s="189" t="s">
        <v>1441</v>
      </c>
      <c r="C1471" s="189" t="s">
        <v>332</v>
      </c>
      <c r="D1471" s="189" t="s">
        <v>333</v>
      </c>
      <c r="E1471" s="138">
        <v>13.74</v>
      </c>
    </row>
    <row r="1472" spans="1:5">
      <c r="A1472" s="189">
        <v>38006</v>
      </c>
      <c r="B1472" s="189" t="s">
        <v>1442</v>
      </c>
      <c r="C1472" s="189" t="s">
        <v>332</v>
      </c>
      <c r="D1472" s="189" t="s">
        <v>333</v>
      </c>
      <c r="E1472" s="138">
        <v>16.87</v>
      </c>
    </row>
    <row r="1473" spans="1:5">
      <c r="A1473" s="189">
        <v>38428</v>
      </c>
      <c r="B1473" s="189" t="s">
        <v>1443</v>
      </c>
      <c r="C1473" s="189" t="s">
        <v>332</v>
      </c>
      <c r="D1473" s="189" t="s">
        <v>333</v>
      </c>
      <c r="E1473" s="138">
        <v>15.8</v>
      </c>
    </row>
    <row r="1474" spans="1:5">
      <c r="A1474" s="189">
        <v>38007</v>
      </c>
      <c r="B1474" s="189" t="s">
        <v>1444</v>
      </c>
      <c r="C1474" s="189" t="s">
        <v>332</v>
      </c>
      <c r="D1474" s="189" t="s">
        <v>333</v>
      </c>
      <c r="E1474" s="138">
        <v>25.82</v>
      </c>
    </row>
    <row r="1475" spans="1:5">
      <c r="A1475" s="189">
        <v>38008</v>
      </c>
      <c r="B1475" s="189" t="s">
        <v>1445</v>
      </c>
      <c r="C1475" s="189" t="s">
        <v>332</v>
      </c>
      <c r="D1475" s="189" t="s">
        <v>333</v>
      </c>
      <c r="E1475" s="138">
        <v>103.98</v>
      </c>
    </row>
    <row r="1476" spans="1:5">
      <c r="A1476" s="189">
        <v>38009</v>
      </c>
      <c r="B1476" s="189" t="s">
        <v>1446</v>
      </c>
      <c r="C1476" s="189" t="s">
        <v>332</v>
      </c>
      <c r="D1476" s="189" t="s">
        <v>333</v>
      </c>
      <c r="E1476" s="138">
        <v>127.08</v>
      </c>
    </row>
    <row r="1477" spans="1:5">
      <c r="A1477" s="189">
        <v>39279</v>
      </c>
      <c r="B1477" s="189" t="s">
        <v>4555</v>
      </c>
      <c r="C1477" s="189" t="s">
        <v>332</v>
      </c>
      <c r="D1477" s="189" t="s">
        <v>335</v>
      </c>
      <c r="E1477" s="138">
        <v>10.52</v>
      </c>
    </row>
    <row r="1478" spans="1:5">
      <c r="A1478" s="189">
        <v>38845</v>
      </c>
      <c r="B1478" s="189" t="s">
        <v>4556</v>
      </c>
      <c r="C1478" s="189" t="s">
        <v>332</v>
      </c>
      <c r="D1478" s="189" t="s">
        <v>335</v>
      </c>
      <c r="E1478" s="138">
        <v>15.23</v>
      </c>
    </row>
    <row r="1479" spans="1:5">
      <c r="A1479" s="189">
        <v>39280</v>
      </c>
      <c r="B1479" s="189" t="s">
        <v>4557</v>
      </c>
      <c r="C1479" s="189" t="s">
        <v>332</v>
      </c>
      <c r="D1479" s="189" t="s">
        <v>335</v>
      </c>
      <c r="E1479" s="138">
        <v>13.65</v>
      </c>
    </row>
    <row r="1480" spans="1:5">
      <c r="A1480" s="189">
        <v>39281</v>
      </c>
      <c r="B1480" s="189" t="s">
        <v>4558</v>
      </c>
      <c r="C1480" s="189" t="s">
        <v>332</v>
      </c>
      <c r="D1480" s="189" t="s">
        <v>335</v>
      </c>
      <c r="E1480" s="138">
        <v>17.96</v>
      </c>
    </row>
    <row r="1481" spans="1:5">
      <c r="A1481" s="189">
        <v>38849</v>
      </c>
      <c r="B1481" s="189" t="s">
        <v>4559</v>
      </c>
      <c r="C1481" s="189" t="s">
        <v>332</v>
      </c>
      <c r="D1481" s="189" t="s">
        <v>335</v>
      </c>
      <c r="E1481" s="138">
        <v>15.39</v>
      </c>
    </row>
    <row r="1482" spans="1:5">
      <c r="A1482" s="189">
        <v>39282</v>
      </c>
      <c r="B1482" s="189" t="s">
        <v>4560</v>
      </c>
      <c r="C1482" s="189" t="s">
        <v>332</v>
      </c>
      <c r="D1482" s="189" t="s">
        <v>335</v>
      </c>
      <c r="E1482" s="138">
        <v>18.39</v>
      </c>
    </row>
    <row r="1483" spans="1:5">
      <c r="A1483" s="189">
        <v>38852</v>
      </c>
      <c r="B1483" s="189" t="s">
        <v>4561</v>
      </c>
      <c r="C1483" s="189" t="s">
        <v>332</v>
      </c>
      <c r="D1483" s="189" t="s">
        <v>335</v>
      </c>
      <c r="E1483" s="138">
        <v>25.02</v>
      </c>
    </row>
    <row r="1484" spans="1:5">
      <c r="A1484" s="189">
        <v>38844</v>
      </c>
      <c r="B1484" s="189" t="s">
        <v>4562</v>
      </c>
      <c r="C1484" s="189" t="s">
        <v>332</v>
      </c>
      <c r="D1484" s="189" t="s">
        <v>335</v>
      </c>
      <c r="E1484" s="138">
        <v>7.69</v>
      </c>
    </row>
    <row r="1485" spans="1:5">
      <c r="A1485" s="189">
        <v>38846</v>
      </c>
      <c r="B1485" s="189" t="s">
        <v>4563</v>
      </c>
      <c r="C1485" s="189" t="s">
        <v>332</v>
      </c>
      <c r="D1485" s="189" t="s">
        <v>335</v>
      </c>
      <c r="E1485" s="138">
        <v>8.41</v>
      </c>
    </row>
    <row r="1486" spans="1:5">
      <c r="A1486" s="189">
        <v>38847</v>
      </c>
      <c r="B1486" s="189" t="s">
        <v>4564</v>
      </c>
      <c r="C1486" s="189" t="s">
        <v>332</v>
      </c>
      <c r="D1486" s="189" t="s">
        <v>335</v>
      </c>
      <c r="E1486" s="138">
        <v>10.35</v>
      </c>
    </row>
    <row r="1487" spans="1:5">
      <c r="A1487" s="189">
        <v>38850</v>
      </c>
      <c r="B1487" s="189" t="s">
        <v>4565</v>
      </c>
      <c r="C1487" s="189" t="s">
        <v>332</v>
      </c>
      <c r="D1487" s="189" t="s">
        <v>335</v>
      </c>
      <c r="E1487" s="138">
        <v>14.38</v>
      </c>
    </row>
    <row r="1488" spans="1:5">
      <c r="A1488" s="189">
        <v>38848</v>
      </c>
      <c r="B1488" s="189" t="s">
        <v>4566</v>
      </c>
      <c r="C1488" s="189" t="s">
        <v>332</v>
      </c>
      <c r="D1488" s="189" t="s">
        <v>335</v>
      </c>
      <c r="E1488" s="138">
        <v>12.03</v>
      </c>
    </row>
    <row r="1489" spans="1:5">
      <c r="A1489" s="189">
        <v>38851</v>
      </c>
      <c r="B1489" s="189" t="s">
        <v>4567</v>
      </c>
      <c r="C1489" s="189" t="s">
        <v>332</v>
      </c>
      <c r="D1489" s="189" t="s">
        <v>335</v>
      </c>
      <c r="E1489" s="138">
        <v>21.86</v>
      </c>
    </row>
    <row r="1490" spans="1:5">
      <c r="A1490" s="189">
        <v>38860</v>
      </c>
      <c r="B1490" s="189" t="s">
        <v>4568</v>
      </c>
      <c r="C1490" s="189" t="s">
        <v>332</v>
      </c>
      <c r="D1490" s="189" t="s">
        <v>335</v>
      </c>
      <c r="E1490" s="138">
        <v>6.18</v>
      </c>
    </row>
    <row r="1491" spans="1:5">
      <c r="A1491" s="189">
        <v>38861</v>
      </c>
      <c r="B1491" s="189" t="s">
        <v>4569</v>
      </c>
      <c r="C1491" s="189" t="s">
        <v>332</v>
      </c>
      <c r="D1491" s="189" t="s">
        <v>335</v>
      </c>
      <c r="E1491" s="138">
        <v>8.32</v>
      </c>
    </row>
    <row r="1492" spans="1:5">
      <c r="A1492" s="189">
        <v>38862</v>
      </c>
      <c r="B1492" s="189" t="s">
        <v>4570</v>
      </c>
      <c r="C1492" s="189" t="s">
        <v>332</v>
      </c>
      <c r="D1492" s="189" t="s">
        <v>335</v>
      </c>
      <c r="E1492" s="138">
        <v>7.01</v>
      </c>
    </row>
    <row r="1493" spans="1:5">
      <c r="A1493" s="189">
        <v>38863</v>
      </c>
      <c r="B1493" s="189" t="s">
        <v>4571</v>
      </c>
      <c r="C1493" s="189" t="s">
        <v>332</v>
      </c>
      <c r="D1493" s="189" t="s">
        <v>335</v>
      </c>
      <c r="E1493" s="138">
        <v>8.0500000000000007</v>
      </c>
    </row>
    <row r="1494" spans="1:5">
      <c r="A1494" s="189">
        <v>38865</v>
      </c>
      <c r="B1494" s="189" t="s">
        <v>4572</v>
      </c>
      <c r="C1494" s="189" t="s">
        <v>332</v>
      </c>
      <c r="D1494" s="189" t="s">
        <v>335</v>
      </c>
      <c r="E1494" s="138">
        <v>10.94</v>
      </c>
    </row>
    <row r="1495" spans="1:5">
      <c r="A1495" s="189">
        <v>38864</v>
      </c>
      <c r="B1495" s="189" t="s">
        <v>4573</v>
      </c>
      <c r="C1495" s="189" t="s">
        <v>332</v>
      </c>
      <c r="D1495" s="189" t="s">
        <v>335</v>
      </c>
      <c r="E1495" s="138">
        <v>16.72</v>
      </c>
    </row>
    <row r="1496" spans="1:5">
      <c r="A1496" s="189">
        <v>38866</v>
      </c>
      <c r="B1496" s="189" t="s">
        <v>4574</v>
      </c>
      <c r="C1496" s="189" t="s">
        <v>332</v>
      </c>
      <c r="D1496" s="189" t="s">
        <v>335</v>
      </c>
      <c r="E1496" s="138">
        <v>11.77</v>
      </c>
    </row>
    <row r="1497" spans="1:5">
      <c r="A1497" s="189">
        <v>38868</v>
      </c>
      <c r="B1497" s="189" t="s">
        <v>4575</v>
      </c>
      <c r="C1497" s="189" t="s">
        <v>332</v>
      </c>
      <c r="D1497" s="189" t="s">
        <v>335</v>
      </c>
      <c r="E1497" s="138">
        <v>19.62</v>
      </c>
    </row>
    <row r="1498" spans="1:5">
      <c r="A1498" s="189">
        <v>38853</v>
      </c>
      <c r="B1498" s="189" t="s">
        <v>4576</v>
      </c>
      <c r="C1498" s="189" t="s">
        <v>332</v>
      </c>
      <c r="D1498" s="189" t="s">
        <v>335</v>
      </c>
      <c r="E1498" s="138">
        <v>6.34</v>
      </c>
    </row>
    <row r="1499" spans="1:5">
      <c r="A1499" s="189">
        <v>38854</v>
      </c>
      <c r="B1499" s="189" t="s">
        <v>4577</v>
      </c>
      <c r="C1499" s="189" t="s">
        <v>332</v>
      </c>
      <c r="D1499" s="189" t="s">
        <v>335</v>
      </c>
      <c r="E1499" s="138">
        <v>8.66</v>
      </c>
    </row>
    <row r="1500" spans="1:5">
      <c r="A1500" s="189">
        <v>38855</v>
      </c>
      <c r="B1500" s="189" t="s">
        <v>4578</v>
      </c>
      <c r="C1500" s="189" t="s">
        <v>332</v>
      </c>
      <c r="D1500" s="189" t="s">
        <v>335</v>
      </c>
      <c r="E1500" s="138">
        <v>6.42</v>
      </c>
    </row>
    <row r="1501" spans="1:5">
      <c r="A1501" s="189">
        <v>38856</v>
      </c>
      <c r="B1501" s="189" t="s">
        <v>4579</v>
      </c>
      <c r="C1501" s="189" t="s">
        <v>332</v>
      </c>
      <c r="D1501" s="189" t="s">
        <v>335</v>
      </c>
      <c r="E1501" s="138">
        <v>10.32</v>
      </c>
    </row>
    <row r="1502" spans="1:5">
      <c r="A1502" s="189">
        <v>38857</v>
      </c>
      <c r="B1502" s="189" t="s">
        <v>4580</v>
      </c>
      <c r="C1502" s="189" t="s">
        <v>332</v>
      </c>
      <c r="D1502" s="189" t="s">
        <v>335</v>
      </c>
      <c r="E1502" s="138">
        <v>13.65</v>
      </c>
    </row>
    <row r="1503" spans="1:5">
      <c r="A1503" s="189">
        <v>38858</v>
      </c>
      <c r="B1503" s="189" t="s">
        <v>4581</v>
      </c>
      <c r="C1503" s="189" t="s">
        <v>332</v>
      </c>
      <c r="D1503" s="189" t="s">
        <v>335</v>
      </c>
      <c r="E1503" s="138">
        <v>12.41</v>
      </c>
    </row>
    <row r="1504" spans="1:5">
      <c r="A1504" s="189">
        <v>38859</v>
      </c>
      <c r="B1504" s="189" t="s">
        <v>4582</v>
      </c>
      <c r="C1504" s="189" t="s">
        <v>332</v>
      </c>
      <c r="D1504" s="189" t="s">
        <v>335</v>
      </c>
      <c r="E1504" s="138">
        <v>20.100000000000001</v>
      </c>
    </row>
    <row r="1505" spans="1:5">
      <c r="A1505" s="189">
        <v>1607</v>
      </c>
      <c r="B1505" s="189" t="s">
        <v>1447</v>
      </c>
      <c r="C1505" s="189" t="s">
        <v>1448</v>
      </c>
      <c r="D1505" s="189" t="s">
        <v>333</v>
      </c>
      <c r="E1505" s="138">
        <v>0.16</v>
      </c>
    </row>
    <row r="1506" spans="1:5">
      <c r="A1506" s="189">
        <v>11467</v>
      </c>
      <c r="B1506" s="189" t="s">
        <v>1449</v>
      </c>
      <c r="C1506" s="189" t="s">
        <v>332</v>
      </c>
      <c r="D1506" s="189" t="s">
        <v>333</v>
      </c>
      <c r="E1506" s="138">
        <v>15.98</v>
      </c>
    </row>
    <row r="1507" spans="1:5">
      <c r="A1507" s="189">
        <v>38169</v>
      </c>
      <c r="B1507" s="189" t="s">
        <v>1450</v>
      </c>
      <c r="C1507" s="189" t="s">
        <v>1448</v>
      </c>
      <c r="D1507" s="189" t="s">
        <v>333</v>
      </c>
      <c r="E1507" s="138">
        <v>57.15</v>
      </c>
    </row>
    <row r="1508" spans="1:5">
      <c r="A1508" s="189">
        <v>6142</v>
      </c>
      <c r="B1508" s="189" t="s">
        <v>1451</v>
      </c>
      <c r="C1508" s="189" t="s">
        <v>332</v>
      </c>
      <c r="D1508" s="189" t="s">
        <v>333</v>
      </c>
      <c r="E1508" s="138">
        <v>5.67</v>
      </c>
    </row>
    <row r="1509" spans="1:5">
      <c r="A1509" s="189">
        <v>11686</v>
      </c>
      <c r="B1509" s="189" t="s">
        <v>1452</v>
      </c>
      <c r="C1509" s="189" t="s">
        <v>332</v>
      </c>
      <c r="D1509" s="189" t="s">
        <v>333</v>
      </c>
      <c r="E1509" s="138">
        <v>7.87</v>
      </c>
    </row>
    <row r="1510" spans="1:5">
      <c r="A1510" s="189">
        <v>37598</v>
      </c>
      <c r="B1510" s="189" t="s">
        <v>1453</v>
      </c>
      <c r="C1510" s="189" t="s">
        <v>332</v>
      </c>
      <c r="D1510" s="189" t="s">
        <v>335</v>
      </c>
      <c r="E1510" s="138">
        <v>22.83</v>
      </c>
    </row>
    <row r="1511" spans="1:5">
      <c r="A1511" s="189">
        <v>25398</v>
      </c>
      <c r="B1511" s="189" t="s">
        <v>1454</v>
      </c>
      <c r="C1511" s="189" t="s">
        <v>332</v>
      </c>
      <c r="D1511" s="189" t="s">
        <v>335</v>
      </c>
      <c r="E1511" s="177">
        <v>2122.5100000000002</v>
      </c>
    </row>
    <row r="1512" spans="1:5">
      <c r="A1512" s="189">
        <v>25399</v>
      </c>
      <c r="B1512" s="189" t="s">
        <v>1455</v>
      </c>
      <c r="C1512" s="189" t="s">
        <v>332</v>
      </c>
      <c r="D1512" s="189" t="s">
        <v>335</v>
      </c>
      <c r="E1512" s="177">
        <v>1288.55</v>
      </c>
    </row>
    <row r="1513" spans="1:5">
      <c r="A1513" s="189">
        <v>10667</v>
      </c>
      <c r="B1513" s="189" t="s">
        <v>1456</v>
      </c>
      <c r="C1513" s="189" t="s">
        <v>332</v>
      </c>
      <c r="D1513" s="189" t="s">
        <v>335</v>
      </c>
      <c r="E1513" s="177">
        <v>11245</v>
      </c>
    </row>
    <row r="1514" spans="1:5">
      <c r="A1514" s="189">
        <v>1613</v>
      </c>
      <c r="B1514" s="189" t="s">
        <v>1457</v>
      </c>
      <c r="C1514" s="189" t="s">
        <v>332</v>
      </c>
      <c r="D1514" s="189" t="s">
        <v>335</v>
      </c>
      <c r="E1514" s="177">
        <v>1196.57</v>
      </c>
    </row>
    <row r="1515" spans="1:5">
      <c r="A1515" s="189">
        <v>1626</v>
      </c>
      <c r="B1515" s="189" t="s">
        <v>1458</v>
      </c>
      <c r="C1515" s="189" t="s">
        <v>332</v>
      </c>
      <c r="D1515" s="189" t="s">
        <v>335</v>
      </c>
      <c r="E1515" s="177">
        <v>1789.61</v>
      </c>
    </row>
    <row r="1516" spans="1:5">
      <c r="A1516" s="189">
        <v>1625</v>
      </c>
      <c r="B1516" s="189" t="s">
        <v>1459</v>
      </c>
      <c r="C1516" s="189" t="s">
        <v>332</v>
      </c>
      <c r="D1516" s="189" t="s">
        <v>335</v>
      </c>
      <c r="E1516" s="138">
        <v>124.99</v>
      </c>
    </row>
    <row r="1517" spans="1:5">
      <c r="A1517" s="189">
        <v>1622</v>
      </c>
      <c r="B1517" s="189" t="s">
        <v>1460</v>
      </c>
      <c r="C1517" s="189" t="s">
        <v>332</v>
      </c>
      <c r="D1517" s="189" t="s">
        <v>335</v>
      </c>
      <c r="E1517" s="177">
        <v>4038.42</v>
      </c>
    </row>
    <row r="1518" spans="1:5">
      <c r="A1518" s="189">
        <v>1620</v>
      </c>
      <c r="B1518" s="189" t="s">
        <v>1461</v>
      </c>
      <c r="C1518" s="189" t="s">
        <v>332</v>
      </c>
      <c r="D1518" s="189" t="s">
        <v>335</v>
      </c>
      <c r="E1518" s="138">
        <v>263.31</v>
      </c>
    </row>
    <row r="1519" spans="1:5">
      <c r="A1519" s="189">
        <v>1629</v>
      </c>
      <c r="B1519" s="189" t="s">
        <v>1462</v>
      </c>
      <c r="C1519" s="189" t="s">
        <v>332</v>
      </c>
      <c r="D1519" s="189" t="s">
        <v>335</v>
      </c>
      <c r="E1519" s="177">
        <v>9828.57</v>
      </c>
    </row>
    <row r="1520" spans="1:5">
      <c r="A1520" s="189">
        <v>1627</v>
      </c>
      <c r="B1520" s="189" t="s">
        <v>1463</v>
      </c>
      <c r="C1520" s="189" t="s">
        <v>332</v>
      </c>
      <c r="D1520" s="189" t="s">
        <v>335</v>
      </c>
      <c r="E1520" s="138">
        <v>503.31</v>
      </c>
    </row>
    <row r="1521" spans="1:5">
      <c r="A1521" s="189">
        <v>1623</v>
      </c>
      <c r="B1521" s="189" t="s">
        <v>1464</v>
      </c>
      <c r="C1521" s="189" t="s">
        <v>332</v>
      </c>
      <c r="D1521" s="189" t="s">
        <v>335</v>
      </c>
      <c r="E1521" s="138">
        <v>101.94</v>
      </c>
    </row>
    <row r="1522" spans="1:5">
      <c r="A1522" s="189">
        <v>1619</v>
      </c>
      <c r="B1522" s="189" t="s">
        <v>1465</v>
      </c>
      <c r="C1522" s="189" t="s">
        <v>332</v>
      </c>
      <c r="D1522" s="189" t="s">
        <v>335</v>
      </c>
      <c r="E1522" s="138">
        <v>140.22</v>
      </c>
    </row>
    <row r="1523" spans="1:5">
      <c r="A1523" s="189">
        <v>1630</v>
      </c>
      <c r="B1523" s="189" t="s">
        <v>1466</v>
      </c>
      <c r="C1523" s="189" t="s">
        <v>332</v>
      </c>
      <c r="D1523" s="189" t="s">
        <v>335</v>
      </c>
      <c r="E1523" s="177">
        <v>3087.46</v>
      </c>
    </row>
    <row r="1524" spans="1:5">
      <c r="A1524" s="189">
        <v>1616</v>
      </c>
      <c r="B1524" s="189" t="s">
        <v>1467</v>
      </c>
      <c r="C1524" s="189" t="s">
        <v>332</v>
      </c>
      <c r="D1524" s="189" t="s">
        <v>335</v>
      </c>
      <c r="E1524" s="177">
        <v>4748.57</v>
      </c>
    </row>
    <row r="1525" spans="1:5">
      <c r="A1525" s="189">
        <v>1614</v>
      </c>
      <c r="B1525" s="189" t="s">
        <v>1468</v>
      </c>
      <c r="C1525" s="189" t="s">
        <v>332</v>
      </c>
      <c r="D1525" s="189" t="s">
        <v>335</v>
      </c>
      <c r="E1525" s="138">
        <v>217.02</v>
      </c>
    </row>
    <row r="1526" spans="1:5">
      <c r="A1526" s="189">
        <v>1617</v>
      </c>
      <c r="B1526" s="189" t="s">
        <v>1469</v>
      </c>
      <c r="C1526" s="189" t="s">
        <v>332</v>
      </c>
      <c r="D1526" s="189" t="s">
        <v>335</v>
      </c>
      <c r="E1526" s="177">
        <v>5668.76</v>
      </c>
    </row>
    <row r="1527" spans="1:5">
      <c r="A1527" s="189">
        <v>1621</v>
      </c>
      <c r="B1527" s="189" t="s">
        <v>1470</v>
      </c>
      <c r="C1527" s="189" t="s">
        <v>332</v>
      </c>
      <c r="D1527" s="189" t="s">
        <v>335</v>
      </c>
      <c r="E1527" s="138">
        <v>388.14</v>
      </c>
    </row>
    <row r="1528" spans="1:5">
      <c r="A1528" s="189">
        <v>1624</v>
      </c>
      <c r="B1528" s="189" t="s">
        <v>1471</v>
      </c>
      <c r="C1528" s="189" t="s">
        <v>332</v>
      </c>
      <c r="D1528" s="189" t="s">
        <v>335</v>
      </c>
      <c r="E1528" s="177">
        <v>13934.09</v>
      </c>
    </row>
    <row r="1529" spans="1:5">
      <c r="A1529" s="189">
        <v>1615</v>
      </c>
      <c r="B1529" s="189" t="s">
        <v>1472</v>
      </c>
      <c r="C1529" s="189" t="s">
        <v>332</v>
      </c>
      <c r="D1529" s="189" t="s">
        <v>335</v>
      </c>
      <c r="E1529" s="138">
        <v>728.88</v>
      </c>
    </row>
    <row r="1530" spans="1:5">
      <c r="A1530" s="189">
        <v>1612</v>
      </c>
      <c r="B1530" s="189" t="s">
        <v>1473</v>
      </c>
      <c r="C1530" s="189" t="s">
        <v>332</v>
      </c>
      <c r="D1530" s="189" t="s">
        <v>335</v>
      </c>
      <c r="E1530" s="138">
        <v>96</v>
      </c>
    </row>
    <row r="1531" spans="1:5">
      <c r="A1531" s="189">
        <v>1618</v>
      </c>
      <c r="B1531" s="189" t="s">
        <v>1474</v>
      </c>
      <c r="C1531" s="189" t="s">
        <v>332</v>
      </c>
      <c r="D1531" s="189" t="s">
        <v>335</v>
      </c>
      <c r="E1531" s="177">
        <v>1001.58</v>
      </c>
    </row>
    <row r="1532" spans="1:5">
      <c r="A1532" s="189">
        <v>14211</v>
      </c>
      <c r="B1532" s="189" t="s">
        <v>1475</v>
      </c>
      <c r="C1532" s="189" t="s">
        <v>332</v>
      </c>
      <c r="D1532" s="189" t="s">
        <v>335</v>
      </c>
      <c r="E1532" s="138">
        <v>31.04</v>
      </c>
    </row>
    <row r="1533" spans="1:5">
      <c r="A1533" s="189">
        <v>34500</v>
      </c>
      <c r="B1533" s="189" t="s">
        <v>9352</v>
      </c>
      <c r="C1533" s="189" t="s">
        <v>330</v>
      </c>
      <c r="D1533" s="189" t="s">
        <v>333</v>
      </c>
      <c r="E1533" s="138">
        <v>110.67</v>
      </c>
    </row>
    <row r="1534" spans="1:5">
      <c r="A1534" s="189">
        <v>40934</v>
      </c>
      <c r="B1534" s="189" t="s">
        <v>1476</v>
      </c>
      <c r="C1534" s="189" t="s">
        <v>470</v>
      </c>
      <c r="D1534" s="189" t="s">
        <v>333</v>
      </c>
      <c r="E1534" s="177">
        <v>19566.98</v>
      </c>
    </row>
    <row r="1535" spans="1:5">
      <c r="A1535" s="189">
        <v>5328</v>
      </c>
      <c r="B1535" s="189" t="s">
        <v>1477</v>
      </c>
      <c r="C1535" s="189" t="s">
        <v>332</v>
      </c>
      <c r="D1535" s="189" t="s">
        <v>333</v>
      </c>
      <c r="E1535" s="138">
        <v>3.91</v>
      </c>
    </row>
    <row r="1536" spans="1:5">
      <c r="A1536" s="189">
        <v>38200</v>
      </c>
      <c r="B1536" s="189" t="s">
        <v>1478</v>
      </c>
      <c r="C1536" s="189" t="s">
        <v>1479</v>
      </c>
      <c r="D1536" s="189" t="s">
        <v>333</v>
      </c>
      <c r="E1536" s="138">
        <v>439.63</v>
      </c>
    </row>
    <row r="1537" spans="1:5">
      <c r="A1537" s="189">
        <v>39269</v>
      </c>
      <c r="B1537" s="189" t="s">
        <v>1480</v>
      </c>
      <c r="C1537" s="189" t="s">
        <v>383</v>
      </c>
      <c r="D1537" s="189" t="s">
        <v>333</v>
      </c>
      <c r="E1537" s="138">
        <v>0.72</v>
      </c>
    </row>
    <row r="1538" spans="1:5">
      <c r="A1538" s="189">
        <v>11889</v>
      </c>
      <c r="B1538" s="189" t="s">
        <v>1481</v>
      </c>
      <c r="C1538" s="189" t="s">
        <v>383</v>
      </c>
      <c r="D1538" s="189" t="s">
        <v>333</v>
      </c>
      <c r="E1538" s="138">
        <v>1</v>
      </c>
    </row>
    <row r="1539" spans="1:5">
      <c r="A1539" s="189">
        <v>39270</v>
      </c>
      <c r="B1539" s="189" t="s">
        <v>1482</v>
      </c>
      <c r="C1539" s="189" t="s">
        <v>383</v>
      </c>
      <c r="D1539" s="189" t="s">
        <v>333</v>
      </c>
      <c r="E1539" s="138">
        <v>1.2</v>
      </c>
    </row>
    <row r="1540" spans="1:5">
      <c r="A1540" s="189">
        <v>11890</v>
      </c>
      <c r="B1540" s="189" t="s">
        <v>1483</v>
      </c>
      <c r="C1540" s="189" t="s">
        <v>383</v>
      </c>
      <c r="D1540" s="189" t="s">
        <v>333</v>
      </c>
      <c r="E1540" s="138">
        <v>1.56</v>
      </c>
    </row>
    <row r="1541" spans="1:5">
      <c r="A1541" s="189">
        <v>11891</v>
      </c>
      <c r="B1541" s="189" t="s">
        <v>1484</v>
      </c>
      <c r="C1541" s="189" t="s">
        <v>383</v>
      </c>
      <c r="D1541" s="189" t="s">
        <v>333</v>
      </c>
      <c r="E1541" s="138">
        <v>2.57</v>
      </c>
    </row>
    <row r="1542" spans="1:5">
      <c r="A1542" s="189">
        <v>11892</v>
      </c>
      <c r="B1542" s="189" t="s">
        <v>1485</v>
      </c>
      <c r="C1542" s="189" t="s">
        <v>383</v>
      </c>
      <c r="D1542" s="189" t="s">
        <v>333</v>
      </c>
      <c r="E1542" s="138">
        <v>3.96</v>
      </c>
    </row>
    <row r="1543" spans="1:5">
      <c r="A1543" s="189">
        <v>37601</v>
      </c>
      <c r="B1543" s="189" t="s">
        <v>1486</v>
      </c>
      <c r="C1543" s="189" t="s">
        <v>383</v>
      </c>
      <c r="D1543" s="189" t="s">
        <v>335</v>
      </c>
      <c r="E1543" s="138">
        <v>5.07</v>
      </c>
    </row>
    <row r="1544" spans="1:5">
      <c r="A1544" s="189">
        <v>1634</v>
      </c>
      <c r="B1544" s="189" t="s">
        <v>1487</v>
      </c>
      <c r="C1544" s="189" t="s">
        <v>383</v>
      </c>
      <c r="D1544" s="189" t="s">
        <v>335</v>
      </c>
      <c r="E1544" s="138">
        <v>5.24</v>
      </c>
    </row>
    <row r="1545" spans="1:5">
      <c r="A1545" s="189">
        <v>5086</v>
      </c>
      <c r="B1545" s="189" t="s">
        <v>1488</v>
      </c>
      <c r="C1545" s="189" t="s">
        <v>387</v>
      </c>
      <c r="D1545" s="189" t="s">
        <v>333</v>
      </c>
      <c r="E1545" s="138">
        <v>23.66</v>
      </c>
    </row>
    <row r="1546" spans="1:5">
      <c r="A1546" s="189">
        <v>11280</v>
      </c>
      <c r="B1546" s="189" t="s">
        <v>222</v>
      </c>
      <c r="C1546" s="189" t="s">
        <v>332</v>
      </c>
      <c r="D1546" s="189" t="s">
        <v>333</v>
      </c>
      <c r="E1546" s="177">
        <v>8800.51</v>
      </c>
    </row>
    <row r="1547" spans="1:5">
      <c r="A1547" s="189">
        <v>40519</v>
      </c>
      <c r="B1547" s="189" t="s">
        <v>1489</v>
      </c>
      <c r="C1547" s="189" t="s">
        <v>332</v>
      </c>
      <c r="D1547" s="189" t="s">
        <v>333</v>
      </c>
      <c r="E1547" s="177">
        <v>72548.41</v>
      </c>
    </row>
    <row r="1548" spans="1:5">
      <c r="A1548" s="189">
        <v>39869</v>
      </c>
      <c r="B1548" s="189" t="s">
        <v>1490</v>
      </c>
      <c r="C1548" s="189" t="s">
        <v>332</v>
      </c>
      <c r="D1548" s="189" t="s">
        <v>335</v>
      </c>
      <c r="E1548" s="138">
        <v>9</v>
      </c>
    </row>
    <row r="1549" spans="1:5">
      <c r="A1549" s="189">
        <v>39870</v>
      </c>
      <c r="B1549" s="189" t="s">
        <v>1491</v>
      </c>
      <c r="C1549" s="189" t="s">
        <v>332</v>
      </c>
      <c r="D1549" s="189" t="s">
        <v>335</v>
      </c>
      <c r="E1549" s="138">
        <v>13.77</v>
      </c>
    </row>
    <row r="1550" spans="1:5">
      <c r="A1550" s="189">
        <v>39871</v>
      </c>
      <c r="B1550" s="189" t="s">
        <v>1492</v>
      </c>
      <c r="C1550" s="189" t="s">
        <v>332</v>
      </c>
      <c r="D1550" s="189" t="s">
        <v>335</v>
      </c>
      <c r="E1550" s="138">
        <v>15.44</v>
      </c>
    </row>
    <row r="1551" spans="1:5">
      <c r="A1551" s="189">
        <v>12722</v>
      </c>
      <c r="B1551" s="189" t="s">
        <v>1493</v>
      </c>
      <c r="C1551" s="189" t="s">
        <v>332</v>
      </c>
      <c r="D1551" s="189" t="s">
        <v>335</v>
      </c>
      <c r="E1551" s="138">
        <v>516.62</v>
      </c>
    </row>
    <row r="1552" spans="1:5">
      <c r="A1552" s="189">
        <v>12714</v>
      </c>
      <c r="B1552" s="189" t="s">
        <v>1494</v>
      </c>
      <c r="C1552" s="189" t="s">
        <v>332</v>
      </c>
      <c r="D1552" s="189" t="s">
        <v>335</v>
      </c>
      <c r="E1552" s="138">
        <v>3.37</v>
      </c>
    </row>
    <row r="1553" spans="1:5">
      <c r="A1553" s="189">
        <v>12715</v>
      </c>
      <c r="B1553" s="189" t="s">
        <v>1495</v>
      </c>
      <c r="C1553" s="189" t="s">
        <v>332</v>
      </c>
      <c r="D1553" s="189" t="s">
        <v>335</v>
      </c>
      <c r="E1553" s="138">
        <v>7.61</v>
      </c>
    </row>
    <row r="1554" spans="1:5">
      <c r="A1554" s="189">
        <v>12716</v>
      </c>
      <c r="B1554" s="189" t="s">
        <v>1496</v>
      </c>
      <c r="C1554" s="189" t="s">
        <v>332</v>
      </c>
      <c r="D1554" s="189" t="s">
        <v>335</v>
      </c>
      <c r="E1554" s="138">
        <v>13.07</v>
      </c>
    </row>
    <row r="1555" spans="1:5">
      <c r="A1555" s="189">
        <v>12717</v>
      </c>
      <c r="B1555" s="189" t="s">
        <v>1497</v>
      </c>
      <c r="C1555" s="189" t="s">
        <v>332</v>
      </c>
      <c r="D1555" s="189" t="s">
        <v>335</v>
      </c>
      <c r="E1555" s="138">
        <v>25.7</v>
      </c>
    </row>
    <row r="1556" spans="1:5">
      <c r="A1556" s="189">
        <v>12718</v>
      </c>
      <c r="B1556" s="189" t="s">
        <v>1498</v>
      </c>
      <c r="C1556" s="189" t="s">
        <v>332</v>
      </c>
      <c r="D1556" s="189" t="s">
        <v>335</v>
      </c>
      <c r="E1556" s="138">
        <v>39.44</v>
      </c>
    </row>
    <row r="1557" spans="1:5">
      <c r="A1557" s="189">
        <v>12719</v>
      </c>
      <c r="B1557" s="189" t="s">
        <v>1499</v>
      </c>
      <c r="C1557" s="189" t="s">
        <v>332</v>
      </c>
      <c r="D1557" s="189" t="s">
        <v>335</v>
      </c>
      <c r="E1557" s="138">
        <v>62.61</v>
      </c>
    </row>
    <row r="1558" spans="1:5">
      <c r="A1558" s="189">
        <v>12720</v>
      </c>
      <c r="B1558" s="189" t="s">
        <v>1500</v>
      </c>
      <c r="C1558" s="189" t="s">
        <v>332</v>
      </c>
      <c r="D1558" s="189" t="s">
        <v>335</v>
      </c>
      <c r="E1558" s="138">
        <v>218.03</v>
      </c>
    </row>
    <row r="1559" spans="1:5">
      <c r="A1559" s="189">
        <v>12721</v>
      </c>
      <c r="B1559" s="189" t="s">
        <v>1501</v>
      </c>
      <c r="C1559" s="189" t="s">
        <v>332</v>
      </c>
      <c r="D1559" s="189" t="s">
        <v>335</v>
      </c>
      <c r="E1559" s="138">
        <v>209.07</v>
      </c>
    </row>
    <row r="1560" spans="1:5">
      <c r="A1560" s="189">
        <v>3468</v>
      </c>
      <c r="B1560" s="189" t="s">
        <v>1502</v>
      </c>
      <c r="C1560" s="189" t="s">
        <v>332</v>
      </c>
      <c r="D1560" s="189" t="s">
        <v>335</v>
      </c>
      <c r="E1560" s="138">
        <v>25.49</v>
      </c>
    </row>
    <row r="1561" spans="1:5">
      <c r="A1561" s="189">
        <v>3465</v>
      </c>
      <c r="B1561" s="189" t="s">
        <v>1503</v>
      </c>
      <c r="C1561" s="189" t="s">
        <v>332</v>
      </c>
      <c r="D1561" s="189" t="s">
        <v>335</v>
      </c>
      <c r="E1561" s="138">
        <v>25.49</v>
      </c>
    </row>
    <row r="1562" spans="1:5">
      <c r="A1562" s="189">
        <v>12403</v>
      </c>
      <c r="B1562" s="189" t="s">
        <v>1504</v>
      </c>
      <c r="C1562" s="189" t="s">
        <v>332</v>
      </c>
      <c r="D1562" s="189" t="s">
        <v>335</v>
      </c>
      <c r="E1562" s="138">
        <v>18.16</v>
      </c>
    </row>
    <row r="1563" spans="1:5">
      <c r="A1563" s="189">
        <v>3463</v>
      </c>
      <c r="B1563" s="189" t="s">
        <v>1505</v>
      </c>
      <c r="C1563" s="189" t="s">
        <v>332</v>
      </c>
      <c r="D1563" s="189" t="s">
        <v>335</v>
      </c>
      <c r="E1563" s="138">
        <v>10.61</v>
      </c>
    </row>
    <row r="1564" spans="1:5">
      <c r="A1564" s="189">
        <v>3464</v>
      </c>
      <c r="B1564" s="189" t="s">
        <v>1506</v>
      </c>
      <c r="C1564" s="189" t="s">
        <v>332</v>
      </c>
      <c r="D1564" s="189" t="s">
        <v>335</v>
      </c>
      <c r="E1564" s="138">
        <v>10.61</v>
      </c>
    </row>
    <row r="1565" spans="1:5">
      <c r="A1565" s="189">
        <v>3466</v>
      </c>
      <c r="B1565" s="189" t="s">
        <v>1507</v>
      </c>
      <c r="C1565" s="189" t="s">
        <v>332</v>
      </c>
      <c r="D1565" s="189" t="s">
        <v>335</v>
      </c>
      <c r="E1565" s="138">
        <v>64.73</v>
      </c>
    </row>
    <row r="1566" spans="1:5">
      <c r="A1566" s="189">
        <v>3467</v>
      </c>
      <c r="B1566" s="189" t="s">
        <v>1508</v>
      </c>
      <c r="C1566" s="189" t="s">
        <v>332</v>
      </c>
      <c r="D1566" s="189" t="s">
        <v>335</v>
      </c>
      <c r="E1566" s="138">
        <v>36.56</v>
      </c>
    </row>
    <row r="1567" spans="1:5">
      <c r="A1567" s="189">
        <v>3462</v>
      </c>
      <c r="B1567" s="189" t="s">
        <v>1509</v>
      </c>
      <c r="C1567" s="189" t="s">
        <v>332</v>
      </c>
      <c r="D1567" s="189" t="s">
        <v>335</v>
      </c>
      <c r="E1567" s="138">
        <v>7</v>
      </c>
    </row>
    <row r="1568" spans="1:5">
      <c r="A1568" s="189">
        <v>3446</v>
      </c>
      <c r="B1568" s="189" t="s">
        <v>1510</v>
      </c>
      <c r="C1568" s="189" t="s">
        <v>332</v>
      </c>
      <c r="D1568" s="189" t="s">
        <v>335</v>
      </c>
      <c r="E1568" s="138">
        <v>21.55</v>
      </c>
    </row>
    <row r="1569" spans="1:5">
      <c r="A1569" s="189">
        <v>3445</v>
      </c>
      <c r="B1569" s="189" t="s">
        <v>1511</v>
      </c>
      <c r="C1569" s="189" t="s">
        <v>332</v>
      </c>
      <c r="D1569" s="189" t="s">
        <v>335</v>
      </c>
      <c r="E1569" s="138">
        <v>17.59</v>
      </c>
    </row>
    <row r="1570" spans="1:5">
      <c r="A1570" s="189">
        <v>3441</v>
      </c>
      <c r="B1570" s="189" t="s">
        <v>1512</v>
      </c>
      <c r="C1570" s="189" t="s">
        <v>332</v>
      </c>
      <c r="D1570" s="189" t="s">
        <v>335</v>
      </c>
      <c r="E1570" s="138">
        <v>4.96</v>
      </c>
    </row>
    <row r="1571" spans="1:5">
      <c r="A1571" s="189">
        <v>3444</v>
      </c>
      <c r="B1571" s="189" t="s">
        <v>1513</v>
      </c>
      <c r="C1571" s="189" t="s">
        <v>332</v>
      </c>
      <c r="D1571" s="189" t="s">
        <v>335</v>
      </c>
      <c r="E1571" s="138">
        <v>10.83</v>
      </c>
    </row>
    <row r="1572" spans="1:5">
      <c r="A1572" s="189">
        <v>12402</v>
      </c>
      <c r="B1572" s="189" t="s">
        <v>1514</v>
      </c>
      <c r="C1572" s="189" t="s">
        <v>332</v>
      </c>
      <c r="D1572" s="189" t="s">
        <v>335</v>
      </c>
      <c r="E1572" s="138">
        <v>60.58</v>
      </c>
    </row>
    <row r="1573" spans="1:5">
      <c r="A1573" s="189">
        <v>3447</v>
      </c>
      <c r="B1573" s="189" t="s">
        <v>1515</v>
      </c>
      <c r="C1573" s="189" t="s">
        <v>332</v>
      </c>
      <c r="D1573" s="189" t="s">
        <v>335</v>
      </c>
      <c r="E1573" s="138">
        <v>31.34</v>
      </c>
    </row>
    <row r="1574" spans="1:5">
      <c r="A1574" s="189">
        <v>3442</v>
      </c>
      <c r="B1574" s="189" t="s">
        <v>1516</v>
      </c>
      <c r="C1574" s="189" t="s">
        <v>332</v>
      </c>
      <c r="D1574" s="189" t="s">
        <v>335</v>
      </c>
      <c r="E1574" s="138">
        <v>7.42</v>
      </c>
    </row>
    <row r="1575" spans="1:5">
      <c r="A1575" s="189">
        <v>3448</v>
      </c>
      <c r="B1575" s="189" t="s">
        <v>1517</v>
      </c>
      <c r="C1575" s="189" t="s">
        <v>332</v>
      </c>
      <c r="D1575" s="189" t="s">
        <v>335</v>
      </c>
      <c r="E1575" s="138">
        <v>88.57</v>
      </c>
    </row>
    <row r="1576" spans="1:5">
      <c r="A1576" s="189">
        <v>3449</v>
      </c>
      <c r="B1576" s="189" t="s">
        <v>1518</v>
      </c>
      <c r="C1576" s="189" t="s">
        <v>332</v>
      </c>
      <c r="D1576" s="189" t="s">
        <v>335</v>
      </c>
      <c r="E1576" s="138">
        <v>155.19999999999999</v>
      </c>
    </row>
    <row r="1577" spans="1:5">
      <c r="A1577" s="189">
        <v>37438</v>
      </c>
      <c r="B1577" s="189" t="s">
        <v>1519</v>
      </c>
      <c r="C1577" s="189" t="s">
        <v>332</v>
      </c>
      <c r="D1577" s="189" t="s">
        <v>335</v>
      </c>
      <c r="E1577" s="138">
        <v>164.35</v>
      </c>
    </row>
    <row r="1578" spans="1:5">
      <c r="A1578" s="189">
        <v>37439</v>
      </c>
      <c r="B1578" s="189" t="s">
        <v>1520</v>
      </c>
      <c r="C1578" s="189" t="s">
        <v>332</v>
      </c>
      <c r="D1578" s="189" t="s">
        <v>335</v>
      </c>
      <c r="E1578" s="177">
        <v>1074.51</v>
      </c>
    </row>
    <row r="1579" spans="1:5">
      <c r="A1579" s="189">
        <v>37435</v>
      </c>
      <c r="B1579" s="189" t="s">
        <v>1521</v>
      </c>
      <c r="C1579" s="189" t="s">
        <v>332</v>
      </c>
      <c r="D1579" s="189" t="s">
        <v>335</v>
      </c>
      <c r="E1579" s="138">
        <v>19.309999999999999</v>
      </c>
    </row>
    <row r="1580" spans="1:5">
      <c r="A1580" s="189">
        <v>37436</v>
      </c>
      <c r="B1580" s="189" t="s">
        <v>1522</v>
      </c>
      <c r="C1580" s="189" t="s">
        <v>332</v>
      </c>
      <c r="D1580" s="189" t="s">
        <v>335</v>
      </c>
      <c r="E1580" s="138">
        <v>22.79</v>
      </c>
    </row>
    <row r="1581" spans="1:5">
      <c r="A1581" s="189">
        <v>37437</v>
      </c>
      <c r="B1581" s="189" t="s">
        <v>1523</v>
      </c>
      <c r="C1581" s="189" t="s">
        <v>332</v>
      </c>
      <c r="D1581" s="189" t="s">
        <v>335</v>
      </c>
      <c r="E1581" s="138">
        <v>32.97</v>
      </c>
    </row>
    <row r="1582" spans="1:5">
      <c r="A1582" s="189">
        <v>3473</v>
      </c>
      <c r="B1582" s="189" t="s">
        <v>1524</v>
      </c>
      <c r="C1582" s="189" t="s">
        <v>332</v>
      </c>
      <c r="D1582" s="189" t="s">
        <v>335</v>
      </c>
      <c r="E1582" s="138">
        <v>24.37</v>
      </c>
    </row>
    <row r="1583" spans="1:5">
      <c r="A1583" s="189">
        <v>3474</v>
      </c>
      <c r="B1583" s="189" t="s">
        <v>1525</v>
      </c>
      <c r="C1583" s="189" t="s">
        <v>332</v>
      </c>
      <c r="D1583" s="189" t="s">
        <v>335</v>
      </c>
      <c r="E1583" s="138">
        <v>20.079999999999998</v>
      </c>
    </row>
    <row r="1584" spans="1:5">
      <c r="A1584" s="189">
        <v>3450</v>
      </c>
      <c r="B1584" s="189" t="s">
        <v>1526</v>
      </c>
      <c r="C1584" s="189" t="s">
        <v>332</v>
      </c>
      <c r="D1584" s="189" t="s">
        <v>335</v>
      </c>
      <c r="E1584" s="138">
        <v>5.82</v>
      </c>
    </row>
    <row r="1585" spans="1:5">
      <c r="A1585" s="189">
        <v>3443</v>
      </c>
      <c r="B1585" s="189" t="s">
        <v>1527</v>
      </c>
      <c r="C1585" s="189" t="s">
        <v>332</v>
      </c>
      <c r="D1585" s="189" t="s">
        <v>335</v>
      </c>
      <c r="E1585" s="138">
        <v>12.49</v>
      </c>
    </row>
    <row r="1586" spans="1:5">
      <c r="A1586" s="189">
        <v>3453</v>
      </c>
      <c r="B1586" s="189" t="s">
        <v>1528</v>
      </c>
      <c r="C1586" s="189" t="s">
        <v>332</v>
      </c>
      <c r="D1586" s="189" t="s">
        <v>335</v>
      </c>
      <c r="E1586" s="138">
        <v>71.13</v>
      </c>
    </row>
    <row r="1587" spans="1:5">
      <c r="A1587" s="189">
        <v>3452</v>
      </c>
      <c r="B1587" s="189" t="s">
        <v>1529</v>
      </c>
      <c r="C1587" s="189" t="s">
        <v>332</v>
      </c>
      <c r="D1587" s="189" t="s">
        <v>335</v>
      </c>
      <c r="E1587" s="138">
        <v>35.11</v>
      </c>
    </row>
    <row r="1588" spans="1:5">
      <c r="A1588" s="189">
        <v>3451</v>
      </c>
      <c r="B1588" s="189" t="s">
        <v>1530</v>
      </c>
      <c r="C1588" s="189" t="s">
        <v>332</v>
      </c>
      <c r="D1588" s="189" t="s">
        <v>335</v>
      </c>
      <c r="E1588" s="138">
        <v>6.96</v>
      </c>
    </row>
    <row r="1589" spans="1:5">
      <c r="A1589" s="189">
        <v>3454</v>
      </c>
      <c r="B1589" s="189" t="s">
        <v>1531</v>
      </c>
      <c r="C1589" s="189" t="s">
        <v>332</v>
      </c>
      <c r="D1589" s="189" t="s">
        <v>335</v>
      </c>
      <c r="E1589" s="138">
        <v>108.18</v>
      </c>
    </row>
    <row r="1590" spans="1:5">
      <c r="A1590" s="189">
        <v>3458</v>
      </c>
      <c r="B1590" s="189" t="s">
        <v>1532</v>
      </c>
      <c r="C1590" s="189" t="s">
        <v>332</v>
      </c>
      <c r="D1590" s="189" t="s">
        <v>335</v>
      </c>
      <c r="E1590" s="138">
        <v>19.53</v>
      </c>
    </row>
    <row r="1591" spans="1:5">
      <c r="A1591" s="189">
        <v>3457</v>
      </c>
      <c r="B1591" s="189" t="s">
        <v>1533</v>
      </c>
      <c r="C1591" s="189" t="s">
        <v>332</v>
      </c>
      <c r="D1591" s="189" t="s">
        <v>335</v>
      </c>
      <c r="E1591" s="138">
        <v>14.66</v>
      </c>
    </row>
    <row r="1592" spans="1:5">
      <c r="A1592" s="189">
        <v>3455</v>
      </c>
      <c r="B1592" s="189" t="s">
        <v>1534</v>
      </c>
      <c r="C1592" s="189" t="s">
        <v>332</v>
      </c>
      <c r="D1592" s="189" t="s">
        <v>335</v>
      </c>
      <c r="E1592" s="138">
        <v>4.16</v>
      </c>
    </row>
    <row r="1593" spans="1:5">
      <c r="A1593" s="189">
        <v>3472</v>
      </c>
      <c r="B1593" s="189" t="s">
        <v>1535</v>
      </c>
      <c r="C1593" s="189" t="s">
        <v>332</v>
      </c>
      <c r="D1593" s="189" t="s">
        <v>335</v>
      </c>
      <c r="E1593" s="138">
        <v>9.35</v>
      </c>
    </row>
    <row r="1594" spans="1:5">
      <c r="A1594" s="189">
        <v>3470</v>
      </c>
      <c r="B1594" s="189" t="s">
        <v>1536</v>
      </c>
      <c r="C1594" s="189" t="s">
        <v>332</v>
      </c>
      <c r="D1594" s="189" t="s">
        <v>335</v>
      </c>
      <c r="E1594" s="138">
        <v>54.54</v>
      </c>
    </row>
    <row r="1595" spans="1:5">
      <c r="A1595" s="189">
        <v>3471</v>
      </c>
      <c r="B1595" s="189" t="s">
        <v>1537</v>
      </c>
      <c r="C1595" s="189" t="s">
        <v>332</v>
      </c>
      <c r="D1595" s="189" t="s">
        <v>335</v>
      </c>
      <c r="E1595" s="138">
        <v>29.97</v>
      </c>
    </row>
    <row r="1596" spans="1:5">
      <c r="A1596" s="189">
        <v>3456</v>
      </c>
      <c r="B1596" s="189" t="s">
        <v>1538</v>
      </c>
      <c r="C1596" s="189" t="s">
        <v>332</v>
      </c>
      <c r="D1596" s="189" t="s">
        <v>335</v>
      </c>
      <c r="E1596" s="138">
        <v>6.23</v>
      </c>
    </row>
    <row r="1597" spans="1:5">
      <c r="A1597" s="189">
        <v>3459</v>
      </c>
      <c r="B1597" s="189" t="s">
        <v>1539</v>
      </c>
      <c r="C1597" s="189" t="s">
        <v>332</v>
      </c>
      <c r="D1597" s="189" t="s">
        <v>335</v>
      </c>
      <c r="E1597" s="138">
        <v>76.930000000000007</v>
      </c>
    </row>
    <row r="1598" spans="1:5">
      <c r="A1598" s="189">
        <v>3469</v>
      </c>
      <c r="B1598" s="189" t="s">
        <v>1540</v>
      </c>
      <c r="C1598" s="189" t="s">
        <v>332</v>
      </c>
      <c r="D1598" s="189" t="s">
        <v>335</v>
      </c>
      <c r="E1598" s="138">
        <v>146.30000000000001</v>
      </c>
    </row>
    <row r="1599" spans="1:5">
      <c r="A1599" s="189">
        <v>3460</v>
      </c>
      <c r="B1599" s="189" t="s">
        <v>1541</v>
      </c>
      <c r="C1599" s="189" t="s">
        <v>332</v>
      </c>
      <c r="D1599" s="189" t="s">
        <v>335</v>
      </c>
      <c r="E1599" s="138">
        <v>213.48</v>
      </c>
    </row>
    <row r="1600" spans="1:5">
      <c r="A1600" s="189">
        <v>3461</v>
      </c>
      <c r="B1600" s="189" t="s">
        <v>1542</v>
      </c>
      <c r="C1600" s="189" t="s">
        <v>332</v>
      </c>
      <c r="D1600" s="189" t="s">
        <v>335</v>
      </c>
      <c r="E1600" s="138">
        <v>545.64</v>
      </c>
    </row>
    <row r="1601" spans="1:5">
      <c r="A1601" s="189">
        <v>37433</v>
      </c>
      <c r="B1601" s="189" t="s">
        <v>1543</v>
      </c>
      <c r="C1601" s="189" t="s">
        <v>332</v>
      </c>
      <c r="D1601" s="189" t="s">
        <v>335</v>
      </c>
      <c r="E1601" s="138">
        <v>164.35</v>
      </c>
    </row>
    <row r="1602" spans="1:5">
      <c r="A1602" s="189">
        <v>37430</v>
      </c>
      <c r="B1602" s="189" t="s">
        <v>1544</v>
      </c>
      <c r="C1602" s="189" t="s">
        <v>332</v>
      </c>
      <c r="D1602" s="189" t="s">
        <v>335</v>
      </c>
      <c r="E1602" s="138">
        <v>20.59</v>
      </c>
    </row>
    <row r="1603" spans="1:5">
      <c r="A1603" s="189">
        <v>37434</v>
      </c>
      <c r="B1603" s="189" t="s">
        <v>1545</v>
      </c>
      <c r="C1603" s="189" t="s">
        <v>332</v>
      </c>
      <c r="D1603" s="189" t="s">
        <v>335</v>
      </c>
      <c r="E1603" s="177">
        <v>1532.39</v>
      </c>
    </row>
    <row r="1604" spans="1:5">
      <c r="A1604" s="189">
        <v>37431</v>
      </c>
      <c r="B1604" s="189" t="s">
        <v>1546</v>
      </c>
      <c r="C1604" s="189" t="s">
        <v>332</v>
      </c>
      <c r="D1604" s="189" t="s">
        <v>335</v>
      </c>
      <c r="E1604" s="138">
        <v>27.94</v>
      </c>
    </row>
    <row r="1605" spans="1:5">
      <c r="A1605" s="189">
        <v>37432</v>
      </c>
      <c r="B1605" s="189" t="s">
        <v>1547</v>
      </c>
      <c r="C1605" s="189" t="s">
        <v>332</v>
      </c>
      <c r="D1605" s="189" t="s">
        <v>335</v>
      </c>
      <c r="E1605" s="138">
        <v>51.53</v>
      </c>
    </row>
    <row r="1606" spans="1:5">
      <c r="A1606" s="189">
        <v>37413</v>
      </c>
      <c r="B1606" s="189" t="s">
        <v>1548</v>
      </c>
      <c r="C1606" s="189" t="s">
        <v>332</v>
      </c>
      <c r="D1606" s="189" t="s">
        <v>335</v>
      </c>
      <c r="E1606" s="138">
        <v>3.46</v>
      </c>
    </row>
    <row r="1607" spans="1:5">
      <c r="A1607" s="189">
        <v>37414</v>
      </c>
      <c r="B1607" s="189" t="s">
        <v>1549</v>
      </c>
      <c r="C1607" s="189" t="s">
        <v>332</v>
      </c>
      <c r="D1607" s="189" t="s">
        <v>335</v>
      </c>
      <c r="E1607" s="138">
        <v>3.93</v>
      </c>
    </row>
    <row r="1608" spans="1:5">
      <c r="A1608" s="189">
        <v>37415</v>
      </c>
      <c r="B1608" s="189" t="s">
        <v>1550</v>
      </c>
      <c r="C1608" s="189" t="s">
        <v>332</v>
      </c>
      <c r="D1608" s="189" t="s">
        <v>335</v>
      </c>
      <c r="E1608" s="138">
        <v>7.15</v>
      </c>
    </row>
    <row r="1609" spans="1:5">
      <c r="A1609" s="189">
        <v>37416</v>
      </c>
      <c r="B1609" s="189" t="s">
        <v>1551</v>
      </c>
      <c r="C1609" s="189" t="s">
        <v>332</v>
      </c>
      <c r="D1609" s="189" t="s">
        <v>335</v>
      </c>
      <c r="E1609" s="138">
        <v>3.24</v>
      </c>
    </row>
    <row r="1610" spans="1:5">
      <c r="A1610" s="189">
        <v>37417</v>
      </c>
      <c r="B1610" s="189" t="s">
        <v>1552</v>
      </c>
      <c r="C1610" s="189" t="s">
        <v>332</v>
      </c>
      <c r="D1610" s="189" t="s">
        <v>335</v>
      </c>
      <c r="E1610" s="138">
        <v>4.66</v>
      </c>
    </row>
    <row r="1611" spans="1:5">
      <c r="A1611" s="189">
        <v>34519</v>
      </c>
      <c r="B1611" s="189" t="s">
        <v>1553</v>
      </c>
      <c r="C1611" s="189" t="s">
        <v>332</v>
      </c>
      <c r="D1611" s="189" t="s">
        <v>333</v>
      </c>
      <c r="E1611" s="138">
        <v>57.92</v>
      </c>
    </row>
    <row r="1612" spans="1:5">
      <c r="A1612" s="189">
        <v>10510</v>
      </c>
      <c r="B1612" s="189" t="s">
        <v>1554</v>
      </c>
      <c r="C1612" s="189" t="s">
        <v>332</v>
      </c>
      <c r="D1612" s="189" t="s">
        <v>335</v>
      </c>
      <c r="E1612" s="138">
        <v>73.930000000000007</v>
      </c>
    </row>
    <row r="1613" spans="1:5">
      <c r="A1613" s="189">
        <v>1649</v>
      </c>
      <c r="B1613" s="189" t="s">
        <v>1555</v>
      </c>
      <c r="C1613" s="189" t="s">
        <v>332</v>
      </c>
      <c r="D1613" s="189" t="s">
        <v>335</v>
      </c>
      <c r="E1613" s="138">
        <v>46.06</v>
      </c>
    </row>
    <row r="1614" spans="1:5">
      <c r="A1614" s="189">
        <v>1653</v>
      </c>
      <c r="B1614" s="189" t="s">
        <v>1556</v>
      </c>
      <c r="C1614" s="189" t="s">
        <v>332</v>
      </c>
      <c r="D1614" s="189" t="s">
        <v>335</v>
      </c>
      <c r="E1614" s="138">
        <v>36.08</v>
      </c>
    </row>
    <row r="1615" spans="1:5">
      <c r="A1615" s="189">
        <v>1647</v>
      </c>
      <c r="B1615" s="189" t="s">
        <v>1557</v>
      </c>
      <c r="C1615" s="189" t="s">
        <v>332</v>
      </c>
      <c r="D1615" s="189" t="s">
        <v>335</v>
      </c>
      <c r="E1615" s="138">
        <v>12.92</v>
      </c>
    </row>
    <row r="1616" spans="1:5">
      <c r="A1616" s="189">
        <v>1648</v>
      </c>
      <c r="B1616" s="189" t="s">
        <v>1558</v>
      </c>
      <c r="C1616" s="189" t="s">
        <v>332</v>
      </c>
      <c r="D1616" s="189" t="s">
        <v>335</v>
      </c>
      <c r="E1616" s="138">
        <v>24.81</v>
      </c>
    </row>
    <row r="1617" spans="1:5">
      <c r="A1617" s="189">
        <v>1651</v>
      </c>
      <c r="B1617" s="189" t="s">
        <v>1559</v>
      </c>
      <c r="C1617" s="189" t="s">
        <v>332</v>
      </c>
      <c r="D1617" s="189" t="s">
        <v>335</v>
      </c>
      <c r="E1617" s="138">
        <v>115.09</v>
      </c>
    </row>
    <row r="1618" spans="1:5">
      <c r="A1618" s="189">
        <v>1650</v>
      </c>
      <c r="B1618" s="189" t="s">
        <v>1560</v>
      </c>
      <c r="C1618" s="189" t="s">
        <v>332</v>
      </c>
      <c r="D1618" s="189" t="s">
        <v>335</v>
      </c>
      <c r="E1618" s="138">
        <v>63.61</v>
      </c>
    </row>
    <row r="1619" spans="1:5">
      <c r="A1619" s="189">
        <v>1654</v>
      </c>
      <c r="B1619" s="189" t="s">
        <v>1561</v>
      </c>
      <c r="C1619" s="189" t="s">
        <v>332</v>
      </c>
      <c r="D1619" s="189" t="s">
        <v>335</v>
      </c>
      <c r="E1619" s="138">
        <v>17.73</v>
      </c>
    </row>
    <row r="1620" spans="1:5">
      <c r="A1620" s="189">
        <v>1652</v>
      </c>
      <c r="B1620" s="189" t="s">
        <v>1562</v>
      </c>
      <c r="C1620" s="189" t="s">
        <v>332</v>
      </c>
      <c r="D1620" s="189" t="s">
        <v>335</v>
      </c>
      <c r="E1620" s="138">
        <v>165.18</v>
      </c>
    </row>
    <row r="1621" spans="1:5">
      <c r="A1621" s="189">
        <v>1747</v>
      </c>
      <c r="B1621" s="189" t="s">
        <v>1563</v>
      </c>
      <c r="C1621" s="189" t="s">
        <v>332</v>
      </c>
      <c r="D1621" s="189" t="s">
        <v>333</v>
      </c>
      <c r="E1621" s="138">
        <v>125.99</v>
      </c>
    </row>
    <row r="1622" spans="1:5">
      <c r="A1622" s="189">
        <v>1744</v>
      </c>
      <c r="B1622" s="189" t="s">
        <v>1564</v>
      </c>
      <c r="C1622" s="189" t="s">
        <v>332</v>
      </c>
      <c r="D1622" s="189" t="s">
        <v>333</v>
      </c>
      <c r="E1622" s="138">
        <v>87.27</v>
      </c>
    </row>
    <row r="1623" spans="1:5">
      <c r="A1623" s="189">
        <v>1743</v>
      </c>
      <c r="B1623" s="189" t="s">
        <v>208</v>
      </c>
      <c r="C1623" s="189" t="s">
        <v>332</v>
      </c>
      <c r="D1623" s="189" t="s">
        <v>333</v>
      </c>
      <c r="E1623" s="138">
        <v>114.6</v>
      </c>
    </row>
    <row r="1624" spans="1:5">
      <c r="A1624" s="189">
        <v>39640</v>
      </c>
      <c r="B1624" s="189" t="s">
        <v>1565</v>
      </c>
      <c r="C1624" s="189" t="s">
        <v>332</v>
      </c>
      <c r="D1624" s="189" t="s">
        <v>333</v>
      </c>
      <c r="E1624" s="138">
        <v>6.19</v>
      </c>
    </row>
    <row r="1625" spans="1:5">
      <c r="A1625" s="189">
        <v>11013</v>
      </c>
      <c r="B1625" s="189" t="s">
        <v>1566</v>
      </c>
      <c r="C1625" s="189" t="s">
        <v>332</v>
      </c>
      <c r="D1625" s="189" t="s">
        <v>333</v>
      </c>
      <c r="E1625" s="138">
        <v>12.74</v>
      </c>
    </row>
    <row r="1626" spans="1:5">
      <c r="A1626" s="189">
        <v>11017</v>
      </c>
      <c r="B1626" s="189" t="s">
        <v>1567</v>
      </c>
      <c r="C1626" s="189" t="s">
        <v>332</v>
      </c>
      <c r="D1626" s="189" t="s">
        <v>333</v>
      </c>
      <c r="E1626" s="138">
        <v>5.43</v>
      </c>
    </row>
    <row r="1627" spans="1:5">
      <c r="A1627" s="189">
        <v>20236</v>
      </c>
      <c r="B1627" s="189" t="s">
        <v>1568</v>
      </c>
      <c r="C1627" s="189" t="s">
        <v>332</v>
      </c>
      <c r="D1627" s="189" t="s">
        <v>333</v>
      </c>
      <c r="E1627" s="138">
        <v>23.93</v>
      </c>
    </row>
    <row r="1628" spans="1:5">
      <c r="A1628" s="189">
        <v>7215</v>
      </c>
      <c r="B1628" s="189" t="s">
        <v>1569</v>
      </c>
      <c r="C1628" s="189" t="s">
        <v>332</v>
      </c>
      <c r="D1628" s="189" t="s">
        <v>333</v>
      </c>
      <c r="E1628" s="138">
        <v>20.49</v>
      </c>
    </row>
    <row r="1629" spans="1:5">
      <c r="A1629" s="189">
        <v>7216</v>
      </c>
      <c r="B1629" s="189" t="s">
        <v>1570</v>
      </c>
      <c r="C1629" s="189" t="s">
        <v>332</v>
      </c>
      <c r="D1629" s="189" t="s">
        <v>333</v>
      </c>
      <c r="E1629" s="138">
        <v>85.66</v>
      </c>
    </row>
    <row r="1630" spans="1:5">
      <c r="A1630" s="189">
        <v>20235</v>
      </c>
      <c r="B1630" s="189" t="s">
        <v>1571</v>
      </c>
      <c r="C1630" s="189" t="s">
        <v>332</v>
      </c>
      <c r="D1630" s="189" t="s">
        <v>333</v>
      </c>
      <c r="E1630" s="138">
        <v>43.31</v>
      </c>
    </row>
    <row r="1631" spans="1:5">
      <c r="A1631" s="189">
        <v>7181</v>
      </c>
      <c r="B1631" s="189" t="s">
        <v>1572</v>
      </c>
      <c r="C1631" s="189" t="s">
        <v>332</v>
      </c>
      <c r="D1631" s="189" t="s">
        <v>333</v>
      </c>
      <c r="E1631" s="138">
        <v>2.31</v>
      </c>
    </row>
    <row r="1632" spans="1:5">
      <c r="A1632" s="189">
        <v>40742</v>
      </c>
      <c r="B1632" s="189" t="s">
        <v>16049</v>
      </c>
      <c r="C1632" s="189" t="s">
        <v>332</v>
      </c>
      <c r="D1632" s="189" t="s">
        <v>333</v>
      </c>
      <c r="E1632" s="138">
        <v>6.73</v>
      </c>
    </row>
    <row r="1633" spans="1:5">
      <c r="A1633" s="189">
        <v>7214</v>
      </c>
      <c r="B1633" s="189" t="s">
        <v>1573</v>
      </c>
      <c r="C1633" s="189" t="s">
        <v>332</v>
      </c>
      <c r="D1633" s="189" t="s">
        <v>333</v>
      </c>
      <c r="E1633" s="138">
        <v>29.35</v>
      </c>
    </row>
    <row r="1634" spans="1:5">
      <c r="A1634" s="189">
        <v>7219</v>
      </c>
      <c r="B1634" s="189" t="s">
        <v>1574</v>
      </c>
      <c r="C1634" s="189" t="s">
        <v>332</v>
      </c>
      <c r="D1634" s="189" t="s">
        <v>333</v>
      </c>
      <c r="E1634" s="138">
        <v>30.37</v>
      </c>
    </row>
    <row r="1635" spans="1:5">
      <c r="A1635" s="189">
        <v>37972</v>
      </c>
      <c r="B1635" s="189" t="s">
        <v>1575</v>
      </c>
      <c r="C1635" s="189" t="s">
        <v>332</v>
      </c>
      <c r="D1635" s="189" t="s">
        <v>333</v>
      </c>
      <c r="E1635" s="138">
        <v>4.92</v>
      </c>
    </row>
    <row r="1636" spans="1:5">
      <c r="A1636" s="189">
        <v>37973</v>
      </c>
      <c r="B1636" s="189" t="s">
        <v>1576</v>
      </c>
      <c r="C1636" s="189" t="s">
        <v>332</v>
      </c>
      <c r="D1636" s="189" t="s">
        <v>333</v>
      </c>
      <c r="E1636" s="138">
        <v>7.88</v>
      </c>
    </row>
    <row r="1637" spans="1:5">
      <c r="A1637" s="189">
        <v>37971</v>
      </c>
      <c r="B1637" s="189" t="s">
        <v>1577</v>
      </c>
      <c r="C1637" s="189" t="s">
        <v>332</v>
      </c>
      <c r="D1637" s="189" t="s">
        <v>333</v>
      </c>
      <c r="E1637" s="138">
        <v>2.95</v>
      </c>
    </row>
    <row r="1638" spans="1:5">
      <c r="A1638" s="189">
        <v>20094</v>
      </c>
      <c r="B1638" s="189" t="s">
        <v>1578</v>
      </c>
      <c r="C1638" s="189" t="s">
        <v>332</v>
      </c>
      <c r="D1638" s="189" t="s">
        <v>335</v>
      </c>
      <c r="E1638" s="138">
        <v>14.25</v>
      </c>
    </row>
    <row r="1639" spans="1:5">
      <c r="A1639" s="189">
        <v>20095</v>
      </c>
      <c r="B1639" s="189" t="s">
        <v>1579</v>
      </c>
      <c r="C1639" s="189" t="s">
        <v>332</v>
      </c>
      <c r="D1639" s="189" t="s">
        <v>335</v>
      </c>
      <c r="E1639" s="138">
        <v>18.149999999999999</v>
      </c>
    </row>
    <row r="1640" spans="1:5">
      <c r="A1640" s="189">
        <v>1954</v>
      </c>
      <c r="B1640" s="189" t="s">
        <v>1580</v>
      </c>
      <c r="C1640" s="189" t="s">
        <v>332</v>
      </c>
      <c r="D1640" s="189" t="s">
        <v>333</v>
      </c>
      <c r="E1640" s="138">
        <v>91.58</v>
      </c>
    </row>
    <row r="1641" spans="1:5">
      <c r="A1641" s="189">
        <v>1926</v>
      </c>
      <c r="B1641" s="189" t="s">
        <v>1581</v>
      </c>
      <c r="C1641" s="189" t="s">
        <v>332</v>
      </c>
      <c r="D1641" s="189" t="s">
        <v>333</v>
      </c>
      <c r="E1641" s="138">
        <v>1.21</v>
      </c>
    </row>
    <row r="1642" spans="1:5">
      <c r="A1642" s="189">
        <v>1927</v>
      </c>
      <c r="B1642" s="189" t="s">
        <v>1582</v>
      </c>
      <c r="C1642" s="189" t="s">
        <v>332</v>
      </c>
      <c r="D1642" s="189" t="s">
        <v>333</v>
      </c>
      <c r="E1642" s="138">
        <v>1.59</v>
      </c>
    </row>
    <row r="1643" spans="1:5">
      <c r="A1643" s="189">
        <v>1923</v>
      </c>
      <c r="B1643" s="189" t="s">
        <v>1583</v>
      </c>
      <c r="C1643" s="189" t="s">
        <v>332</v>
      </c>
      <c r="D1643" s="189" t="s">
        <v>333</v>
      </c>
      <c r="E1643" s="138">
        <v>2.61</v>
      </c>
    </row>
    <row r="1644" spans="1:5">
      <c r="A1644" s="189">
        <v>1929</v>
      </c>
      <c r="B1644" s="189" t="s">
        <v>1584</v>
      </c>
      <c r="C1644" s="189" t="s">
        <v>332</v>
      </c>
      <c r="D1644" s="189" t="s">
        <v>333</v>
      </c>
      <c r="E1644" s="138">
        <v>4.28</v>
      </c>
    </row>
    <row r="1645" spans="1:5">
      <c r="A1645" s="189">
        <v>1930</v>
      </c>
      <c r="B1645" s="189" t="s">
        <v>1585</v>
      </c>
      <c r="C1645" s="189" t="s">
        <v>332</v>
      </c>
      <c r="D1645" s="189" t="s">
        <v>333</v>
      </c>
      <c r="E1645" s="138">
        <v>8.2899999999999991</v>
      </c>
    </row>
    <row r="1646" spans="1:5">
      <c r="A1646" s="189">
        <v>1924</v>
      </c>
      <c r="B1646" s="189" t="s">
        <v>1586</v>
      </c>
      <c r="C1646" s="189" t="s">
        <v>332</v>
      </c>
      <c r="D1646" s="189" t="s">
        <v>333</v>
      </c>
      <c r="E1646" s="138">
        <v>14.29</v>
      </c>
    </row>
    <row r="1647" spans="1:5">
      <c r="A1647" s="189">
        <v>1922</v>
      </c>
      <c r="B1647" s="189" t="s">
        <v>1587</v>
      </c>
      <c r="C1647" s="189" t="s">
        <v>332</v>
      </c>
      <c r="D1647" s="189" t="s">
        <v>333</v>
      </c>
      <c r="E1647" s="138">
        <v>21.23</v>
      </c>
    </row>
    <row r="1648" spans="1:5">
      <c r="A1648" s="189">
        <v>1953</v>
      </c>
      <c r="B1648" s="189" t="s">
        <v>1588</v>
      </c>
      <c r="C1648" s="189" t="s">
        <v>332</v>
      </c>
      <c r="D1648" s="189" t="s">
        <v>333</v>
      </c>
      <c r="E1648" s="138">
        <v>37.1</v>
      </c>
    </row>
    <row r="1649" spans="1:5">
      <c r="A1649" s="189">
        <v>1962</v>
      </c>
      <c r="B1649" s="189" t="s">
        <v>1589</v>
      </c>
      <c r="C1649" s="189" t="s">
        <v>332</v>
      </c>
      <c r="D1649" s="189" t="s">
        <v>333</v>
      </c>
      <c r="E1649" s="138">
        <v>121.39</v>
      </c>
    </row>
    <row r="1650" spans="1:5">
      <c r="A1650" s="189">
        <v>1955</v>
      </c>
      <c r="B1650" s="189" t="s">
        <v>1590</v>
      </c>
      <c r="C1650" s="189" t="s">
        <v>332</v>
      </c>
      <c r="D1650" s="189" t="s">
        <v>333</v>
      </c>
      <c r="E1650" s="138">
        <v>1.6</v>
      </c>
    </row>
    <row r="1651" spans="1:5">
      <c r="A1651" s="189">
        <v>1956</v>
      </c>
      <c r="B1651" s="189" t="s">
        <v>1591</v>
      </c>
      <c r="C1651" s="189" t="s">
        <v>332</v>
      </c>
      <c r="D1651" s="189" t="s">
        <v>333</v>
      </c>
      <c r="E1651" s="138">
        <v>2.0699999999999998</v>
      </c>
    </row>
    <row r="1652" spans="1:5">
      <c r="A1652" s="189">
        <v>1957</v>
      </c>
      <c r="B1652" s="189" t="s">
        <v>1592</v>
      </c>
      <c r="C1652" s="189" t="s">
        <v>332</v>
      </c>
      <c r="D1652" s="189" t="s">
        <v>333</v>
      </c>
      <c r="E1652" s="138">
        <v>4.7</v>
      </c>
    </row>
    <row r="1653" spans="1:5">
      <c r="A1653" s="189">
        <v>1958</v>
      </c>
      <c r="B1653" s="189" t="s">
        <v>1593</v>
      </c>
      <c r="C1653" s="189" t="s">
        <v>332</v>
      </c>
      <c r="D1653" s="189" t="s">
        <v>333</v>
      </c>
      <c r="E1653" s="138">
        <v>8.35</v>
      </c>
    </row>
    <row r="1654" spans="1:5">
      <c r="A1654" s="189">
        <v>1959</v>
      </c>
      <c r="B1654" s="189" t="s">
        <v>1594</v>
      </c>
      <c r="C1654" s="189" t="s">
        <v>332</v>
      </c>
      <c r="D1654" s="189" t="s">
        <v>333</v>
      </c>
      <c r="E1654" s="138">
        <v>10.18</v>
      </c>
    </row>
    <row r="1655" spans="1:5">
      <c r="A1655" s="189">
        <v>1925</v>
      </c>
      <c r="B1655" s="189" t="s">
        <v>1595</v>
      </c>
      <c r="C1655" s="189" t="s">
        <v>332</v>
      </c>
      <c r="D1655" s="189" t="s">
        <v>333</v>
      </c>
      <c r="E1655" s="138">
        <v>25.17</v>
      </c>
    </row>
    <row r="1656" spans="1:5">
      <c r="A1656" s="189">
        <v>1960</v>
      </c>
      <c r="B1656" s="189" t="s">
        <v>1596</v>
      </c>
      <c r="C1656" s="189" t="s">
        <v>332</v>
      </c>
      <c r="D1656" s="189" t="s">
        <v>333</v>
      </c>
      <c r="E1656" s="138">
        <v>35.78</v>
      </c>
    </row>
    <row r="1657" spans="1:5">
      <c r="A1657" s="189">
        <v>1961</v>
      </c>
      <c r="B1657" s="189" t="s">
        <v>1597</v>
      </c>
      <c r="C1657" s="189" t="s">
        <v>332</v>
      </c>
      <c r="D1657" s="189" t="s">
        <v>333</v>
      </c>
      <c r="E1657" s="138">
        <v>51.42</v>
      </c>
    </row>
    <row r="1658" spans="1:5">
      <c r="A1658" s="189">
        <v>38426</v>
      </c>
      <c r="B1658" s="189" t="s">
        <v>1598</v>
      </c>
      <c r="C1658" s="189" t="s">
        <v>332</v>
      </c>
      <c r="D1658" s="189" t="s">
        <v>333</v>
      </c>
      <c r="E1658" s="138">
        <v>15.57</v>
      </c>
    </row>
    <row r="1659" spans="1:5">
      <c r="A1659" s="189">
        <v>38423</v>
      </c>
      <c r="B1659" s="189" t="s">
        <v>1599</v>
      </c>
      <c r="C1659" s="189" t="s">
        <v>332</v>
      </c>
      <c r="D1659" s="189" t="s">
        <v>333</v>
      </c>
      <c r="E1659" s="138">
        <v>35.33</v>
      </c>
    </row>
    <row r="1660" spans="1:5">
      <c r="A1660" s="189">
        <v>38421</v>
      </c>
      <c r="B1660" s="189" t="s">
        <v>1600</v>
      </c>
      <c r="C1660" s="189" t="s">
        <v>332</v>
      </c>
      <c r="D1660" s="189" t="s">
        <v>333</v>
      </c>
      <c r="E1660" s="138">
        <v>16.68</v>
      </c>
    </row>
    <row r="1661" spans="1:5">
      <c r="A1661" s="189">
        <v>38422</v>
      </c>
      <c r="B1661" s="189" t="s">
        <v>1601</v>
      </c>
      <c r="C1661" s="189" t="s">
        <v>332</v>
      </c>
      <c r="D1661" s="189" t="s">
        <v>333</v>
      </c>
      <c r="E1661" s="138">
        <v>24.38</v>
      </c>
    </row>
    <row r="1662" spans="1:5">
      <c r="A1662" s="189">
        <v>39866</v>
      </c>
      <c r="B1662" s="189" t="s">
        <v>1602</v>
      </c>
      <c r="C1662" s="189" t="s">
        <v>332</v>
      </c>
      <c r="D1662" s="189" t="s">
        <v>335</v>
      </c>
      <c r="E1662" s="138">
        <v>11.92</v>
      </c>
    </row>
    <row r="1663" spans="1:5">
      <c r="A1663" s="189">
        <v>39867</v>
      </c>
      <c r="B1663" s="189" t="s">
        <v>1603</v>
      </c>
      <c r="C1663" s="189" t="s">
        <v>332</v>
      </c>
      <c r="D1663" s="189" t="s">
        <v>335</v>
      </c>
      <c r="E1663" s="138">
        <v>26.51</v>
      </c>
    </row>
    <row r="1664" spans="1:5">
      <c r="A1664" s="189">
        <v>39868</v>
      </c>
      <c r="B1664" s="189" t="s">
        <v>1604</v>
      </c>
      <c r="C1664" s="189" t="s">
        <v>332</v>
      </c>
      <c r="D1664" s="189" t="s">
        <v>335</v>
      </c>
      <c r="E1664" s="138">
        <v>47.76</v>
      </c>
    </row>
    <row r="1665" spans="1:5">
      <c r="A1665" s="189">
        <v>37999</v>
      </c>
      <c r="B1665" s="189" t="s">
        <v>1605</v>
      </c>
      <c r="C1665" s="189" t="s">
        <v>332</v>
      </c>
      <c r="D1665" s="189" t="s">
        <v>333</v>
      </c>
      <c r="E1665" s="138">
        <v>4.72</v>
      </c>
    </row>
    <row r="1666" spans="1:5">
      <c r="A1666" s="189">
        <v>38000</v>
      </c>
      <c r="B1666" s="189" t="s">
        <v>1606</v>
      </c>
      <c r="C1666" s="189" t="s">
        <v>332</v>
      </c>
      <c r="D1666" s="189" t="s">
        <v>333</v>
      </c>
      <c r="E1666" s="138">
        <v>6.24</v>
      </c>
    </row>
    <row r="1667" spans="1:5">
      <c r="A1667" s="189">
        <v>38129</v>
      </c>
      <c r="B1667" s="189" t="s">
        <v>1607</v>
      </c>
      <c r="C1667" s="189" t="s">
        <v>332</v>
      </c>
      <c r="D1667" s="189" t="s">
        <v>333</v>
      </c>
      <c r="E1667" s="138">
        <v>2.78</v>
      </c>
    </row>
    <row r="1668" spans="1:5">
      <c r="A1668" s="189">
        <v>38025</v>
      </c>
      <c r="B1668" s="189" t="s">
        <v>1608</v>
      </c>
      <c r="C1668" s="189" t="s">
        <v>332</v>
      </c>
      <c r="D1668" s="189" t="s">
        <v>333</v>
      </c>
      <c r="E1668" s="138">
        <v>4.6399999999999997</v>
      </c>
    </row>
    <row r="1669" spans="1:5">
      <c r="A1669" s="189">
        <v>38026</v>
      </c>
      <c r="B1669" s="189" t="s">
        <v>1609</v>
      </c>
      <c r="C1669" s="189" t="s">
        <v>332</v>
      </c>
      <c r="D1669" s="189" t="s">
        <v>333</v>
      </c>
      <c r="E1669" s="138">
        <v>12.44</v>
      </c>
    </row>
    <row r="1670" spans="1:5">
      <c r="A1670" s="189">
        <v>1858</v>
      </c>
      <c r="B1670" s="189" t="s">
        <v>1610</v>
      </c>
      <c r="C1670" s="189" t="s">
        <v>332</v>
      </c>
      <c r="D1670" s="189" t="s">
        <v>335</v>
      </c>
      <c r="E1670" s="138">
        <v>19.96</v>
      </c>
    </row>
    <row r="1671" spans="1:5">
      <c r="A1671" s="189">
        <v>1844</v>
      </c>
      <c r="B1671" s="189" t="s">
        <v>1611</v>
      </c>
      <c r="C1671" s="189" t="s">
        <v>332</v>
      </c>
      <c r="D1671" s="189" t="s">
        <v>335</v>
      </c>
      <c r="E1671" s="138">
        <v>73.599999999999994</v>
      </c>
    </row>
    <row r="1672" spans="1:5">
      <c r="A1672" s="189">
        <v>1863</v>
      </c>
      <c r="B1672" s="189" t="s">
        <v>1612</v>
      </c>
      <c r="C1672" s="189" t="s">
        <v>332</v>
      </c>
      <c r="D1672" s="189" t="s">
        <v>335</v>
      </c>
      <c r="E1672" s="138">
        <v>28.97</v>
      </c>
    </row>
    <row r="1673" spans="1:5">
      <c r="A1673" s="189">
        <v>1865</v>
      </c>
      <c r="B1673" s="189" t="s">
        <v>1613</v>
      </c>
      <c r="C1673" s="189" t="s">
        <v>332</v>
      </c>
      <c r="D1673" s="189" t="s">
        <v>335</v>
      </c>
      <c r="E1673" s="138">
        <v>105.69</v>
      </c>
    </row>
    <row r="1674" spans="1:5">
      <c r="A1674" s="189">
        <v>36355</v>
      </c>
      <c r="B1674" s="189" t="s">
        <v>4583</v>
      </c>
      <c r="C1674" s="189" t="s">
        <v>332</v>
      </c>
      <c r="D1674" s="189" t="s">
        <v>335</v>
      </c>
      <c r="E1674" s="138">
        <v>5.09</v>
      </c>
    </row>
    <row r="1675" spans="1:5">
      <c r="A1675" s="189">
        <v>36356</v>
      </c>
      <c r="B1675" s="189" t="s">
        <v>4584</v>
      </c>
      <c r="C1675" s="189" t="s">
        <v>332</v>
      </c>
      <c r="D1675" s="189" t="s">
        <v>335</v>
      </c>
      <c r="E1675" s="138">
        <v>8.56</v>
      </c>
    </row>
    <row r="1676" spans="1:5">
      <c r="A1676" s="189">
        <v>1932</v>
      </c>
      <c r="B1676" s="189" t="s">
        <v>1614</v>
      </c>
      <c r="C1676" s="189" t="s">
        <v>332</v>
      </c>
      <c r="D1676" s="189" t="s">
        <v>333</v>
      </c>
      <c r="E1676" s="138">
        <v>6.02</v>
      </c>
    </row>
    <row r="1677" spans="1:5">
      <c r="A1677" s="189">
        <v>1933</v>
      </c>
      <c r="B1677" s="189" t="s">
        <v>1615</v>
      </c>
      <c r="C1677" s="189" t="s">
        <v>332</v>
      </c>
      <c r="D1677" s="189" t="s">
        <v>333</v>
      </c>
      <c r="E1677" s="138">
        <v>2.65</v>
      </c>
    </row>
    <row r="1678" spans="1:5">
      <c r="A1678" s="189">
        <v>1951</v>
      </c>
      <c r="B1678" s="189" t="s">
        <v>1616</v>
      </c>
      <c r="C1678" s="189" t="s">
        <v>332</v>
      </c>
      <c r="D1678" s="189" t="s">
        <v>333</v>
      </c>
      <c r="E1678" s="138">
        <v>11.77</v>
      </c>
    </row>
    <row r="1679" spans="1:5">
      <c r="A1679" s="189">
        <v>1966</v>
      </c>
      <c r="B1679" s="189" t="s">
        <v>1617</v>
      </c>
      <c r="C1679" s="189" t="s">
        <v>332</v>
      </c>
      <c r="D1679" s="189" t="s">
        <v>333</v>
      </c>
      <c r="E1679" s="138">
        <v>13.54</v>
      </c>
    </row>
    <row r="1680" spans="1:5">
      <c r="A1680" s="189">
        <v>1952</v>
      </c>
      <c r="B1680" s="189" t="s">
        <v>1618</v>
      </c>
      <c r="C1680" s="189" t="s">
        <v>332</v>
      </c>
      <c r="D1680" s="189" t="s">
        <v>333</v>
      </c>
      <c r="E1680" s="138">
        <v>50.87</v>
      </c>
    </row>
    <row r="1681" spans="1:5">
      <c r="A1681" s="189">
        <v>20104</v>
      </c>
      <c r="B1681" s="189" t="s">
        <v>1619</v>
      </c>
      <c r="C1681" s="189" t="s">
        <v>332</v>
      </c>
      <c r="D1681" s="189" t="s">
        <v>333</v>
      </c>
      <c r="E1681" s="138">
        <v>375.88</v>
      </c>
    </row>
    <row r="1682" spans="1:5">
      <c r="A1682" s="189">
        <v>20105</v>
      </c>
      <c r="B1682" s="189" t="s">
        <v>1620</v>
      </c>
      <c r="C1682" s="189" t="s">
        <v>332</v>
      </c>
      <c r="D1682" s="189" t="s">
        <v>333</v>
      </c>
      <c r="E1682" s="138">
        <v>585.46</v>
      </c>
    </row>
    <row r="1683" spans="1:5">
      <c r="A1683" s="189">
        <v>1965</v>
      </c>
      <c r="B1683" s="189" t="s">
        <v>1621</v>
      </c>
      <c r="C1683" s="189" t="s">
        <v>332</v>
      </c>
      <c r="D1683" s="189" t="s">
        <v>333</v>
      </c>
      <c r="E1683" s="138">
        <v>27.46</v>
      </c>
    </row>
    <row r="1684" spans="1:5">
      <c r="A1684" s="189">
        <v>10765</v>
      </c>
      <c r="B1684" s="189" t="s">
        <v>1622</v>
      </c>
      <c r="C1684" s="189" t="s">
        <v>332</v>
      </c>
      <c r="D1684" s="189" t="s">
        <v>333</v>
      </c>
      <c r="E1684" s="138">
        <v>6.94</v>
      </c>
    </row>
    <row r="1685" spans="1:5">
      <c r="A1685" s="189">
        <v>10767</v>
      </c>
      <c r="B1685" s="189" t="s">
        <v>1623</v>
      </c>
      <c r="C1685" s="189" t="s">
        <v>332</v>
      </c>
      <c r="D1685" s="189" t="s">
        <v>333</v>
      </c>
      <c r="E1685" s="138">
        <v>22.74</v>
      </c>
    </row>
    <row r="1686" spans="1:5">
      <c r="A1686" s="189">
        <v>1970</v>
      </c>
      <c r="B1686" s="189" t="s">
        <v>1624</v>
      </c>
      <c r="C1686" s="189" t="s">
        <v>332</v>
      </c>
      <c r="D1686" s="189" t="s">
        <v>333</v>
      </c>
      <c r="E1686" s="138">
        <v>28.5</v>
      </c>
    </row>
    <row r="1687" spans="1:5">
      <c r="A1687" s="189">
        <v>1967</v>
      </c>
      <c r="B1687" s="189" t="s">
        <v>1625</v>
      </c>
      <c r="C1687" s="189" t="s">
        <v>332</v>
      </c>
      <c r="D1687" s="189" t="s">
        <v>333</v>
      </c>
      <c r="E1687" s="138">
        <v>3.17</v>
      </c>
    </row>
    <row r="1688" spans="1:5">
      <c r="A1688" s="189">
        <v>1968</v>
      </c>
      <c r="B1688" s="189" t="s">
        <v>1626</v>
      </c>
      <c r="C1688" s="189" t="s">
        <v>332</v>
      </c>
      <c r="D1688" s="189" t="s">
        <v>333</v>
      </c>
      <c r="E1688" s="138">
        <v>6.64</v>
      </c>
    </row>
    <row r="1689" spans="1:5">
      <c r="A1689" s="189">
        <v>1969</v>
      </c>
      <c r="B1689" s="189" t="s">
        <v>1627</v>
      </c>
      <c r="C1689" s="189" t="s">
        <v>332</v>
      </c>
      <c r="D1689" s="189" t="s">
        <v>333</v>
      </c>
      <c r="E1689" s="138">
        <v>19.55</v>
      </c>
    </row>
    <row r="1690" spans="1:5">
      <c r="A1690" s="189">
        <v>1839</v>
      </c>
      <c r="B1690" s="189" t="s">
        <v>1628</v>
      </c>
      <c r="C1690" s="189" t="s">
        <v>332</v>
      </c>
      <c r="D1690" s="189" t="s">
        <v>335</v>
      </c>
      <c r="E1690" s="138">
        <v>103.2</v>
      </c>
    </row>
    <row r="1691" spans="1:5">
      <c r="A1691" s="189">
        <v>1835</v>
      </c>
      <c r="B1691" s="189" t="s">
        <v>1629</v>
      </c>
      <c r="C1691" s="189" t="s">
        <v>332</v>
      </c>
      <c r="D1691" s="189" t="s">
        <v>335</v>
      </c>
      <c r="E1691" s="138">
        <v>21.94</v>
      </c>
    </row>
    <row r="1692" spans="1:5">
      <c r="A1692" s="189">
        <v>1823</v>
      </c>
      <c r="B1692" s="189" t="s">
        <v>1630</v>
      </c>
      <c r="C1692" s="189" t="s">
        <v>332</v>
      </c>
      <c r="D1692" s="189" t="s">
        <v>335</v>
      </c>
      <c r="E1692" s="138">
        <v>42.42</v>
      </c>
    </row>
    <row r="1693" spans="1:5">
      <c r="A1693" s="189">
        <v>1827</v>
      </c>
      <c r="B1693" s="189" t="s">
        <v>1631</v>
      </c>
      <c r="C1693" s="189" t="s">
        <v>332</v>
      </c>
      <c r="D1693" s="189" t="s">
        <v>335</v>
      </c>
      <c r="E1693" s="138">
        <v>102.2</v>
      </c>
    </row>
    <row r="1694" spans="1:5">
      <c r="A1694" s="189">
        <v>1831</v>
      </c>
      <c r="B1694" s="189" t="s">
        <v>1632</v>
      </c>
      <c r="C1694" s="189" t="s">
        <v>332</v>
      </c>
      <c r="D1694" s="189" t="s">
        <v>335</v>
      </c>
      <c r="E1694" s="138">
        <v>22.31</v>
      </c>
    </row>
    <row r="1695" spans="1:5">
      <c r="A1695" s="189">
        <v>1825</v>
      </c>
      <c r="B1695" s="189" t="s">
        <v>1633</v>
      </c>
      <c r="C1695" s="189" t="s">
        <v>332</v>
      </c>
      <c r="D1695" s="189" t="s">
        <v>335</v>
      </c>
      <c r="E1695" s="138">
        <v>55.06</v>
      </c>
    </row>
    <row r="1696" spans="1:5">
      <c r="A1696" s="189">
        <v>1828</v>
      </c>
      <c r="B1696" s="189" t="s">
        <v>1634</v>
      </c>
      <c r="C1696" s="189" t="s">
        <v>332</v>
      </c>
      <c r="D1696" s="189" t="s">
        <v>335</v>
      </c>
      <c r="E1696" s="138">
        <v>124.71</v>
      </c>
    </row>
    <row r="1697" spans="1:5">
      <c r="A1697" s="189">
        <v>1845</v>
      </c>
      <c r="B1697" s="189" t="s">
        <v>1635</v>
      </c>
      <c r="C1697" s="189" t="s">
        <v>332</v>
      </c>
      <c r="D1697" s="189" t="s">
        <v>335</v>
      </c>
      <c r="E1697" s="138">
        <v>27.96</v>
      </c>
    </row>
    <row r="1698" spans="1:5">
      <c r="A1698" s="189">
        <v>1824</v>
      </c>
      <c r="B1698" s="189" t="s">
        <v>1636</v>
      </c>
      <c r="C1698" s="189" t="s">
        <v>332</v>
      </c>
      <c r="D1698" s="189" t="s">
        <v>335</v>
      </c>
      <c r="E1698" s="138">
        <v>66</v>
      </c>
    </row>
    <row r="1699" spans="1:5">
      <c r="A1699" s="189">
        <v>1941</v>
      </c>
      <c r="B1699" s="189" t="s">
        <v>1637</v>
      </c>
      <c r="C1699" s="189" t="s">
        <v>332</v>
      </c>
      <c r="D1699" s="189" t="s">
        <v>333</v>
      </c>
      <c r="E1699" s="138">
        <v>17.940000000000001</v>
      </c>
    </row>
    <row r="1700" spans="1:5">
      <c r="A1700" s="189">
        <v>1940</v>
      </c>
      <c r="B1700" s="189" t="s">
        <v>1638</v>
      </c>
      <c r="C1700" s="189" t="s">
        <v>332</v>
      </c>
      <c r="D1700" s="189" t="s">
        <v>333</v>
      </c>
      <c r="E1700" s="138">
        <v>13.56</v>
      </c>
    </row>
    <row r="1701" spans="1:5">
      <c r="A1701" s="189">
        <v>1937</v>
      </c>
      <c r="B1701" s="189" t="s">
        <v>1639</v>
      </c>
      <c r="C1701" s="189" t="s">
        <v>332</v>
      </c>
      <c r="D1701" s="189" t="s">
        <v>333</v>
      </c>
      <c r="E1701" s="138">
        <v>2.81</v>
      </c>
    </row>
    <row r="1702" spans="1:5">
      <c r="A1702" s="189">
        <v>1939</v>
      </c>
      <c r="B1702" s="189" t="s">
        <v>1640</v>
      </c>
      <c r="C1702" s="189" t="s">
        <v>332</v>
      </c>
      <c r="D1702" s="189" t="s">
        <v>333</v>
      </c>
      <c r="E1702" s="138">
        <v>5.57</v>
      </c>
    </row>
    <row r="1703" spans="1:5">
      <c r="A1703" s="189">
        <v>1942</v>
      </c>
      <c r="B1703" s="189" t="s">
        <v>1641</v>
      </c>
      <c r="C1703" s="189" t="s">
        <v>332</v>
      </c>
      <c r="D1703" s="189" t="s">
        <v>333</v>
      </c>
      <c r="E1703" s="138">
        <v>25.6</v>
      </c>
    </row>
    <row r="1704" spans="1:5">
      <c r="A1704" s="189">
        <v>1938</v>
      </c>
      <c r="B1704" s="189" t="s">
        <v>1642</v>
      </c>
      <c r="C1704" s="189" t="s">
        <v>332</v>
      </c>
      <c r="D1704" s="189" t="s">
        <v>333</v>
      </c>
      <c r="E1704" s="138">
        <v>3.56</v>
      </c>
    </row>
    <row r="1705" spans="1:5">
      <c r="A1705" s="189">
        <v>42692</v>
      </c>
      <c r="B1705" s="189" t="s">
        <v>9353</v>
      </c>
      <c r="C1705" s="189" t="s">
        <v>332</v>
      </c>
      <c r="D1705" s="189" t="s">
        <v>335</v>
      </c>
      <c r="E1705" s="138">
        <v>234.5</v>
      </c>
    </row>
    <row r="1706" spans="1:5">
      <c r="A1706" s="189">
        <v>42693</v>
      </c>
      <c r="B1706" s="189" t="s">
        <v>9354</v>
      </c>
      <c r="C1706" s="189" t="s">
        <v>332</v>
      </c>
      <c r="D1706" s="189" t="s">
        <v>335</v>
      </c>
      <c r="E1706" s="138">
        <v>385.73</v>
      </c>
    </row>
    <row r="1707" spans="1:5">
      <c r="A1707" s="189">
        <v>42695</v>
      </c>
      <c r="B1707" s="189" t="s">
        <v>9355</v>
      </c>
      <c r="C1707" s="189" t="s">
        <v>332</v>
      </c>
      <c r="D1707" s="189" t="s">
        <v>335</v>
      </c>
      <c r="E1707" s="138">
        <v>293.29000000000002</v>
      </c>
    </row>
    <row r="1708" spans="1:5">
      <c r="A1708" s="189">
        <v>42694</v>
      </c>
      <c r="B1708" s="189" t="s">
        <v>9356</v>
      </c>
      <c r="C1708" s="189" t="s">
        <v>332</v>
      </c>
      <c r="D1708" s="189" t="s">
        <v>335</v>
      </c>
      <c r="E1708" s="138">
        <v>433.6</v>
      </c>
    </row>
    <row r="1709" spans="1:5">
      <c r="A1709" s="189">
        <v>20097</v>
      </c>
      <c r="B1709" s="189" t="s">
        <v>1643</v>
      </c>
      <c r="C1709" s="189" t="s">
        <v>332</v>
      </c>
      <c r="D1709" s="189" t="s">
        <v>333</v>
      </c>
      <c r="E1709" s="138">
        <v>26.93</v>
      </c>
    </row>
    <row r="1710" spans="1:5">
      <c r="A1710" s="189">
        <v>20098</v>
      </c>
      <c r="B1710" s="189" t="s">
        <v>1644</v>
      </c>
      <c r="C1710" s="189" t="s">
        <v>332</v>
      </c>
      <c r="D1710" s="189" t="s">
        <v>333</v>
      </c>
      <c r="E1710" s="138">
        <v>90.79</v>
      </c>
    </row>
    <row r="1711" spans="1:5">
      <c r="A1711" s="189">
        <v>20096</v>
      </c>
      <c r="B1711" s="189" t="s">
        <v>1645</v>
      </c>
      <c r="C1711" s="189" t="s">
        <v>332</v>
      </c>
      <c r="D1711" s="189" t="s">
        <v>333</v>
      </c>
      <c r="E1711" s="138">
        <v>17.62</v>
      </c>
    </row>
    <row r="1712" spans="1:5">
      <c r="A1712" s="189">
        <v>1964</v>
      </c>
      <c r="B1712" s="189" t="s">
        <v>1646</v>
      </c>
      <c r="C1712" s="189" t="s">
        <v>332</v>
      </c>
      <c r="D1712" s="189" t="s">
        <v>333</v>
      </c>
      <c r="E1712" s="138">
        <v>16.28</v>
      </c>
    </row>
    <row r="1713" spans="1:5">
      <c r="A1713" s="189">
        <v>1880</v>
      </c>
      <c r="B1713" s="189" t="s">
        <v>1647</v>
      </c>
      <c r="C1713" s="189" t="s">
        <v>332</v>
      </c>
      <c r="D1713" s="189" t="s">
        <v>333</v>
      </c>
      <c r="E1713" s="138">
        <v>1.38</v>
      </c>
    </row>
    <row r="1714" spans="1:5">
      <c r="A1714" s="189">
        <v>39274</v>
      </c>
      <c r="B1714" s="189" t="s">
        <v>4417</v>
      </c>
      <c r="C1714" s="189" t="s">
        <v>332</v>
      </c>
      <c r="D1714" s="189" t="s">
        <v>333</v>
      </c>
      <c r="E1714" s="138">
        <v>1.07</v>
      </c>
    </row>
    <row r="1715" spans="1:5">
      <c r="A1715" s="189">
        <v>2628</v>
      </c>
      <c r="B1715" s="189" t="s">
        <v>1648</v>
      </c>
      <c r="C1715" s="189" t="s">
        <v>332</v>
      </c>
      <c r="D1715" s="189" t="s">
        <v>333</v>
      </c>
      <c r="E1715" s="138">
        <v>151.22999999999999</v>
      </c>
    </row>
    <row r="1716" spans="1:5">
      <c r="A1716" s="189">
        <v>2622</v>
      </c>
      <c r="B1716" s="189" t="s">
        <v>1649</v>
      </c>
      <c r="C1716" s="189" t="s">
        <v>332</v>
      </c>
      <c r="D1716" s="189" t="s">
        <v>333</v>
      </c>
      <c r="E1716" s="138">
        <v>3.59</v>
      </c>
    </row>
    <row r="1717" spans="1:5">
      <c r="A1717" s="189">
        <v>2623</v>
      </c>
      <c r="B1717" s="189" t="s">
        <v>1650</v>
      </c>
      <c r="C1717" s="189" t="s">
        <v>332</v>
      </c>
      <c r="D1717" s="189" t="s">
        <v>333</v>
      </c>
      <c r="E1717" s="138">
        <v>4.32</v>
      </c>
    </row>
    <row r="1718" spans="1:5">
      <c r="A1718" s="189">
        <v>2624</v>
      </c>
      <c r="B1718" s="189" t="s">
        <v>1651</v>
      </c>
      <c r="C1718" s="189" t="s">
        <v>332</v>
      </c>
      <c r="D1718" s="189" t="s">
        <v>333</v>
      </c>
      <c r="E1718" s="138">
        <v>6.87</v>
      </c>
    </row>
    <row r="1719" spans="1:5">
      <c r="A1719" s="189">
        <v>2625</v>
      </c>
      <c r="B1719" s="189" t="s">
        <v>1652</v>
      </c>
      <c r="C1719" s="189" t="s">
        <v>332</v>
      </c>
      <c r="D1719" s="189" t="s">
        <v>333</v>
      </c>
      <c r="E1719" s="138">
        <v>14.51</v>
      </c>
    </row>
    <row r="1720" spans="1:5">
      <c r="A1720" s="189">
        <v>2626</v>
      </c>
      <c r="B1720" s="189" t="s">
        <v>1653</v>
      </c>
      <c r="C1720" s="189" t="s">
        <v>332</v>
      </c>
      <c r="D1720" s="189" t="s">
        <v>333</v>
      </c>
      <c r="E1720" s="138">
        <v>21.26</v>
      </c>
    </row>
    <row r="1721" spans="1:5">
      <c r="A1721" s="189">
        <v>2630</v>
      </c>
      <c r="B1721" s="189" t="s">
        <v>1654</v>
      </c>
      <c r="C1721" s="189" t="s">
        <v>332</v>
      </c>
      <c r="D1721" s="189" t="s">
        <v>333</v>
      </c>
      <c r="E1721" s="138">
        <v>32.340000000000003</v>
      </c>
    </row>
    <row r="1722" spans="1:5">
      <c r="A1722" s="189">
        <v>2627</v>
      </c>
      <c r="B1722" s="189" t="s">
        <v>1655</v>
      </c>
      <c r="C1722" s="189" t="s">
        <v>332</v>
      </c>
      <c r="D1722" s="189" t="s">
        <v>333</v>
      </c>
      <c r="E1722" s="138">
        <v>56.96</v>
      </c>
    </row>
    <row r="1723" spans="1:5">
      <c r="A1723" s="189">
        <v>2629</v>
      </c>
      <c r="B1723" s="189" t="s">
        <v>1656</v>
      </c>
      <c r="C1723" s="189" t="s">
        <v>332</v>
      </c>
      <c r="D1723" s="189" t="s">
        <v>333</v>
      </c>
      <c r="E1723" s="138">
        <v>77.040000000000006</v>
      </c>
    </row>
    <row r="1724" spans="1:5">
      <c r="A1724" s="189">
        <v>12033</v>
      </c>
      <c r="B1724" s="189" t="s">
        <v>1657</v>
      </c>
      <c r="C1724" s="189" t="s">
        <v>332</v>
      </c>
      <c r="D1724" s="189" t="s">
        <v>333</v>
      </c>
      <c r="E1724" s="138">
        <v>4.41</v>
      </c>
    </row>
    <row r="1725" spans="1:5">
      <c r="A1725" s="189">
        <v>40408</v>
      </c>
      <c r="B1725" s="189" t="s">
        <v>1658</v>
      </c>
      <c r="C1725" s="189" t="s">
        <v>332</v>
      </c>
      <c r="D1725" s="189" t="s">
        <v>333</v>
      </c>
      <c r="E1725" s="138">
        <v>2.89</v>
      </c>
    </row>
    <row r="1726" spans="1:5">
      <c r="A1726" s="189">
        <v>40409</v>
      </c>
      <c r="B1726" s="189" t="s">
        <v>1659</v>
      </c>
      <c r="C1726" s="189" t="s">
        <v>332</v>
      </c>
      <c r="D1726" s="189" t="s">
        <v>333</v>
      </c>
      <c r="E1726" s="138">
        <v>1.02</v>
      </c>
    </row>
    <row r="1727" spans="1:5">
      <c r="A1727" s="189">
        <v>39276</v>
      </c>
      <c r="B1727" s="189" t="s">
        <v>1660</v>
      </c>
      <c r="C1727" s="189" t="s">
        <v>332</v>
      </c>
      <c r="D1727" s="189" t="s">
        <v>333</v>
      </c>
      <c r="E1727" s="138">
        <v>2.61</v>
      </c>
    </row>
    <row r="1728" spans="1:5">
      <c r="A1728" s="189">
        <v>39277</v>
      </c>
      <c r="B1728" s="189" t="s">
        <v>1661</v>
      </c>
      <c r="C1728" s="189" t="s">
        <v>332</v>
      </c>
      <c r="D1728" s="189" t="s">
        <v>333</v>
      </c>
      <c r="E1728" s="138">
        <v>7.05</v>
      </c>
    </row>
    <row r="1729" spans="1:5">
      <c r="A1729" s="189">
        <v>12034</v>
      </c>
      <c r="B1729" s="189" t="s">
        <v>248</v>
      </c>
      <c r="C1729" s="189" t="s">
        <v>332</v>
      </c>
      <c r="D1729" s="189" t="s">
        <v>333</v>
      </c>
      <c r="E1729" s="138">
        <v>1.99</v>
      </c>
    </row>
    <row r="1730" spans="1:5">
      <c r="A1730" s="189">
        <v>39879</v>
      </c>
      <c r="B1730" s="189" t="s">
        <v>1662</v>
      </c>
      <c r="C1730" s="189" t="s">
        <v>332</v>
      </c>
      <c r="D1730" s="189" t="s">
        <v>335</v>
      </c>
      <c r="E1730" s="138">
        <v>3.35</v>
      </c>
    </row>
    <row r="1731" spans="1:5">
      <c r="A1731" s="189">
        <v>39880</v>
      </c>
      <c r="B1731" s="189" t="s">
        <v>1663</v>
      </c>
      <c r="C1731" s="189" t="s">
        <v>332</v>
      </c>
      <c r="D1731" s="189" t="s">
        <v>335</v>
      </c>
      <c r="E1731" s="138">
        <v>7.42</v>
      </c>
    </row>
    <row r="1732" spans="1:5">
      <c r="A1732" s="189">
        <v>39881</v>
      </c>
      <c r="B1732" s="189" t="s">
        <v>1664</v>
      </c>
      <c r="C1732" s="189" t="s">
        <v>332</v>
      </c>
      <c r="D1732" s="189" t="s">
        <v>335</v>
      </c>
      <c r="E1732" s="138">
        <v>11.91</v>
      </c>
    </row>
    <row r="1733" spans="1:5">
      <c r="A1733" s="189">
        <v>39882</v>
      </c>
      <c r="B1733" s="189" t="s">
        <v>1665</v>
      </c>
      <c r="C1733" s="189" t="s">
        <v>332</v>
      </c>
      <c r="D1733" s="189" t="s">
        <v>335</v>
      </c>
      <c r="E1733" s="138">
        <v>31.38</v>
      </c>
    </row>
    <row r="1734" spans="1:5">
      <c r="A1734" s="189">
        <v>39883</v>
      </c>
      <c r="B1734" s="189" t="s">
        <v>1666</v>
      </c>
      <c r="C1734" s="189" t="s">
        <v>332</v>
      </c>
      <c r="D1734" s="189" t="s">
        <v>335</v>
      </c>
      <c r="E1734" s="138">
        <v>50.12</v>
      </c>
    </row>
    <row r="1735" spans="1:5">
      <c r="A1735" s="189">
        <v>39884</v>
      </c>
      <c r="B1735" s="189" t="s">
        <v>1667</v>
      </c>
      <c r="C1735" s="189" t="s">
        <v>332</v>
      </c>
      <c r="D1735" s="189" t="s">
        <v>335</v>
      </c>
      <c r="E1735" s="138">
        <v>74.44</v>
      </c>
    </row>
    <row r="1736" spans="1:5">
      <c r="A1736" s="189">
        <v>39885</v>
      </c>
      <c r="B1736" s="189" t="s">
        <v>1668</v>
      </c>
      <c r="C1736" s="189" t="s">
        <v>332</v>
      </c>
      <c r="D1736" s="189" t="s">
        <v>335</v>
      </c>
      <c r="E1736" s="138">
        <v>176.92</v>
      </c>
    </row>
    <row r="1737" spans="1:5">
      <c r="A1737" s="189">
        <v>1777</v>
      </c>
      <c r="B1737" s="189" t="s">
        <v>1669</v>
      </c>
      <c r="C1737" s="189" t="s">
        <v>332</v>
      </c>
      <c r="D1737" s="189" t="s">
        <v>335</v>
      </c>
      <c r="E1737" s="138">
        <v>49.66</v>
      </c>
    </row>
    <row r="1738" spans="1:5">
      <c r="A1738" s="189">
        <v>1819</v>
      </c>
      <c r="B1738" s="189" t="s">
        <v>1670</v>
      </c>
      <c r="C1738" s="189" t="s">
        <v>332</v>
      </c>
      <c r="D1738" s="189" t="s">
        <v>335</v>
      </c>
      <c r="E1738" s="138">
        <v>36.130000000000003</v>
      </c>
    </row>
    <row r="1739" spans="1:5">
      <c r="A1739" s="189">
        <v>1775</v>
      </c>
      <c r="B1739" s="189" t="s">
        <v>1671</v>
      </c>
      <c r="C1739" s="189" t="s">
        <v>332</v>
      </c>
      <c r="D1739" s="189" t="s">
        <v>335</v>
      </c>
      <c r="E1739" s="138">
        <v>10.8</v>
      </c>
    </row>
    <row r="1740" spans="1:5">
      <c r="A1740" s="189">
        <v>1776</v>
      </c>
      <c r="B1740" s="189" t="s">
        <v>1672</v>
      </c>
      <c r="C1740" s="189" t="s">
        <v>332</v>
      </c>
      <c r="D1740" s="189" t="s">
        <v>335</v>
      </c>
      <c r="E1740" s="138">
        <v>29.4</v>
      </c>
    </row>
    <row r="1741" spans="1:5">
      <c r="A1741" s="189">
        <v>1778</v>
      </c>
      <c r="B1741" s="189" t="s">
        <v>1673</v>
      </c>
      <c r="C1741" s="189" t="s">
        <v>332</v>
      </c>
      <c r="D1741" s="189" t="s">
        <v>335</v>
      </c>
      <c r="E1741" s="138">
        <v>120.22</v>
      </c>
    </row>
    <row r="1742" spans="1:5">
      <c r="A1742" s="189">
        <v>1818</v>
      </c>
      <c r="B1742" s="189" t="s">
        <v>1674</v>
      </c>
      <c r="C1742" s="189" t="s">
        <v>332</v>
      </c>
      <c r="D1742" s="189" t="s">
        <v>335</v>
      </c>
      <c r="E1742" s="138">
        <v>79.8</v>
      </c>
    </row>
    <row r="1743" spans="1:5">
      <c r="A1743" s="189">
        <v>1820</v>
      </c>
      <c r="B1743" s="189" t="s">
        <v>1675</v>
      </c>
      <c r="C1743" s="189" t="s">
        <v>332</v>
      </c>
      <c r="D1743" s="189" t="s">
        <v>335</v>
      </c>
      <c r="E1743" s="138">
        <v>15.6</v>
      </c>
    </row>
    <row r="1744" spans="1:5">
      <c r="A1744" s="189">
        <v>1779</v>
      </c>
      <c r="B1744" s="189" t="s">
        <v>1676</v>
      </c>
      <c r="C1744" s="189" t="s">
        <v>332</v>
      </c>
      <c r="D1744" s="189" t="s">
        <v>335</v>
      </c>
      <c r="E1744" s="138">
        <v>174.84</v>
      </c>
    </row>
    <row r="1745" spans="1:5">
      <c r="A1745" s="189">
        <v>1780</v>
      </c>
      <c r="B1745" s="189" t="s">
        <v>1677</v>
      </c>
      <c r="C1745" s="189" t="s">
        <v>332</v>
      </c>
      <c r="D1745" s="189" t="s">
        <v>335</v>
      </c>
      <c r="E1745" s="138">
        <v>360.44</v>
      </c>
    </row>
    <row r="1746" spans="1:5">
      <c r="A1746" s="189">
        <v>1783</v>
      </c>
      <c r="B1746" s="189" t="s">
        <v>1678</v>
      </c>
      <c r="C1746" s="189" t="s">
        <v>332</v>
      </c>
      <c r="D1746" s="189" t="s">
        <v>335</v>
      </c>
      <c r="E1746" s="138">
        <v>38.11</v>
      </c>
    </row>
    <row r="1747" spans="1:5">
      <c r="A1747" s="189">
        <v>1782</v>
      </c>
      <c r="B1747" s="189" t="s">
        <v>1679</v>
      </c>
      <c r="C1747" s="189" t="s">
        <v>332</v>
      </c>
      <c r="D1747" s="189" t="s">
        <v>335</v>
      </c>
      <c r="E1747" s="138">
        <v>30.13</v>
      </c>
    </row>
    <row r="1748" spans="1:5">
      <c r="A1748" s="189">
        <v>1817</v>
      </c>
      <c r="B1748" s="189" t="s">
        <v>1680</v>
      </c>
      <c r="C1748" s="189" t="s">
        <v>332</v>
      </c>
      <c r="D1748" s="189" t="s">
        <v>335</v>
      </c>
      <c r="E1748" s="138">
        <v>8.98</v>
      </c>
    </row>
    <row r="1749" spans="1:5">
      <c r="A1749" s="189">
        <v>1781</v>
      </c>
      <c r="B1749" s="189" t="s">
        <v>1681</v>
      </c>
      <c r="C1749" s="189" t="s">
        <v>332</v>
      </c>
      <c r="D1749" s="189" t="s">
        <v>335</v>
      </c>
      <c r="E1749" s="138">
        <v>19.63</v>
      </c>
    </row>
    <row r="1750" spans="1:5">
      <c r="A1750" s="189">
        <v>1784</v>
      </c>
      <c r="B1750" s="189" t="s">
        <v>1682</v>
      </c>
      <c r="C1750" s="189" t="s">
        <v>332</v>
      </c>
      <c r="D1750" s="189" t="s">
        <v>335</v>
      </c>
      <c r="E1750" s="138">
        <v>107.61</v>
      </c>
    </row>
    <row r="1751" spans="1:5">
      <c r="A1751" s="189">
        <v>1810</v>
      </c>
      <c r="B1751" s="189" t="s">
        <v>1683</v>
      </c>
      <c r="C1751" s="189" t="s">
        <v>332</v>
      </c>
      <c r="D1751" s="189" t="s">
        <v>335</v>
      </c>
      <c r="E1751" s="138">
        <v>59.69</v>
      </c>
    </row>
    <row r="1752" spans="1:5">
      <c r="A1752" s="189">
        <v>1811</v>
      </c>
      <c r="B1752" s="189" t="s">
        <v>1684</v>
      </c>
      <c r="C1752" s="189" t="s">
        <v>332</v>
      </c>
      <c r="D1752" s="189" t="s">
        <v>335</v>
      </c>
      <c r="E1752" s="138">
        <v>12.91</v>
      </c>
    </row>
    <row r="1753" spans="1:5">
      <c r="A1753" s="189">
        <v>1812</v>
      </c>
      <c r="B1753" s="189" t="s">
        <v>1685</v>
      </c>
      <c r="C1753" s="189" t="s">
        <v>332</v>
      </c>
      <c r="D1753" s="189" t="s">
        <v>335</v>
      </c>
      <c r="E1753" s="138">
        <v>150.68</v>
      </c>
    </row>
    <row r="1754" spans="1:5">
      <c r="A1754" s="189">
        <v>40386</v>
      </c>
      <c r="B1754" s="189" t="s">
        <v>9357</v>
      </c>
      <c r="C1754" s="189" t="s">
        <v>332</v>
      </c>
      <c r="D1754" s="189" t="s">
        <v>335</v>
      </c>
      <c r="E1754" s="138">
        <v>52.71</v>
      </c>
    </row>
    <row r="1755" spans="1:5">
      <c r="A1755" s="189">
        <v>40384</v>
      </c>
      <c r="B1755" s="189" t="s">
        <v>9358</v>
      </c>
      <c r="C1755" s="189" t="s">
        <v>332</v>
      </c>
      <c r="D1755" s="189" t="s">
        <v>335</v>
      </c>
      <c r="E1755" s="138">
        <v>36.090000000000003</v>
      </c>
    </row>
    <row r="1756" spans="1:5">
      <c r="A1756" s="189">
        <v>40379</v>
      </c>
      <c r="B1756" s="189" t="s">
        <v>9359</v>
      </c>
      <c r="C1756" s="189" t="s">
        <v>332</v>
      </c>
      <c r="D1756" s="189" t="s">
        <v>335</v>
      </c>
      <c r="E1756" s="138">
        <v>12.47</v>
      </c>
    </row>
    <row r="1757" spans="1:5">
      <c r="A1757" s="189">
        <v>40423</v>
      </c>
      <c r="B1757" s="189" t="s">
        <v>9360</v>
      </c>
      <c r="C1757" s="189" t="s">
        <v>332</v>
      </c>
      <c r="D1757" s="189" t="s">
        <v>335</v>
      </c>
      <c r="E1757" s="138">
        <v>23.61</v>
      </c>
    </row>
    <row r="1758" spans="1:5">
      <c r="A1758" s="189">
        <v>40389</v>
      </c>
      <c r="B1758" s="189" t="s">
        <v>9361</v>
      </c>
      <c r="C1758" s="189" t="s">
        <v>332</v>
      </c>
      <c r="D1758" s="189" t="s">
        <v>335</v>
      </c>
      <c r="E1758" s="138">
        <v>149.74</v>
      </c>
    </row>
    <row r="1759" spans="1:5">
      <c r="A1759" s="189">
        <v>40388</v>
      </c>
      <c r="B1759" s="189" t="s">
        <v>9362</v>
      </c>
      <c r="C1759" s="189" t="s">
        <v>332</v>
      </c>
      <c r="D1759" s="189" t="s">
        <v>335</v>
      </c>
      <c r="E1759" s="138">
        <v>74.95</v>
      </c>
    </row>
    <row r="1760" spans="1:5">
      <c r="A1760" s="189">
        <v>40381</v>
      </c>
      <c r="B1760" s="189" t="s">
        <v>9363</v>
      </c>
      <c r="C1760" s="189" t="s">
        <v>332</v>
      </c>
      <c r="D1760" s="189" t="s">
        <v>335</v>
      </c>
      <c r="E1760" s="138">
        <v>16.63</v>
      </c>
    </row>
    <row r="1761" spans="1:5">
      <c r="A1761" s="189">
        <v>40391</v>
      </c>
      <c r="B1761" s="189" t="s">
        <v>9364</v>
      </c>
      <c r="C1761" s="189" t="s">
        <v>332</v>
      </c>
      <c r="D1761" s="189" t="s">
        <v>335</v>
      </c>
      <c r="E1761" s="138">
        <v>388.65</v>
      </c>
    </row>
    <row r="1762" spans="1:5">
      <c r="A1762" s="189">
        <v>40414</v>
      </c>
      <c r="B1762" s="189" t="s">
        <v>1686</v>
      </c>
      <c r="C1762" s="189" t="s">
        <v>332</v>
      </c>
      <c r="D1762" s="189" t="s">
        <v>335</v>
      </c>
      <c r="E1762" s="138">
        <v>17.78</v>
      </c>
    </row>
    <row r="1763" spans="1:5">
      <c r="A1763" s="189">
        <v>40416</v>
      </c>
      <c r="B1763" s="189" t="s">
        <v>1687</v>
      </c>
      <c r="C1763" s="189" t="s">
        <v>332</v>
      </c>
      <c r="D1763" s="189" t="s">
        <v>335</v>
      </c>
      <c r="E1763" s="138">
        <v>24.58</v>
      </c>
    </row>
    <row r="1764" spans="1:5">
      <c r="A1764" s="189">
        <v>40418</v>
      </c>
      <c r="B1764" s="189" t="s">
        <v>1688</v>
      </c>
      <c r="C1764" s="189" t="s">
        <v>332</v>
      </c>
      <c r="D1764" s="189" t="s">
        <v>335</v>
      </c>
      <c r="E1764" s="138">
        <v>29.31</v>
      </c>
    </row>
    <row r="1765" spans="1:5">
      <c r="A1765" s="189">
        <v>2609</v>
      </c>
      <c r="B1765" s="189" t="s">
        <v>1689</v>
      </c>
      <c r="C1765" s="189" t="s">
        <v>332</v>
      </c>
      <c r="D1765" s="189" t="s">
        <v>333</v>
      </c>
      <c r="E1765" s="138">
        <v>3.37</v>
      </c>
    </row>
    <row r="1766" spans="1:5">
      <c r="A1766" s="189">
        <v>2634</v>
      </c>
      <c r="B1766" s="189" t="s">
        <v>1690</v>
      </c>
      <c r="C1766" s="189" t="s">
        <v>332</v>
      </c>
      <c r="D1766" s="189" t="s">
        <v>333</v>
      </c>
      <c r="E1766" s="138">
        <v>4.43</v>
      </c>
    </row>
    <row r="1767" spans="1:5">
      <c r="A1767" s="189">
        <v>2611</v>
      </c>
      <c r="B1767" s="189" t="s">
        <v>1691</v>
      </c>
      <c r="C1767" s="189" t="s">
        <v>332</v>
      </c>
      <c r="D1767" s="189" t="s">
        <v>333</v>
      </c>
      <c r="E1767" s="138">
        <v>12.49</v>
      </c>
    </row>
    <row r="1768" spans="1:5">
      <c r="A1768" s="189">
        <v>34359</v>
      </c>
      <c r="B1768" s="189" t="s">
        <v>1692</v>
      </c>
      <c r="C1768" s="189" t="s">
        <v>332</v>
      </c>
      <c r="D1768" s="189" t="s">
        <v>335</v>
      </c>
      <c r="E1768" s="138">
        <v>7.39</v>
      </c>
    </row>
    <row r="1769" spans="1:5">
      <c r="A1769" s="189">
        <v>1789</v>
      </c>
      <c r="B1769" s="189" t="s">
        <v>1693</v>
      </c>
      <c r="C1769" s="189" t="s">
        <v>332</v>
      </c>
      <c r="D1769" s="189" t="s">
        <v>335</v>
      </c>
      <c r="E1769" s="138">
        <v>47.67</v>
      </c>
    </row>
    <row r="1770" spans="1:5">
      <c r="A1770" s="189">
        <v>1788</v>
      </c>
      <c r="B1770" s="189" t="s">
        <v>1694</v>
      </c>
      <c r="C1770" s="189" t="s">
        <v>332</v>
      </c>
      <c r="D1770" s="189" t="s">
        <v>335</v>
      </c>
      <c r="E1770" s="138">
        <v>38.21</v>
      </c>
    </row>
    <row r="1771" spans="1:5">
      <c r="A1771" s="189">
        <v>1786</v>
      </c>
      <c r="B1771" s="189" t="s">
        <v>1695</v>
      </c>
      <c r="C1771" s="189" t="s">
        <v>332</v>
      </c>
      <c r="D1771" s="189" t="s">
        <v>335</v>
      </c>
      <c r="E1771" s="138">
        <v>9.48</v>
      </c>
    </row>
    <row r="1772" spans="1:5">
      <c r="A1772" s="189">
        <v>1787</v>
      </c>
      <c r="B1772" s="189" t="s">
        <v>1696</v>
      </c>
      <c r="C1772" s="189" t="s">
        <v>332</v>
      </c>
      <c r="D1772" s="189" t="s">
        <v>335</v>
      </c>
      <c r="E1772" s="138">
        <v>22.72</v>
      </c>
    </row>
    <row r="1773" spans="1:5">
      <c r="A1773" s="189">
        <v>1791</v>
      </c>
      <c r="B1773" s="189" t="s">
        <v>1697</v>
      </c>
      <c r="C1773" s="189" t="s">
        <v>332</v>
      </c>
      <c r="D1773" s="189" t="s">
        <v>335</v>
      </c>
      <c r="E1773" s="138">
        <v>137.76</v>
      </c>
    </row>
    <row r="1774" spans="1:5">
      <c r="A1774" s="189">
        <v>1790</v>
      </c>
      <c r="B1774" s="189" t="s">
        <v>1698</v>
      </c>
      <c r="C1774" s="189" t="s">
        <v>332</v>
      </c>
      <c r="D1774" s="189" t="s">
        <v>335</v>
      </c>
      <c r="E1774" s="138">
        <v>79.38</v>
      </c>
    </row>
    <row r="1775" spans="1:5">
      <c r="A1775" s="189">
        <v>1813</v>
      </c>
      <c r="B1775" s="189" t="s">
        <v>1699</v>
      </c>
      <c r="C1775" s="189" t="s">
        <v>332</v>
      </c>
      <c r="D1775" s="189" t="s">
        <v>335</v>
      </c>
      <c r="E1775" s="138">
        <v>15.05</v>
      </c>
    </row>
    <row r="1776" spans="1:5">
      <c r="A1776" s="189">
        <v>1792</v>
      </c>
      <c r="B1776" s="189" t="s">
        <v>1700</v>
      </c>
      <c r="C1776" s="189" t="s">
        <v>332</v>
      </c>
      <c r="D1776" s="189" t="s">
        <v>335</v>
      </c>
      <c r="E1776" s="138">
        <v>185.96</v>
      </c>
    </row>
    <row r="1777" spans="1:5">
      <c r="A1777" s="189">
        <v>1793</v>
      </c>
      <c r="B1777" s="189" t="s">
        <v>1701</v>
      </c>
      <c r="C1777" s="189" t="s">
        <v>332</v>
      </c>
      <c r="D1777" s="189" t="s">
        <v>335</v>
      </c>
      <c r="E1777" s="138">
        <v>375.76</v>
      </c>
    </row>
    <row r="1778" spans="1:5">
      <c r="A1778" s="189">
        <v>1809</v>
      </c>
      <c r="B1778" s="189" t="s">
        <v>1702</v>
      </c>
      <c r="C1778" s="189" t="s">
        <v>332</v>
      </c>
      <c r="D1778" s="189" t="s">
        <v>335</v>
      </c>
      <c r="E1778" s="138">
        <v>44.69</v>
      </c>
    </row>
    <row r="1779" spans="1:5">
      <c r="A1779" s="189">
        <v>1814</v>
      </c>
      <c r="B1779" s="189" t="s">
        <v>1703</v>
      </c>
      <c r="C1779" s="189" t="s">
        <v>332</v>
      </c>
      <c r="D1779" s="189" t="s">
        <v>335</v>
      </c>
      <c r="E1779" s="138">
        <v>36.71</v>
      </c>
    </row>
    <row r="1780" spans="1:5">
      <c r="A1780" s="189">
        <v>1803</v>
      </c>
      <c r="B1780" s="189" t="s">
        <v>1704</v>
      </c>
      <c r="C1780" s="189" t="s">
        <v>332</v>
      </c>
      <c r="D1780" s="189" t="s">
        <v>335</v>
      </c>
      <c r="E1780" s="138">
        <v>9.2799999999999994</v>
      </c>
    </row>
    <row r="1781" spans="1:5">
      <c r="A1781" s="189">
        <v>1805</v>
      </c>
      <c r="B1781" s="189" t="s">
        <v>1705</v>
      </c>
      <c r="C1781" s="189" t="s">
        <v>332</v>
      </c>
      <c r="D1781" s="189" t="s">
        <v>335</v>
      </c>
      <c r="E1781" s="138">
        <v>21.3</v>
      </c>
    </row>
    <row r="1782" spans="1:5">
      <c r="A1782" s="189">
        <v>1821</v>
      </c>
      <c r="B1782" s="189" t="s">
        <v>1706</v>
      </c>
      <c r="C1782" s="189" t="s">
        <v>332</v>
      </c>
      <c r="D1782" s="189" t="s">
        <v>335</v>
      </c>
      <c r="E1782" s="138">
        <v>125.87</v>
      </c>
    </row>
    <row r="1783" spans="1:5">
      <c r="A1783" s="189">
        <v>1806</v>
      </c>
      <c r="B1783" s="189" t="s">
        <v>1707</v>
      </c>
      <c r="C1783" s="189" t="s">
        <v>332</v>
      </c>
      <c r="D1783" s="189" t="s">
        <v>335</v>
      </c>
      <c r="E1783" s="138">
        <v>74.92</v>
      </c>
    </row>
    <row r="1784" spans="1:5">
      <c r="A1784" s="189">
        <v>1804</v>
      </c>
      <c r="B1784" s="189" t="s">
        <v>1708</v>
      </c>
      <c r="C1784" s="189" t="s">
        <v>332</v>
      </c>
      <c r="D1784" s="189" t="s">
        <v>335</v>
      </c>
      <c r="E1784" s="138">
        <v>13.2</v>
      </c>
    </row>
    <row r="1785" spans="1:5">
      <c r="A1785" s="189">
        <v>1807</v>
      </c>
      <c r="B1785" s="189" t="s">
        <v>1709</v>
      </c>
      <c r="C1785" s="189" t="s">
        <v>332</v>
      </c>
      <c r="D1785" s="189" t="s">
        <v>335</v>
      </c>
      <c r="E1785" s="138">
        <v>180.01</v>
      </c>
    </row>
    <row r="1786" spans="1:5">
      <c r="A1786" s="189">
        <v>1808</v>
      </c>
      <c r="B1786" s="189" t="s">
        <v>1710</v>
      </c>
      <c r="C1786" s="189" t="s">
        <v>332</v>
      </c>
      <c r="D1786" s="189" t="s">
        <v>335</v>
      </c>
      <c r="E1786" s="138">
        <v>360.89</v>
      </c>
    </row>
    <row r="1787" spans="1:5">
      <c r="A1787" s="189">
        <v>1797</v>
      </c>
      <c r="B1787" s="189" t="s">
        <v>1711</v>
      </c>
      <c r="C1787" s="189" t="s">
        <v>332</v>
      </c>
      <c r="D1787" s="189" t="s">
        <v>335</v>
      </c>
      <c r="E1787" s="138">
        <v>54.12</v>
      </c>
    </row>
    <row r="1788" spans="1:5">
      <c r="A1788" s="189">
        <v>1796</v>
      </c>
      <c r="B1788" s="189" t="s">
        <v>1712</v>
      </c>
      <c r="C1788" s="189" t="s">
        <v>332</v>
      </c>
      <c r="D1788" s="189" t="s">
        <v>335</v>
      </c>
      <c r="E1788" s="138">
        <v>41.52</v>
      </c>
    </row>
    <row r="1789" spans="1:5">
      <c r="A1789" s="189">
        <v>1794</v>
      </c>
      <c r="B1789" s="189" t="s">
        <v>1713</v>
      </c>
      <c r="C1789" s="189" t="s">
        <v>332</v>
      </c>
      <c r="D1789" s="189" t="s">
        <v>335</v>
      </c>
      <c r="E1789" s="138">
        <v>9.91</v>
      </c>
    </row>
    <row r="1790" spans="1:5">
      <c r="A1790" s="189">
        <v>1816</v>
      </c>
      <c r="B1790" s="189" t="s">
        <v>1714</v>
      </c>
      <c r="C1790" s="189" t="s">
        <v>332</v>
      </c>
      <c r="D1790" s="189" t="s">
        <v>335</v>
      </c>
      <c r="E1790" s="138">
        <v>22.35</v>
      </c>
    </row>
    <row r="1791" spans="1:5">
      <c r="A1791" s="189">
        <v>1815</v>
      </c>
      <c r="B1791" s="189" t="s">
        <v>1715</v>
      </c>
      <c r="C1791" s="189" t="s">
        <v>332</v>
      </c>
      <c r="D1791" s="189" t="s">
        <v>335</v>
      </c>
      <c r="E1791" s="138">
        <v>171.62</v>
      </c>
    </row>
    <row r="1792" spans="1:5">
      <c r="A1792" s="189">
        <v>1798</v>
      </c>
      <c r="B1792" s="189" t="s">
        <v>1716</v>
      </c>
      <c r="C1792" s="189" t="s">
        <v>332</v>
      </c>
      <c r="D1792" s="189" t="s">
        <v>335</v>
      </c>
      <c r="E1792" s="138">
        <v>76.790000000000006</v>
      </c>
    </row>
    <row r="1793" spans="1:5">
      <c r="A1793" s="189">
        <v>1795</v>
      </c>
      <c r="B1793" s="189" t="s">
        <v>1717</v>
      </c>
      <c r="C1793" s="189" t="s">
        <v>332</v>
      </c>
      <c r="D1793" s="189" t="s">
        <v>335</v>
      </c>
      <c r="E1793" s="138">
        <v>13.73</v>
      </c>
    </row>
    <row r="1794" spans="1:5">
      <c r="A1794" s="189">
        <v>1799</v>
      </c>
      <c r="B1794" s="189" t="s">
        <v>1718</v>
      </c>
      <c r="C1794" s="189" t="s">
        <v>332</v>
      </c>
      <c r="D1794" s="189" t="s">
        <v>335</v>
      </c>
      <c r="E1794" s="138">
        <v>223.51</v>
      </c>
    </row>
    <row r="1795" spans="1:5">
      <c r="A1795" s="189">
        <v>1800</v>
      </c>
      <c r="B1795" s="189" t="s">
        <v>1719</v>
      </c>
      <c r="C1795" s="189" t="s">
        <v>332</v>
      </c>
      <c r="D1795" s="189" t="s">
        <v>335</v>
      </c>
      <c r="E1795" s="138">
        <v>426.73</v>
      </c>
    </row>
    <row r="1796" spans="1:5">
      <c r="A1796" s="189">
        <v>1802</v>
      </c>
      <c r="B1796" s="189" t="s">
        <v>1720</v>
      </c>
      <c r="C1796" s="189" t="s">
        <v>332</v>
      </c>
      <c r="D1796" s="189" t="s">
        <v>335</v>
      </c>
      <c r="E1796" s="177">
        <v>1067.42</v>
      </c>
    </row>
    <row r="1797" spans="1:5">
      <c r="A1797" s="189">
        <v>40385</v>
      </c>
      <c r="B1797" s="189" t="s">
        <v>9365</v>
      </c>
      <c r="C1797" s="189" t="s">
        <v>332</v>
      </c>
      <c r="D1797" s="189" t="s">
        <v>335</v>
      </c>
      <c r="E1797" s="138">
        <v>52.71</v>
      </c>
    </row>
    <row r="1798" spans="1:5">
      <c r="A1798" s="189">
        <v>40383</v>
      </c>
      <c r="B1798" s="189" t="s">
        <v>9366</v>
      </c>
      <c r="C1798" s="189" t="s">
        <v>332</v>
      </c>
      <c r="D1798" s="189" t="s">
        <v>335</v>
      </c>
      <c r="E1798" s="138">
        <v>36.090000000000003</v>
      </c>
    </row>
    <row r="1799" spans="1:5">
      <c r="A1799" s="189">
        <v>40378</v>
      </c>
      <c r="B1799" s="189" t="s">
        <v>9367</v>
      </c>
      <c r="C1799" s="189" t="s">
        <v>332</v>
      </c>
      <c r="D1799" s="189" t="s">
        <v>335</v>
      </c>
      <c r="E1799" s="138">
        <v>12.47</v>
      </c>
    </row>
    <row r="1800" spans="1:5">
      <c r="A1800" s="189">
        <v>40382</v>
      </c>
      <c r="B1800" s="189" t="s">
        <v>9368</v>
      </c>
      <c r="C1800" s="189" t="s">
        <v>332</v>
      </c>
      <c r="D1800" s="189" t="s">
        <v>335</v>
      </c>
      <c r="E1800" s="138">
        <v>23.61</v>
      </c>
    </row>
    <row r="1801" spans="1:5">
      <c r="A1801" s="189">
        <v>40422</v>
      </c>
      <c r="B1801" s="189" t="s">
        <v>9369</v>
      </c>
      <c r="C1801" s="189" t="s">
        <v>332</v>
      </c>
      <c r="D1801" s="189" t="s">
        <v>335</v>
      </c>
      <c r="E1801" s="138">
        <v>160.85</v>
      </c>
    </row>
    <row r="1802" spans="1:5">
      <c r="A1802" s="189">
        <v>40387</v>
      </c>
      <c r="B1802" s="189" t="s">
        <v>9370</v>
      </c>
      <c r="C1802" s="189" t="s">
        <v>332</v>
      </c>
      <c r="D1802" s="189" t="s">
        <v>335</v>
      </c>
      <c r="E1802" s="138">
        <v>81.900000000000006</v>
      </c>
    </row>
    <row r="1803" spans="1:5">
      <c r="A1803" s="189">
        <v>40380</v>
      </c>
      <c r="B1803" s="189" t="s">
        <v>9371</v>
      </c>
      <c r="C1803" s="189" t="s">
        <v>332</v>
      </c>
      <c r="D1803" s="189" t="s">
        <v>335</v>
      </c>
      <c r="E1803" s="138">
        <v>16.63</v>
      </c>
    </row>
    <row r="1804" spans="1:5">
      <c r="A1804" s="189">
        <v>40390</v>
      </c>
      <c r="B1804" s="189" t="s">
        <v>9372</v>
      </c>
      <c r="C1804" s="189" t="s">
        <v>332</v>
      </c>
      <c r="D1804" s="189" t="s">
        <v>335</v>
      </c>
      <c r="E1804" s="138">
        <v>338.78</v>
      </c>
    </row>
    <row r="1805" spans="1:5">
      <c r="A1805" s="189">
        <v>40413</v>
      </c>
      <c r="B1805" s="189" t="s">
        <v>1721</v>
      </c>
      <c r="C1805" s="189" t="s">
        <v>332</v>
      </c>
      <c r="D1805" s="189" t="s">
        <v>335</v>
      </c>
      <c r="E1805" s="138">
        <v>19.309999999999999</v>
      </c>
    </row>
    <row r="1806" spans="1:5">
      <c r="A1806" s="189">
        <v>40415</v>
      </c>
      <c r="B1806" s="189" t="s">
        <v>1722</v>
      </c>
      <c r="C1806" s="189" t="s">
        <v>332</v>
      </c>
      <c r="D1806" s="189" t="s">
        <v>335</v>
      </c>
      <c r="E1806" s="138">
        <v>27.52</v>
      </c>
    </row>
    <row r="1807" spans="1:5">
      <c r="A1807" s="189">
        <v>40417</v>
      </c>
      <c r="B1807" s="189" t="s">
        <v>1723</v>
      </c>
      <c r="C1807" s="189" t="s">
        <v>332</v>
      </c>
      <c r="D1807" s="189" t="s">
        <v>335</v>
      </c>
      <c r="E1807" s="138">
        <v>32.47</v>
      </c>
    </row>
    <row r="1808" spans="1:5">
      <c r="A1808" s="189">
        <v>39271</v>
      </c>
      <c r="B1808" s="189" t="s">
        <v>1724</v>
      </c>
      <c r="C1808" s="189" t="s">
        <v>332</v>
      </c>
      <c r="D1808" s="189" t="s">
        <v>333</v>
      </c>
      <c r="E1808" s="138">
        <v>0.88</v>
      </c>
    </row>
    <row r="1809" spans="1:5">
      <c r="A1809" s="189">
        <v>39273</v>
      </c>
      <c r="B1809" s="189" t="s">
        <v>1725</v>
      </c>
      <c r="C1809" s="189" t="s">
        <v>332</v>
      </c>
      <c r="D1809" s="189" t="s">
        <v>333</v>
      </c>
      <c r="E1809" s="138">
        <v>1.51</v>
      </c>
    </row>
    <row r="1810" spans="1:5">
      <c r="A1810" s="189">
        <v>39272</v>
      </c>
      <c r="B1810" s="189" t="s">
        <v>1726</v>
      </c>
      <c r="C1810" s="189" t="s">
        <v>332</v>
      </c>
      <c r="D1810" s="189" t="s">
        <v>333</v>
      </c>
      <c r="E1810" s="138">
        <v>1.0900000000000001</v>
      </c>
    </row>
    <row r="1811" spans="1:5">
      <c r="A1811" s="189">
        <v>1875</v>
      </c>
      <c r="B1811" s="189" t="s">
        <v>1727</v>
      </c>
      <c r="C1811" s="189" t="s">
        <v>332</v>
      </c>
      <c r="D1811" s="189" t="s">
        <v>333</v>
      </c>
      <c r="E1811" s="138">
        <v>2.41</v>
      </c>
    </row>
    <row r="1812" spans="1:5">
      <c r="A1812" s="189">
        <v>1874</v>
      </c>
      <c r="B1812" s="189" t="s">
        <v>1728</v>
      </c>
      <c r="C1812" s="189" t="s">
        <v>332</v>
      </c>
      <c r="D1812" s="189" t="s">
        <v>333</v>
      </c>
      <c r="E1812" s="138">
        <v>1.99</v>
      </c>
    </row>
    <row r="1813" spans="1:5">
      <c r="A1813" s="189">
        <v>1870</v>
      </c>
      <c r="B1813" s="189" t="s">
        <v>1729</v>
      </c>
      <c r="C1813" s="189" t="s">
        <v>332</v>
      </c>
      <c r="D1813" s="189" t="s">
        <v>331</v>
      </c>
      <c r="E1813" s="138">
        <v>1.1499999999999999</v>
      </c>
    </row>
    <row r="1814" spans="1:5">
      <c r="A1814" s="189">
        <v>1884</v>
      </c>
      <c r="B1814" s="189" t="s">
        <v>1730</v>
      </c>
      <c r="C1814" s="189" t="s">
        <v>332</v>
      </c>
      <c r="D1814" s="189" t="s">
        <v>333</v>
      </c>
      <c r="E1814" s="138">
        <v>1.76</v>
      </c>
    </row>
    <row r="1815" spans="1:5">
      <c r="A1815" s="189">
        <v>1887</v>
      </c>
      <c r="B1815" s="189" t="s">
        <v>1731</v>
      </c>
      <c r="C1815" s="189" t="s">
        <v>332</v>
      </c>
      <c r="D1815" s="189" t="s">
        <v>333</v>
      </c>
      <c r="E1815" s="138">
        <v>10</v>
      </c>
    </row>
    <row r="1816" spans="1:5">
      <c r="A1816" s="189">
        <v>1876</v>
      </c>
      <c r="B1816" s="189" t="s">
        <v>1732</v>
      </c>
      <c r="C1816" s="189" t="s">
        <v>332</v>
      </c>
      <c r="D1816" s="189" t="s">
        <v>333</v>
      </c>
      <c r="E1816" s="138">
        <v>3.92</v>
      </c>
    </row>
    <row r="1817" spans="1:5">
      <c r="A1817" s="189">
        <v>1879</v>
      </c>
      <c r="B1817" s="189" t="s">
        <v>308</v>
      </c>
      <c r="C1817" s="189" t="s">
        <v>332</v>
      </c>
      <c r="D1817" s="189" t="s">
        <v>333</v>
      </c>
      <c r="E1817" s="138">
        <v>1.1599999999999999</v>
      </c>
    </row>
    <row r="1818" spans="1:5">
      <c r="A1818" s="189">
        <v>1877</v>
      </c>
      <c r="B1818" s="189" t="s">
        <v>1733</v>
      </c>
      <c r="C1818" s="189" t="s">
        <v>332</v>
      </c>
      <c r="D1818" s="189" t="s">
        <v>333</v>
      </c>
      <c r="E1818" s="138">
        <v>10.01</v>
      </c>
    </row>
    <row r="1819" spans="1:5">
      <c r="A1819" s="189">
        <v>1878</v>
      </c>
      <c r="B1819" s="189" t="s">
        <v>1734</v>
      </c>
      <c r="C1819" s="189" t="s">
        <v>332</v>
      </c>
      <c r="D1819" s="189" t="s">
        <v>333</v>
      </c>
      <c r="E1819" s="138">
        <v>20.11</v>
      </c>
    </row>
    <row r="1820" spans="1:5">
      <c r="A1820" s="189">
        <v>2621</v>
      </c>
      <c r="B1820" s="189" t="s">
        <v>1735</v>
      </c>
      <c r="C1820" s="189" t="s">
        <v>332</v>
      </c>
      <c r="D1820" s="189" t="s">
        <v>333</v>
      </c>
      <c r="E1820" s="138">
        <v>106.85</v>
      </c>
    </row>
    <row r="1821" spans="1:5">
      <c r="A1821" s="189">
        <v>2616</v>
      </c>
      <c r="B1821" s="189" t="s">
        <v>1736</v>
      </c>
      <c r="C1821" s="189" t="s">
        <v>332</v>
      </c>
      <c r="D1821" s="189" t="s">
        <v>333</v>
      </c>
      <c r="E1821" s="138">
        <v>3.02</v>
      </c>
    </row>
    <row r="1822" spans="1:5">
      <c r="A1822" s="189">
        <v>2633</v>
      </c>
      <c r="B1822" s="189" t="s">
        <v>1737</v>
      </c>
      <c r="C1822" s="189" t="s">
        <v>332</v>
      </c>
      <c r="D1822" s="189" t="s">
        <v>333</v>
      </c>
      <c r="E1822" s="138">
        <v>3.42</v>
      </c>
    </row>
    <row r="1823" spans="1:5">
      <c r="A1823" s="189">
        <v>2617</v>
      </c>
      <c r="B1823" s="189" t="s">
        <v>1738</v>
      </c>
      <c r="C1823" s="189" t="s">
        <v>332</v>
      </c>
      <c r="D1823" s="189" t="s">
        <v>333</v>
      </c>
      <c r="E1823" s="138">
        <v>4.6500000000000004</v>
      </c>
    </row>
    <row r="1824" spans="1:5">
      <c r="A1824" s="189">
        <v>2618</v>
      </c>
      <c r="B1824" s="189" t="s">
        <v>1739</v>
      </c>
      <c r="C1824" s="189" t="s">
        <v>332</v>
      </c>
      <c r="D1824" s="189" t="s">
        <v>333</v>
      </c>
      <c r="E1824" s="138">
        <v>10.58</v>
      </c>
    </row>
    <row r="1825" spans="1:5">
      <c r="A1825" s="189">
        <v>2632</v>
      </c>
      <c r="B1825" s="189" t="s">
        <v>1740</v>
      </c>
      <c r="C1825" s="189" t="s">
        <v>332</v>
      </c>
      <c r="D1825" s="189" t="s">
        <v>333</v>
      </c>
      <c r="E1825" s="138">
        <v>12.91</v>
      </c>
    </row>
    <row r="1826" spans="1:5">
      <c r="A1826" s="189">
        <v>2631</v>
      </c>
      <c r="B1826" s="189" t="s">
        <v>1741</v>
      </c>
      <c r="C1826" s="189" t="s">
        <v>332</v>
      </c>
      <c r="D1826" s="189" t="s">
        <v>333</v>
      </c>
      <c r="E1826" s="138">
        <v>18.95</v>
      </c>
    </row>
    <row r="1827" spans="1:5">
      <c r="A1827" s="189">
        <v>2619</v>
      </c>
      <c r="B1827" s="189" t="s">
        <v>1742</v>
      </c>
      <c r="C1827" s="189" t="s">
        <v>332</v>
      </c>
      <c r="D1827" s="189" t="s">
        <v>333</v>
      </c>
      <c r="E1827" s="138">
        <v>47.98</v>
      </c>
    </row>
    <row r="1828" spans="1:5">
      <c r="A1828" s="189">
        <v>2620</v>
      </c>
      <c r="B1828" s="189" t="s">
        <v>1743</v>
      </c>
      <c r="C1828" s="189" t="s">
        <v>332</v>
      </c>
      <c r="D1828" s="189" t="s">
        <v>333</v>
      </c>
      <c r="E1828" s="138">
        <v>63</v>
      </c>
    </row>
    <row r="1829" spans="1:5">
      <c r="A1829" s="189">
        <v>25968</v>
      </c>
      <c r="B1829" s="189" t="s">
        <v>1744</v>
      </c>
      <c r="C1829" s="189" t="s">
        <v>332</v>
      </c>
      <c r="D1829" s="189" t="s">
        <v>335</v>
      </c>
      <c r="E1829" s="138">
        <v>41.06</v>
      </c>
    </row>
    <row r="1830" spans="1:5">
      <c r="A1830" s="189">
        <v>38369</v>
      </c>
      <c r="B1830" s="189" t="s">
        <v>1745</v>
      </c>
      <c r="C1830" s="189" t="s">
        <v>332</v>
      </c>
      <c r="D1830" s="189" t="s">
        <v>333</v>
      </c>
      <c r="E1830" s="138">
        <v>12.01</v>
      </c>
    </row>
    <row r="1831" spans="1:5">
      <c r="A1831" s="189">
        <v>38370</v>
      </c>
      <c r="B1831" s="189" t="s">
        <v>1746</v>
      </c>
      <c r="C1831" s="189" t="s">
        <v>332</v>
      </c>
      <c r="D1831" s="189" t="s">
        <v>333</v>
      </c>
      <c r="E1831" s="138">
        <v>12.01</v>
      </c>
    </row>
    <row r="1832" spans="1:5">
      <c r="A1832" s="189">
        <v>38372</v>
      </c>
      <c r="B1832" s="189" t="s">
        <v>1747</v>
      </c>
      <c r="C1832" s="189" t="s">
        <v>332</v>
      </c>
      <c r="D1832" s="189" t="s">
        <v>333</v>
      </c>
      <c r="E1832" s="138">
        <v>14.78</v>
      </c>
    </row>
    <row r="1833" spans="1:5">
      <c r="A1833" s="189">
        <v>2357</v>
      </c>
      <c r="B1833" s="189" t="s">
        <v>1748</v>
      </c>
      <c r="C1833" s="189" t="s">
        <v>330</v>
      </c>
      <c r="D1833" s="189" t="s">
        <v>333</v>
      </c>
      <c r="E1833" s="138">
        <v>19.329999999999998</v>
      </c>
    </row>
    <row r="1834" spans="1:5">
      <c r="A1834" s="189">
        <v>40806</v>
      </c>
      <c r="B1834" s="189" t="s">
        <v>1749</v>
      </c>
      <c r="C1834" s="189" t="s">
        <v>470</v>
      </c>
      <c r="D1834" s="189" t="s">
        <v>333</v>
      </c>
      <c r="E1834" s="177">
        <v>3420.31</v>
      </c>
    </row>
    <row r="1835" spans="1:5">
      <c r="A1835" s="189">
        <v>2355</v>
      </c>
      <c r="B1835" s="189" t="s">
        <v>153</v>
      </c>
      <c r="C1835" s="189" t="s">
        <v>330</v>
      </c>
      <c r="D1835" s="189" t="s">
        <v>333</v>
      </c>
      <c r="E1835" s="138">
        <v>25.42</v>
      </c>
    </row>
    <row r="1836" spans="1:5">
      <c r="A1836" s="189">
        <v>40805</v>
      </c>
      <c r="B1836" s="189" t="s">
        <v>1750</v>
      </c>
      <c r="C1836" s="189" t="s">
        <v>470</v>
      </c>
      <c r="D1836" s="189" t="s">
        <v>333</v>
      </c>
      <c r="E1836" s="177">
        <v>4497.3900000000003</v>
      </c>
    </row>
    <row r="1837" spans="1:5">
      <c r="A1837" s="189">
        <v>2358</v>
      </c>
      <c r="B1837" s="189" t="s">
        <v>157</v>
      </c>
      <c r="C1837" s="189" t="s">
        <v>330</v>
      </c>
      <c r="D1837" s="189" t="s">
        <v>333</v>
      </c>
      <c r="E1837" s="138">
        <v>20.309999999999999</v>
      </c>
    </row>
    <row r="1838" spans="1:5">
      <c r="A1838" s="189">
        <v>40807</v>
      </c>
      <c r="B1838" s="189" t="s">
        <v>1751</v>
      </c>
      <c r="C1838" s="189" t="s">
        <v>470</v>
      </c>
      <c r="D1838" s="189" t="s">
        <v>333</v>
      </c>
      <c r="E1838" s="177">
        <v>3594.9</v>
      </c>
    </row>
    <row r="1839" spans="1:5">
      <c r="A1839" s="189">
        <v>2359</v>
      </c>
      <c r="B1839" s="189" t="s">
        <v>9373</v>
      </c>
      <c r="C1839" s="189" t="s">
        <v>330</v>
      </c>
      <c r="D1839" s="189" t="s">
        <v>333</v>
      </c>
      <c r="E1839" s="138">
        <v>20.85</v>
      </c>
    </row>
    <row r="1840" spans="1:5">
      <c r="A1840" s="189">
        <v>40808</v>
      </c>
      <c r="B1840" s="189" t="s">
        <v>1752</v>
      </c>
      <c r="C1840" s="189" t="s">
        <v>470</v>
      </c>
      <c r="D1840" s="189" t="s">
        <v>333</v>
      </c>
      <c r="E1840" s="177">
        <v>3688.75</v>
      </c>
    </row>
    <row r="1841" spans="1:5">
      <c r="A1841" s="189">
        <v>43144</v>
      </c>
      <c r="B1841" s="189" t="s">
        <v>16050</v>
      </c>
      <c r="C1841" s="189" t="s">
        <v>387</v>
      </c>
      <c r="D1841" s="189" t="s">
        <v>333</v>
      </c>
      <c r="E1841" s="138">
        <v>26.91</v>
      </c>
    </row>
    <row r="1842" spans="1:5">
      <c r="A1842" s="189">
        <v>39397</v>
      </c>
      <c r="B1842" s="189" t="s">
        <v>1753</v>
      </c>
      <c r="C1842" s="189" t="s">
        <v>389</v>
      </c>
      <c r="D1842" s="189" t="s">
        <v>333</v>
      </c>
      <c r="E1842" s="138">
        <v>12.26</v>
      </c>
    </row>
    <row r="1843" spans="1:5">
      <c r="A1843" s="189">
        <v>2692</v>
      </c>
      <c r="B1843" s="189" t="s">
        <v>1754</v>
      </c>
      <c r="C1843" s="189" t="s">
        <v>389</v>
      </c>
      <c r="D1843" s="189" t="s">
        <v>333</v>
      </c>
      <c r="E1843" s="138">
        <v>4.95</v>
      </c>
    </row>
    <row r="1844" spans="1:5">
      <c r="A1844" s="189">
        <v>6</v>
      </c>
      <c r="B1844" s="189" t="s">
        <v>1755</v>
      </c>
      <c r="C1844" s="189" t="s">
        <v>389</v>
      </c>
      <c r="D1844" s="189" t="s">
        <v>333</v>
      </c>
      <c r="E1844" s="138">
        <v>3.16</v>
      </c>
    </row>
    <row r="1845" spans="1:5">
      <c r="A1845" s="189">
        <v>5330</v>
      </c>
      <c r="B1845" s="189" t="s">
        <v>1756</v>
      </c>
      <c r="C1845" s="189" t="s">
        <v>389</v>
      </c>
      <c r="D1845" s="189" t="s">
        <v>333</v>
      </c>
      <c r="E1845" s="138">
        <v>33.15</v>
      </c>
    </row>
    <row r="1846" spans="1:5">
      <c r="A1846" s="189">
        <v>26017</v>
      </c>
      <c r="B1846" s="189" t="s">
        <v>1757</v>
      </c>
      <c r="C1846" s="189" t="s">
        <v>332</v>
      </c>
      <c r="D1846" s="189" t="s">
        <v>333</v>
      </c>
      <c r="E1846" s="138">
        <v>35.130000000000003</v>
      </c>
    </row>
    <row r="1847" spans="1:5">
      <c r="A1847" s="189">
        <v>25931</v>
      </c>
      <c r="B1847" s="189" t="s">
        <v>187</v>
      </c>
      <c r="C1847" s="189" t="s">
        <v>332</v>
      </c>
      <c r="D1847" s="189" t="s">
        <v>333</v>
      </c>
      <c r="E1847" s="138">
        <v>111.67</v>
      </c>
    </row>
    <row r="1848" spans="1:5">
      <c r="A1848" s="189">
        <v>38140</v>
      </c>
      <c r="B1848" s="189" t="s">
        <v>156</v>
      </c>
      <c r="C1848" s="189" t="s">
        <v>332</v>
      </c>
      <c r="D1848" s="189" t="s">
        <v>331</v>
      </c>
      <c r="E1848" s="138">
        <v>27.08</v>
      </c>
    </row>
    <row r="1849" spans="1:5">
      <c r="A1849" s="189">
        <v>13887</v>
      </c>
      <c r="B1849" s="189" t="s">
        <v>163</v>
      </c>
      <c r="C1849" s="189" t="s">
        <v>332</v>
      </c>
      <c r="D1849" s="189" t="s">
        <v>333</v>
      </c>
      <c r="E1849" s="138">
        <v>641.14</v>
      </c>
    </row>
    <row r="1850" spans="1:5">
      <c r="A1850" s="189">
        <v>26018</v>
      </c>
      <c r="B1850" s="189" t="s">
        <v>1758</v>
      </c>
      <c r="C1850" s="189" t="s">
        <v>332</v>
      </c>
      <c r="D1850" s="189" t="s">
        <v>333</v>
      </c>
      <c r="E1850" s="138">
        <v>28.54</v>
      </c>
    </row>
    <row r="1851" spans="1:5">
      <c r="A1851" s="189">
        <v>26019</v>
      </c>
      <c r="B1851" s="189" t="s">
        <v>1759</v>
      </c>
      <c r="C1851" s="189" t="s">
        <v>332</v>
      </c>
      <c r="D1851" s="189" t="s">
        <v>333</v>
      </c>
      <c r="E1851" s="138">
        <v>26.95</v>
      </c>
    </row>
    <row r="1852" spans="1:5">
      <c r="A1852" s="189">
        <v>26020</v>
      </c>
      <c r="B1852" s="189" t="s">
        <v>1760</v>
      </c>
      <c r="C1852" s="189" t="s">
        <v>332</v>
      </c>
      <c r="D1852" s="189" t="s">
        <v>333</v>
      </c>
      <c r="E1852" s="138">
        <v>7.02</v>
      </c>
    </row>
    <row r="1853" spans="1:5">
      <c r="A1853" s="189">
        <v>34544</v>
      </c>
      <c r="B1853" s="189" t="s">
        <v>1761</v>
      </c>
      <c r="C1853" s="189" t="s">
        <v>332</v>
      </c>
      <c r="D1853" s="189" t="s">
        <v>333</v>
      </c>
      <c r="E1853" s="177">
        <v>1495.23</v>
      </c>
    </row>
    <row r="1854" spans="1:5">
      <c r="A1854" s="189">
        <v>34729</v>
      </c>
      <c r="B1854" s="189" t="s">
        <v>1762</v>
      </c>
      <c r="C1854" s="189" t="s">
        <v>332</v>
      </c>
      <c r="D1854" s="189" t="s">
        <v>333</v>
      </c>
      <c r="E1854" s="177">
        <v>1176.23</v>
      </c>
    </row>
    <row r="1855" spans="1:5">
      <c r="A1855" s="189">
        <v>34734</v>
      </c>
      <c r="B1855" s="189" t="s">
        <v>1763</v>
      </c>
      <c r="C1855" s="189" t="s">
        <v>332</v>
      </c>
      <c r="D1855" s="189" t="s">
        <v>333</v>
      </c>
      <c r="E1855" s="177">
        <v>1821.18</v>
      </c>
    </row>
    <row r="1856" spans="1:5">
      <c r="A1856" s="189">
        <v>34738</v>
      </c>
      <c r="B1856" s="189" t="s">
        <v>1764</v>
      </c>
      <c r="C1856" s="189" t="s">
        <v>332</v>
      </c>
      <c r="D1856" s="189" t="s">
        <v>333</v>
      </c>
      <c r="E1856" s="177">
        <v>4254.84</v>
      </c>
    </row>
    <row r="1857" spans="1:5">
      <c r="A1857" s="189">
        <v>2391</v>
      </c>
      <c r="B1857" s="189" t="s">
        <v>1765</v>
      </c>
      <c r="C1857" s="189" t="s">
        <v>332</v>
      </c>
      <c r="D1857" s="189" t="s">
        <v>333</v>
      </c>
      <c r="E1857" s="138">
        <v>346.06</v>
      </c>
    </row>
    <row r="1858" spans="1:5">
      <c r="A1858" s="189">
        <v>2374</v>
      </c>
      <c r="B1858" s="189" t="s">
        <v>1766</v>
      </c>
      <c r="C1858" s="189" t="s">
        <v>332</v>
      </c>
      <c r="D1858" s="189" t="s">
        <v>333</v>
      </c>
      <c r="E1858" s="138">
        <v>392.59</v>
      </c>
    </row>
    <row r="1859" spans="1:5">
      <c r="A1859" s="189">
        <v>2377</v>
      </c>
      <c r="B1859" s="189" t="s">
        <v>1767</v>
      </c>
      <c r="C1859" s="189" t="s">
        <v>332</v>
      </c>
      <c r="D1859" s="189" t="s">
        <v>333</v>
      </c>
      <c r="E1859" s="138">
        <v>550.96</v>
      </c>
    </row>
    <row r="1860" spans="1:5">
      <c r="A1860" s="189">
        <v>2393</v>
      </c>
      <c r="B1860" s="189" t="s">
        <v>1768</v>
      </c>
      <c r="C1860" s="189" t="s">
        <v>332</v>
      </c>
      <c r="D1860" s="189" t="s">
        <v>333</v>
      </c>
      <c r="E1860" s="138">
        <v>922.66</v>
      </c>
    </row>
    <row r="1861" spans="1:5">
      <c r="A1861" s="189">
        <v>34705</v>
      </c>
      <c r="B1861" s="189" t="s">
        <v>1769</v>
      </c>
      <c r="C1861" s="189" t="s">
        <v>332</v>
      </c>
      <c r="D1861" s="189" t="s">
        <v>333</v>
      </c>
      <c r="E1861" s="138">
        <v>807</v>
      </c>
    </row>
    <row r="1862" spans="1:5">
      <c r="A1862" s="189">
        <v>34707</v>
      </c>
      <c r="B1862" s="189" t="s">
        <v>1770</v>
      </c>
      <c r="C1862" s="189" t="s">
        <v>332</v>
      </c>
      <c r="D1862" s="189" t="s">
        <v>333</v>
      </c>
      <c r="E1862" s="177">
        <v>1495.38</v>
      </c>
    </row>
    <row r="1863" spans="1:5">
      <c r="A1863" s="189">
        <v>2378</v>
      </c>
      <c r="B1863" s="189" t="s">
        <v>1771</v>
      </c>
      <c r="C1863" s="189" t="s">
        <v>332</v>
      </c>
      <c r="D1863" s="189" t="s">
        <v>333</v>
      </c>
      <c r="E1863" s="177">
        <v>1267.4000000000001</v>
      </c>
    </row>
    <row r="1864" spans="1:5">
      <c r="A1864" s="189">
        <v>2379</v>
      </c>
      <c r="B1864" s="189" t="s">
        <v>1772</v>
      </c>
      <c r="C1864" s="189" t="s">
        <v>332</v>
      </c>
      <c r="D1864" s="189" t="s">
        <v>333</v>
      </c>
      <c r="E1864" s="177">
        <v>1267.4000000000001</v>
      </c>
    </row>
    <row r="1865" spans="1:5">
      <c r="A1865" s="189">
        <v>2376</v>
      </c>
      <c r="B1865" s="189" t="s">
        <v>1773</v>
      </c>
      <c r="C1865" s="189" t="s">
        <v>332</v>
      </c>
      <c r="D1865" s="189" t="s">
        <v>333</v>
      </c>
      <c r="E1865" s="177">
        <v>2087.39</v>
      </c>
    </row>
    <row r="1866" spans="1:5">
      <c r="A1866" s="189">
        <v>2394</v>
      </c>
      <c r="B1866" s="189" t="s">
        <v>1774</v>
      </c>
      <c r="C1866" s="189" t="s">
        <v>332</v>
      </c>
      <c r="D1866" s="189" t="s">
        <v>333</v>
      </c>
      <c r="E1866" s="177">
        <v>4462.47</v>
      </c>
    </row>
    <row r="1867" spans="1:5">
      <c r="A1867" s="189">
        <v>34686</v>
      </c>
      <c r="B1867" s="189" t="s">
        <v>1775</v>
      </c>
      <c r="C1867" s="189" t="s">
        <v>332</v>
      </c>
      <c r="D1867" s="189" t="s">
        <v>333</v>
      </c>
      <c r="E1867" s="138">
        <v>13.39</v>
      </c>
    </row>
    <row r="1868" spans="1:5">
      <c r="A1868" s="189">
        <v>34616</v>
      </c>
      <c r="B1868" s="189" t="s">
        <v>1776</v>
      </c>
      <c r="C1868" s="189" t="s">
        <v>332</v>
      </c>
      <c r="D1868" s="189" t="s">
        <v>333</v>
      </c>
      <c r="E1868" s="138">
        <v>51.78</v>
      </c>
    </row>
    <row r="1869" spans="1:5">
      <c r="A1869" s="189">
        <v>34623</v>
      </c>
      <c r="B1869" s="189" t="s">
        <v>316</v>
      </c>
      <c r="C1869" s="189" t="s">
        <v>332</v>
      </c>
      <c r="D1869" s="189" t="s">
        <v>333</v>
      </c>
      <c r="E1869" s="138">
        <v>50.99</v>
      </c>
    </row>
    <row r="1870" spans="1:5">
      <c r="A1870" s="189">
        <v>34628</v>
      </c>
      <c r="B1870" s="189" t="s">
        <v>1777</v>
      </c>
      <c r="C1870" s="189" t="s">
        <v>332</v>
      </c>
      <c r="D1870" s="189" t="s">
        <v>333</v>
      </c>
      <c r="E1870" s="138">
        <v>73.03</v>
      </c>
    </row>
    <row r="1871" spans="1:5">
      <c r="A1871" s="189">
        <v>34653</v>
      </c>
      <c r="B1871" s="189" t="s">
        <v>1778</v>
      </c>
      <c r="C1871" s="189" t="s">
        <v>332</v>
      </c>
      <c r="D1871" s="189" t="s">
        <v>333</v>
      </c>
      <c r="E1871" s="138">
        <v>9.0299999999999994</v>
      </c>
    </row>
    <row r="1872" spans="1:5">
      <c r="A1872" s="189">
        <v>34688</v>
      </c>
      <c r="B1872" s="189" t="s">
        <v>1779</v>
      </c>
      <c r="C1872" s="189" t="s">
        <v>332</v>
      </c>
      <c r="D1872" s="189" t="s">
        <v>333</v>
      </c>
      <c r="E1872" s="138">
        <v>16.37</v>
      </c>
    </row>
    <row r="1873" spans="1:5">
      <c r="A1873" s="189">
        <v>34709</v>
      </c>
      <c r="B1873" s="189" t="s">
        <v>303</v>
      </c>
      <c r="C1873" s="189" t="s">
        <v>332</v>
      </c>
      <c r="D1873" s="189" t="s">
        <v>333</v>
      </c>
      <c r="E1873" s="138">
        <v>63.44</v>
      </c>
    </row>
    <row r="1874" spans="1:5">
      <c r="A1874" s="189">
        <v>34714</v>
      </c>
      <c r="B1874" s="189" t="s">
        <v>1780</v>
      </c>
      <c r="C1874" s="189" t="s">
        <v>332</v>
      </c>
      <c r="D1874" s="189" t="s">
        <v>333</v>
      </c>
      <c r="E1874" s="138">
        <v>75.77</v>
      </c>
    </row>
    <row r="1875" spans="1:5">
      <c r="A1875" s="189">
        <v>2388</v>
      </c>
      <c r="B1875" s="189" t="s">
        <v>1781</v>
      </c>
      <c r="C1875" s="189" t="s">
        <v>332</v>
      </c>
      <c r="D1875" s="189" t="s">
        <v>333</v>
      </c>
      <c r="E1875" s="138">
        <v>62.97</v>
      </c>
    </row>
    <row r="1876" spans="1:5">
      <c r="A1876" s="189">
        <v>34606</v>
      </c>
      <c r="B1876" s="189" t="s">
        <v>1782</v>
      </c>
      <c r="C1876" s="189" t="s">
        <v>332</v>
      </c>
      <c r="D1876" s="189" t="s">
        <v>333</v>
      </c>
      <c r="E1876" s="138">
        <v>96.59</v>
      </c>
    </row>
    <row r="1877" spans="1:5">
      <c r="A1877" s="189">
        <v>34689</v>
      </c>
      <c r="B1877" s="189" t="s">
        <v>1783</v>
      </c>
      <c r="C1877" s="189" t="s">
        <v>332</v>
      </c>
      <c r="D1877" s="189" t="s">
        <v>333</v>
      </c>
      <c r="E1877" s="138">
        <v>30.75</v>
      </c>
    </row>
    <row r="1878" spans="1:5">
      <c r="A1878" s="189">
        <v>2370</v>
      </c>
      <c r="B1878" s="189" t="s">
        <v>1784</v>
      </c>
      <c r="C1878" s="189" t="s">
        <v>332</v>
      </c>
      <c r="D1878" s="189" t="s">
        <v>331</v>
      </c>
      <c r="E1878" s="138">
        <v>11.7</v>
      </c>
    </row>
    <row r="1879" spans="1:5">
      <c r="A1879" s="189">
        <v>2386</v>
      </c>
      <c r="B1879" s="189" t="s">
        <v>1785</v>
      </c>
      <c r="C1879" s="189" t="s">
        <v>332</v>
      </c>
      <c r="D1879" s="189" t="s">
        <v>333</v>
      </c>
      <c r="E1879" s="138">
        <v>19.62</v>
      </c>
    </row>
    <row r="1880" spans="1:5">
      <c r="A1880" s="189">
        <v>2392</v>
      </c>
      <c r="B1880" s="189" t="s">
        <v>1786</v>
      </c>
      <c r="C1880" s="189" t="s">
        <v>332</v>
      </c>
      <c r="D1880" s="189" t="s">
        <v>333</v>
      </c>
      <c r="E1880" s="138">
        <v>78.540000000000006</v>
      </c>
    </row>
    <row r="1881" spans="1:5">
      <c r="A1881" s="189">
        <v>2373</v>
      </c>
      <c r="B1881" s="189" t="s">
        <v>1787</v>
      </c>
      <c r="C1881" s="189" t="s">
        <v>332</v>
      </c>
      <c r="D1881" s="189" t="s">
        <v>333</v>
      </c>
      <c r="E1881" s="138">
        <v>110.65</v>
      </c>
    </row>
    <row r="1882" spans="1:5">
      <c r="A1882" s="189">
        <v>39465</v>
      </c>
      <c r="B1882" s="189" t="s">
        <v>1788</v>
      </c>
      <c r="C1882" s="189" t="s">
        <v>332</v>
      </c>
      <c r="D1882" s="189" t="s">
        <v>333</v>
      </c>
      <c r="E1882" s="138">
        <v>67.599999999999994</v>
      </c>
    </row>
    <row r="1883" spans="1:5">
      <c r="A1883" s="189">
        <v>39466</v>
      </c>
      <c r="B1883" s="189" t="s">
        <v>1789</v>
      </c>
      <c r="C1883" s="189" t="s">
        <v>332</v>
      </c>
      <c r="D1883" s="189" t="s">
        <v>333</v>
      </c>
      <c r="E1883" s="138">
        <v>76.05</v>
      </c>
    </row>
    <row r="1884" spans="1:5">
      <c r="A1884" s="189">
        <v>39467</v>
      </c>
      <c r="B1884" s="189" t="s">
        <v>1790</v>
      </c>
      <c r="C1884" s="189" t="s">
        <v>332</v>
      </c>
      <c r="D1884" s="189" t="s">
        <v>333</v>
      </c>
      <c r="E1884" s="138">
        <v>97.27</v>
      </c>
    </row>
    <row r="1885" spans="1:5">
      <c r="A1885" s="189">
        <v>39468</v>
      </c>
      <c r="B1885" s="189" t="s">
        <v>1791</v>
      </c>
      <c r="C1885" s="189" t="s">
        <v>332</v>
      </c>
      <c r="D1885" s="189" t="s">
        <v>333</v>
      </c>
      <c r="E1885" s="138">
        <v>172.9</v>
      </c>
    </row>
    <row r="1886" spans="1:5">
      <c r="A1886" s="189">
        <v>39469</v>
      </c>
      <c r="B1886" s="189" t="s">
        <v>1792</v>
      </c>
      <c r="C1886" s="189" t="s">
        <v>332</v>
      </c>
      <c r="D1886" s="189" t="s">
        <v>333</v>
      </c>
      <c r="E1886" s="138">
        <v>70.430000000000007</v>
      </c>
    </row>
    <row r="1887" spans="1:5">
      <c r="A1887" s="189">
        <v>39470</v>
      </c>
      <c r="B1887" s="189" t="s">
        <v>1793</v>
      </c>
      <c r="C1887" s="189" t="s">
        <v>332</v>
      </c>
      <c r="D1887" s="189" t="s">
        <v>333</v>
      </c>
      <c r="E1887" s="138">
        <v>86.54</v>
      </c>
    </row>
    <row r="1888" spans="1:5">
      <c r="A1888" s="189">
        <v>39471</v>
      </c>
      <c r="B1888" s="189" t="s">
        <v>1794</v>
      </c>
      <c r="C1888" s="189" t="s">
        <v>332</v>
      </c>
      <c r="D1888" s="189" t="s">
        <v>333</v>
      </c>
      <c r="E1888" s="138">
        <v>104</v>
      </c>
    </row>
    <row r="1889" spans="1:5">
      <c r="A1889" s="189">
        <v>39472</v>
      </c>
      <c r="B1889" s="189" t="s">
        <v>1795</v>
      </c>
      <c r="C1889" s="189" t="s">
        <v>332</v>
      </c>
      <c r="D1889" s="189" t="s">
        <v>333</v>
      </c>
      <c r="E1889" s="138">
        <v>180.69</v>
      </c>
    </row>
    <row r="1890" spans="1:5">
      <c r="A1890" s="189">
        <v>39473</v>
      </c>
      <c r="B1890" s="189" t="s">
        <v>1796</v>
      </c>
      <c r="C1890" s="189" t="s">
        <v>332</v>
      </c>
      <c r="D1890" s="189" t="s">
        <v>333</v>
      </c>
      <c r="E1890" s="138">
        <v>116.73</v>
      </c>
    </row>
    <row r="1891" spans="1:5">
      <c r="A1891" s="189">
        <v>39474</v>
      </c>
      <c r="B1891" s="189" t="s">
        <v>1797</v>
      </c>
      <c r="C1891" s="189" t="s">
        <v>332</v>
      </c>
      <c r="D1891" s="189" t="s">
        <v>333</v>
      </c>
      <c r="E1891" s="138">
        <v>124.44</v>
      </c>
    </row>
    <row r="1892" spans="1:5">
      <c r="A1892" s="189">
        <v>39475</v>
      </c>
      <c r="B1892" s="189" t="s">
        <v>1798</v>
      </c>
      <c r="C1892" s="189" t="s">
        <v>332</v>
      </c>
      <c r="D1892" s="189" t="s">
        <v>333</v>
      </c>
      <c r="E1892" s="138">
        <v>141.19</v>
      </c>
    </row>
    <row r="1893" spans="1:5">
      <c r="A1893" s="189">
        <v>39476</v>
      </c>
      <c r="B1893" s="189" t="s">
        <v>1799</v>
      </c>
      <c r="C1893" s="189" t="s">
        <v>332</v>
      </c>
      <c r="D1893" s="189" t="s">
        <v>333</v>
      </c>
      <c r="E1893" s="138">
        <v>265.77999999999997</v>
      </c>
    </row>
    <row r="1894" spans="1:5">
      <c r="A1894" s="189">
        <v>39477</v>
      </c>
      <c r="B1894" s="189" t="s">
        <v>1800</v>
      </c>
      <c r="C1894" s="189" t="s">
        <v>332</v>
      </c>
      <c r="D1894" s="189" t="s">
        <v>333</v>
      </c>
      <c r="E1894" s="138">
        <v>130.22</v>
      </c>
    </row>
    <row r="1895" spans="1:5">
      <c r="A1895" s="189">
        <v>39478</v>
      </c>
      <c r="B1895" s="189" t="s">
        <v>1801</v>
      </c>
      <c r="C1895" s="189" t="s">
        <v>332</v>
      </c>
      <c r="D1895" s="189" t="s">
        <v>333</v>
      </c>
      <c r="E1895" s="138">
        <v>134.25</v>
      </c>
    </row>
    <row r="1896" spans="1:5">
      <c r="A1896" s="189">
        <v>39479</v>
      </c>
      <c r="B1896" s="189" t="s">
        <v>1802</v>
      </c>
      <c r="C1896" s="189" t="s">
        <v>332</v>
      </c>
      <c r="D1896" s="189" t="s">
        <v>333</v>
      </c>
      <c r="E1896" s="138">
        <v>158.18</v>
      </c>
    </row>
    <row r="1897" spans="1:5">
      <c r="A1897" s="189">
        <v>39480</v>
      </c>
      <c r="B1897" s="189" t="s">
        <v>1803</v>
      </c>
      <c r="C1897" s="189" t="s">
        <v>332</v>
      </c>
      <c r="D1897" s="189" t="s">
        <v>333</v>
      </c>
      <c r="E1897" s="138">
        <v>326.39999999999998</v>
      </c>
    </row>
    <row r="1898" spans="1:5">
      <c r="A1898" s="189">
        <v>39459</v>
      </c>
      <c r="B1898" s="189" t="s">
        <v>1804</v>
      </c>
      <c r="C1898" s="189" t="s">
        <v>332</v>
      </c>
      <c r="D1898" s="189" t="s">
        <v>333</v>
      </c>
      <c r="E1898" s="138">
        <v>277.02999999999997</v>
      </c>
    </row>
    <row r="1899" spans="1:5">
      <c r="A1899" s="189">
        <v>39445</v>
      </c>
      <c r="B1899" s="189" t="s">
        <v>1805</v>
      </c>
      <c r="C1899" s="189" t="s">
        <v>332</v>
      </c>
      <c r="D1899" s="189" t="s">
        <v>333</v>
      </c>
      <c r="E1899" s="138">
        <v>139.1</v>
      </c>
    </row>
    <row r="1900" spans="1:5">
      <c r="A1900" s="189">
        <v>39446</v>
      </c>
      <c r="B1900" s="189" t="s">
        <v>1806</v>
      </c>
      <c r="C1900" s="189" t="s">
        <v>332</v>
      </c>
      <c r="D1900" s="189" t="s">
        <v>333</v>
      </c>
      <c r="E1900" s="138">
        <v>141.57</v>
      </c>
    </row>
    <row r="1901" spans="1:5">
      <c r="A1901" s="189">
        <v>39447</v>
      </c>
      <c r="B1901" s="189" t="s">
        <v>1807</v>
      </c>
      <c r="C1901" s="189" t="s">
        <v>332</v>
      </c>
      <c r="D1901" s="189" t="s">
        <v>333</v>
      </c>
      <c r="E1901" s="138">
        <v>151.38999999999999</v>
      </c>
    </row>
    <row r="1902" spans="1:5">
      <c r="A1902" s="189">
        <v>39448</v>
      </c>
      <c r="B1902" s="189" t="s">
        <v>1808</v>
      </c>
      <c r="C1902" s="189" t="s">
        <v>332</v>
      </c>
      <c r="D1902" s="189" t="s">
        <v>333</v>
      </c>
      <c r="E1902" s="138">
        <v>258.16000000000003</v>
      </c>
    </row>
    <row r="1903" spans="1:5">
      <c r="A1903" s="189">
        <v>39450</v>
      </c>
      <c r="B1903" s="189" t="s">
        <v>1809</v>
      </c>
      <c r="C1903" s="189" t="s">
        <v>332</v>
      </c>
      <c r="D1903" s="189" t="s">
        <v>333</v>
      </c>
      <c r="E1903" s="138">
        <v>157.5</v>
      </c>
    </row>
    <row r="1904" spans="1:5">
      <c r="A1904" s="189">
        <v>39451</v>
      </c>
      <c r="B1904" s="189" t="s">
        <v>1810</v>
      </c>
      <c r="C1904" s="189" t="s">
        <v>332</v>
      </c>
      <c r="D1904" s="189" t="s">
        <v>333</v>
      </c>
      <c r="E1904" s="138">
        <v>171.79</v>
      </c>
    </row>
    <row r="1905" spans="1:5">
      <c r="A1905" s="189">
        <v>39452</v>
      </c>
      <c r="B1905" s="189" t="s">
        <v>1811</v>
      </c>
      <c r="C1905" s="189" t="s">
        <v>332</v>
      </c>
      <c r="D1905" s="189" t="s">
        <v>333</v>
      </c>
      <c r="E1905" s="138">
        <v>172.82</v>
      </c>
    </row>
    <row r="1906" spans="1:5">
      <c r="A1906" s="189">
        <v>39523</v>
      </c>
      <c r="B1906" s="189" t="s">
        <v>1812</v>
      </c>
      <c r="C1906" s="189" t="s">
        <v>332</v>
      </c>
      <c r="D1906" s="189" t="s">
        <v>333</v>
      </c>
      <c r="E1906" s="138">
        <v>289.20999999999998</v>
      </c>
    </row>
    <row r="1907" spans="1:5">
      <c r="A1907" s="189">
        <v>39449</v>
      </c>
      <c r="B1907" s="189" t="s">
        <v>1813</v>
      </c>
      <c r="C1907" s="189" t="s">
        <v>332</v>
      </c>
      <c r="D1907" s="189" t="s">
        <v>333</v>
      </c>
      <c r="E1907" s="138">
        <v>320.27999999999997</v>
      </c>
    </row>
    <row r="1908" spans="1:5">
      <c r="A1908" s="189">
        <v>39455</v>
      </c>
      <c r="B1908" s="189" t="s">
        <v>1814</v>
      </c>
      <c r="C1908" s="189" t="s">
        <v>332</v>
      </c>
      <c r="D1908" s="189" t="s">
        <v>333</v>
      </c>
      <c r="E1908" s="138">
        <v>158.47999999999999</v>
      </c>
    </row>
    <row r="1909" spans="1:5">
      <c r="A1909" s="189">
        <v>39456</v>
      </c>
      <c r="B1909" s="189" t="s">
        <v>1815</v>
      </c>
      <c r="C1909" s="189" t="s">
        <v>332</v>
      </c>
      <c r="D1909" s="189" t="s">
        <v>333</v>
      </c>
      <c r="E1909" s="138">
        <v>158.6</v>
      </c>
    </row>
    <row r="1910" spans="1:5">
      <c r="A1910" s="189">
        <v>39457</v>
      </c>
      <c r="B1910" s="189" t="s">
        <v>1816</v>
      </c>
      <c r="C1910" s="189" t="s">
        <v>332</v>
      </c>
      <c r="D1910" s="189" t="s">
        <v>333</v>
      </c>
      <c r="E1910" s="138">
        <v>172.9</v>
      </c>
    </row>
    <row r="1911" spans="1:5">
      <c r="A1911" s="189">
        <v>39458</v>
      </c>
      <c r="B1911" s="189" t="s">
        <v>1817</v>
      </c>
      <c r="C1911" s="189" t="s">
        <v>332</v>
      </c>
      <c r="D1911" s="189" t="s">
        <v>333</v>
      </c>
      <c r="E1911" s="138">
        <v>322.64</v>
      </c>
    </row>
    <row r="1912" spans="1:5">
      <c r="A1912" s="189">
        <v>39464</v>
      </c>
      <c r="B1912" s="189" t="s">
        <v>1818</v>
      </c>
      <c r="C1912" s="189" t="s">
        <v>332</v>
      </c>
      <c r="D1912" s="189" t="s">
        <v>333</v>
      </c>
      <c r="E1912" s="138">
        <v>518.82000000000005</v>
      </c>
    </row>
    <row r="1913" spans="1:5">
      <c r="A1913" s="189">
        <v>39460</v>
      </c>
      <c r="B1913" s="189" t="s">
        <v>1819</v>
      </c>
      <c r="C1913" s="189" t="s">
        <v>332</v>
      </c>
      <c r="D1913" s="189" t="s">
        <v>333</v>
      </c>
      <c r="E1913" s="138">
        <v>196.78</v>
      </c>
    </row>
    <row r="1914" spans="1:5">
      <c r="A1914" s="189">
        <v>39461</v>
      </c>
      <c r="B1914" s="189" t="s">
        <v>1820</v>
      </c>
      <c r="C1914" s="189" t="s">
        <v>332</v>
      </c>
      <c r="D1914" s="189" t="s">
        <v>333</v>
      </c>
      <c r="E1914" s="138">
        <v>230.58</v>
      </c>
    </row>
    <row r="1915" spans="1:5">
      <c r="A1915" s="189">
        <v>39462</v>
      </c>
      <c r="B1915" s="189" t="s">
        <v>1821</v>
      </c>
      <c r="C1915" s="189" t="s">
        <v>332</v>
      </c>
      <c r="D1915" s="189" t="s">
        <v>333</v>
      </c>
      <c r="E1915" s="138">
        <v>222.22</v>
      </c>
    </row>
    <row r="1916" spans="1:5">
      <c r="A1916" s="189">
        <v>39463</v>
      </c>
      <c r="B1916" s="189" t="s">
        <v>1822</v>
      </c>
      <c r="C1916" s="189" t="s">
        <v>332</v>
      </c>
      <c r="D1916" s="189" t="s">
        <v>333</v>
      </c>
      <c r="E1916" s="138">
        <v>514.79999999999995</v>
      </c>
    </row>
    <row r="1917" spans="1:5">
      <c r="A1917" s="189">
        <v>26039</v>
      </c>
      <c r="B1917" s="189" t="s">
        <v>1823</v>
      </c>
      <c r="C1917" s="189" t="s">
        <v>332</v>
      </c>
      <c r="D1917" s="189" t="s">
        <v>335</v>
      </c>
      <c r="E1917" s="177">
        <v>249588.52</v>
      </c>
    </row>
    <row r="1918" spans="1:5">
      <c r="A1918" s="189">
        <v>2401</v>
      </c>
      <c r="B1918" s="189" t="s">
        <v>1824</v>
      </c>
      <c r="C1918" s="189" t="s">
        <v>332</v>
      </c>
      <c r="D1918" s="189" t="s">
        <v>335</v>
      </c>
      <c r="E1918" s="177">
        <v>57408.12</v>
      </c>
    </row>
    <row r="1919" spans="1:5">
      <c r="A1919" s="189">
        <v>38870</v>
      </c>
      <c r="B1919" s="189" t="s">
        <v>4585</v>
      </c>
      <c r="C1919" s="189" t="s">
        <v>332</v>
      </c>
      <c r="D1919" s="189" t="s">
        <v>335</v>
      </c>
      <c r="E1919" s="138">
        <v>35.979999999999997</v>
      </c>
    </row>
    <row r="1920" spans="1:5">
      <c r="A1920" s="189">
        <v>38869</v>
      </c>
      <c r="B1920" s="189" t="s">
        <v>4586</v>
      </c>
      <c r="C1920" s="189" t="s">
        <v>332</v>
      </c>
      <c r="D1920" s="189" t="s">
        <v>335</v>
      </c>
      <c r="E1920" s="138">
        <v>31.74</v>
      </c>
    </row>
    <row r="1921" spans="1:5">
      <c r="A1921" s="189">
        <v>38872</v>
      </c>
      <c r="B1921" s="189" t="s">
        <v>4587</v>
      </c>
      <c r="C1921" s="189" t="s">
        <v>332</v>
      </c>
      <c r="D1921" s="189" t="s">
        <v>335</v>
      </c>
      <c r="E1921" s="138">
        <v>49.15</v>
      </c>
    </row>
    <row r="1922" spans="1:5">
      <c r="A1922" s="189">
        <v>38871</v>
      </c>
      <c r="B1922" s="189" t="s">
        <v>4588</v>
      </c>
      <c r="C1922" s="189" t="s">
        <v>332</v>
      </c>
      <c r="D1922" s="189" t="s">
        <v>335</v>
      </c>
      <c r="E1922" s="138">
        <v>39.54</v>
      </c>
    </row>
    <row r="1923" spans="1:5">
      <c r="A1923" s="189">
        <v>39283</v>
      </c>
      <c r="B1923" s="189" t="s">
        <v>4589</v>
      </c>
      <c r="C1923" s="189" t="s">
        <v>332</v>
      </c>
      <c r="D1923" s="189" t="s">
        <v>335</v>
      </c>
      <c r="E1923" s="138">
        <v>123.16</v>
      </c>
    </row>
    <row r="1924" spans="1:5">
      <c r="A1924" s="189">
        <v>39284</v>
      </c>
      <c r="B1924" s="189" t="s">
        <v>4590</v>
      </c>
      <c r="C1924" s="189" t="s">
        <v>332</v>
      </c>
      <c r="D1924" s="189" t="s">
        <v>335</v>
      </c>
      <c r="E1924" s="138">
        <v>133.46</v>
      </c>
    </row>
    <row r="1925" spans="1:5">
      <c r="A1925" s="189">
        <v>39285</v>
      </c>
      <c r="B1925" s="189" t="s">
        <v>4591</v>
      </c>
      <c r="C1925" s="189" t="s">
        <v>332</v>
      </c>
      <c r="D1925" s="189" t="s">
        <v>335</v>
      </c>
      <c r="E1925" s="138">
        <v>135.38</v>
      </c>
    </row>
    <row r="1926" spans="1:5">
      <c r="A1926" s="189">
        <v>39286</v>
      </c>
      <c r="B1926" s="189" t="s">
        <v>4592</v>
      </c>
      <c r="C1926" s="189" t="s">
        <v>332</v>
      </c>
      <c r="D1926" s="189" t="s">
        <v>335</v>
      </c>
      <c r="E1926" s="138">
        <v>132.43</v>
      </c>
    </row>
    <row r="1927" spans="1:5">
      <c r="A1927" s="189">
        <v>39287</v>
      </c>
      <c r="B1927" s="189" t="s">
        <v>4593</v>
      </c>
      <c r="C1927" s="189" t="s">
        <v>332</v>
      </c>
      <c r="D1927" s="189" t="s">
        <v>335</v>
      </c>
      <c r="E1927" s="138">
        <v>155.5</v>
      </c>
    </row>
    <row r="1928" spans="1:5">
      <c r="A1928" s="189">
        <v>39288</v>
      </c>
      <c r="B1928" s="189" t="s">
        <v>4594</v>
      </c>
      <c r="C1928" s="189" t="s">
        <v>332</v>
      </c>
      <c r="D1928" s="189" t="s">
        <v>335</v>
      </c>
      <c r="E1928" s="138">
        <v>165.96</v>
      </c>
    </row>
    <row r="1929" spans="1:5">
      <c r="A1929" s="189">
        <v>2414</v>
      </c>
      <c r="B1929" s="189" t="s">
        <v>1825</v>
      </c>
      <c r="C1929" s="189" t="s">
        <v>337</v>
      </c>
      <c r="D1929" s="189" t="s">
        <v>335</v>
      </c>
      <c r="E1929" s="138">
        <v>94.24</v>
      </c>
    </row>
    <row r="1930" spans="1:5">
      <c r="A1930" s="189">
        <v>2413</v>
      </c>
      <c r="B1930" s="189" t="s">
        <v>1826</v>
      </c>
      <c r="C1930" s="189" t="s">
        <v>337</v>
      </c>
      <c r="D1930" s="189" t="s">
        <v>335</v>
      </c>
      <c r="E1930" s="138">
        <v>90.66</v>
      </c>
    </row>
    <row r="1931" spans="1:5">
      <c r="A1931" s="189">
        <v>2405</v>
      </c>
      <c r="B1931" s="189" t="s">
        <v>1827</v>
      </c>
      <c r="C1931" s="189" t="s">
        <v>337</v>
      </c>
      <c r="D1931" s="189" t="s">
        <v>335</v>
      </c>
      <c r="E1931" s="138">
        <v>105.53</v>
      </c>
    </row>
    <row r="1932" spans="1:5">
      <c r="A1932" s="189">
        <v>13361</v>
      </c>
      <c r="B1932" s="189" t="s">
        <v>1828</v>
      </c>
      <c r="C1932" s="189" t="s">
        <v>337</v>
      </c>
      <c r="D1932" s="189" t="s">
        <v>335</v>
      </c>
      <c r="E1932" s="138">
        <v>88.28</v>
      </c>
    </row>
    <row r="1933" spans="1:5">
      <c r="A1933" s="189">
        <v>11987</v>
      </c>
      <c r="B1933" s="189" t="s">
        <v>1829</v>
      </c>
      <c r="C1933" s="189" t="s">
        <v>337</v>
      </c>
      <c r="D1933" s="189" t="s">
        <v>335</v>
      </c>
      <c r="E1933" s="138">
        <v>236.21</v>
      </c>
    </row>
    <row r="1934" spans="1:5">
      <c r="A1934" s="189">
        <v>2416</v>
      </c>
      <c r="B1934" s="189" t="s">
        <v>1830</v>
      </c>
      <c r="C1934" s="189" t="s">
        <v>337</v>
      </c>
      <c r="D1934" s="189" t="s">
        <v>335</v>
      </c>
      <c r="E1934" s="138">
        <v>104.5</v>
      </c>
    </row>
    <row r="1935" spans="1:5">
      <c r="A1935" s="189">
        <v>2412</v>
      </c>
      <c r="B1935" s="189" t="s">
        <v>1831</v>
      </c>
      <c r="C1935" s="189" t="s">
        <v>337</v>
      </c>
      <c r="D1935" s="189" t="s">
        <v>335</v>
      </c>
      <c r="E1935" s="138">
        <v>100.92</v>
      </c>
    </row>
    <row r="1936" spans="1:5">
      <c r="A1936" s="189">
        <v>2411</v>
      </c>
      <c r="B1936" s="189" t="s">
        <v>1832</v>
      </c>
      <c r="C1936" s="189" t="s">
        <v>337</v>
      </c>
      <c r="D1936" s="189" t="s">
        <v>335</v>
      </c>
      <c r="E1936" s="138">
        <v>88.28</v>
      </c>
    </row>
    <row r="1937" spans="1:5">
      <c r="A1937" s="189">
        <v>2406</v>
      </c>
      <c r="B1937" s="189" t="s">
        <v>1833</v>
      </c>
      <c r="C1937" s="189" t="s">
        <v>337</v>
      </c>
      <c r="D1937" s="189" t="s">
        <v>335</v>
      </c>
      <c r="E1937" s="138">
        <v>85.89</v>
      </c>
    </row>
    <row r="1938" spans="1:5">
      <c r="A1938" s="189">
        <v>10571</v>
      </c>
      <c r="B1938" s="189" t="s">
        <v>1834</v>
      </c>
      <c r="C1938" s="189" t="s">
        <v>337</v>
      </c>
      <c r="D1938" s="189" t="s">
        <v>335</v>
      </c>
      <c r="E1938" s="138">
        <v>209.96</v>
      </c>
    </row>
    <row r="1939" spans="1:5">
      <c r="A1939" s="189">
        <v>11985</v>
      </c>
      <c r="B1939" s="189" t="s">
        <v>1835</v>
      </c>
      <c r="C1939" s="189" t="s">
        <v>337</v>
      </c>
      <c r="D1939" s="189" t="s">
        <v>335</v>
      </c>
      <c r="E1939" s="138">
        <v>202.8</v>
      </c>
    </row>
    <row r="1940" spans="1:5">
      <c r="A1940" s="189">
        <v>2410</v>
      </c>
      <c r="B1940" s="189" t="s">
        <v>1836</v>
      </c>
      <c r="C1940" s="189" t="s">
        <v>337</v>
      </c>
      <c r="D1940" s="189" t="s">
        <v>335</v>
      </c>
      <c r="E1940" s="138">
        <v>89.47</v>
      </c>
    </row>
    <row r="1941" spans="1:5">
      <c r="A1941" s="189">
        <v>2417</v>
      </c>
      <c r="B1941" s="189" t="s">
        <v>1837</v>
      </c>
      <c r="C1941" s="189" t="s">
        <v>337</v>
      </c>
      <c r="D1941" s="189" t="s">
        <v>335</v>
      </c>
      <c r="E1941" s="138">
        <v>95.44</v>
      </c>
    </row>
    <row r="1942" spans="1:5">
      <c r="A1942" s="189">
        <v>2415</v>
      </c>
      <c r="B1942" s="189" t="s">
        <v>1838</v>
      </c>
      <c r="C1942" s="189" t="s">
        <v>337</v>
      </c>
      <c r="D1942" s="189" t="s">
        <v>335</v>
      </c>
      <c r="E1942" s="138">
        <v>76.349999999999994</v>
      </c>
    </row>
    <row r="1943" spans="1:5">
      <c r="A1943" s="189">
        <v>13360</v>
      </c>
      <c r="B1943" s="189" t="s">
        <v>1839</v>
      </c>
      <c r="C1943" s="189" t="s">
        <v>337</v>
      </c>
      <c r="D1943" s="189" t="s">
        <v>335</v>
      </c>
      <c r="E1943" s="138">
        <v>76.349999999999994</v>
      </c>
    </row>
    <row r="1944" spans="1:5">
      <c r="A1944" s="189">
        <v>11983</v>
      </c>
      <c r="B1944" s="189" t="s">
        <v>1840</v>
      </c>
      <c r="C1944" s="189" t="s">
        <v>337</v>
      </c>
      <c r="D1944" s="189" t="s">
        <v>335</v>
      </c>
      <c r="E1944" s="138">
        <v>186.1</v>
      </c>
    </row>
    <row r="1945" spans="1:5">
      <c r="A1945" s="189">
        <v>11986</v>
      </c>
      <c r="B1945" s="189" t="s">
        <v>1841</v>
      </c>
      <c r="C1945" s="189" t="s">
        <v>337</v>
      </c>
      <c r="D1945" s="189" t="s">
        <v>335</v>
      </c>
      <c r="E1945" s="138">
        <v>226.67</v>
      </c>
    </row>
    <row r="1946" spans="1:5">
      <c r="A1946" s="189">
        <v>25976</v>
      </c>
      <c r="B1946" s="189" t="s">
        <v>1842</v>
      </c>
      <c r="C1946" s="189" t="s">
        <v>337</v>
      </c>
      <c r="D1946" s="189" t="s">
        <v>333</v>
      </c>
      <c r="E1946" s="138">
        <v>384.77</v>
      </c>
    </row>
    <row r="1947" spans="1:5">
      <c r="A1947" s="189">
        <v>10629</v>
      </c>
      <c r="B1947" s="189" t="s">
        <v>1843</v>
      </c>
      <c r="C1947" s="189" t="s">
        <v>337</v>
      </c>
      <c r="D1947" s="189" t="s">
        <v>333</v>
      </c>
      <c r="E1947" s="138">
        <v>464.91</v>
      </c>
    </row>
    <row r="1948" spans="1:5">
      <c r="A1948" s="189">
        <v>10698</v>
      </c>
      <c r="B1948" s="189" t="s">
        <v>1844</v>
      </c>
      <c r="C1948" s="189" t="s">
        <v>337</v>
      </c>
      <c r="D1948" s="189" t="s">
        <v>335</v>
      </c>
      <c r="E1948" s="138">
        <v>135.82</v>
      </c>
    </row>
    <row r="1949" spans="1:5">
      <c r="A1949" s="189">
        <v>40521</v>
      </c>
      <c r="B1949" s="189" t="s">
        <v>4418</v>
      </c>
      <c r="C1949" s="189" t="s">
        <v>332</v>
      </c>
      <c r="D1949" s="189" t="s">
        <v>333</v>
      </c>
      <c r="E1949" s="177">
        <v>76889.64</v>
      </c>
    </row>
    <row r="1950" spans="1:5">
      <c r="A1950" s="189">
        <v>2432</v>
      </c>
      <c r="B1950" s="189" t="s">
        <v>1845</v>
      </c>
      <c r="C1950" s="189" t="s">
        <v>332</v>
      </c>
      <c r="D1950" s="189" t="s">
        <v>333</v>
      </c>
      <c r="E1950" s="138">
        <v>13.94</v>
      </c>
    </row>
    <row r="1951" spans="1:5">
      <c r="A1951" s="189">
        <v>2433</v>
      </c>
      <c r="B1951" s="189" t="s">
        <v>1846</v>
      </c>
      <c r="C1951" s="189" t="s">
        <v>332</v>
      </c>
      <c r="D1951" s="189" t="s">
        <v>333</v>
      </c>
      <c r="E1951" s="138">
        <v>4.72</v>
      </c>
    </row>
    <row r="1952" spans="1:5">
      <c r="A1952" s="189">
        <v>2420</v>
      </c>
      <c r="B1952" s="189" t="s">
        <v>1847</v>
      </c>
      <c r="C1952" s="189" t="s">
        <v>332</v>
      </c>
      <c r="D1952" s="189" t="s">
        <v>333</v>
      </c>
      <c r="E1952" s="138">
        <v>8.11</v>
      </c>
    </row>
    <row r="1953" spans="1:5">
      <c r="A1953" s="189">
        <v>11447</v>
      </c>
      <c r="B1953" s="189" t="s">
        <v>1848</v>
      </c>
      <c r="C1953" s="189" t="s">
        <v>332</v>
      </c>
      <c r="D1953" s="189" t="s">
        <v>333</v>
      </c>
      <c r="E1953" s="138">
        <v>16.03</v>
      </c>
    </row>
    <row r="1954" spans="1:5">
      <c r="A1954" s="189">
        <v>11451</v>
      </c>
      <c r="B1954" s="189" t="s">
        <v>1849</v>
      </c>
      <c r="C1954" s="189" t="s">
        <v>332</v>
      </c>
      <c r="D1954" s="189" t="s">
        <v>333</v>
      </c>
      <c r="E1954" s="138">
        <v>42.99</v>
      </c>
    </row>
    <row r="1955" spans="1:5">
      <c r="A1955" s="189">
        <v>11116</v>
      </c>
      <c r="B1955" s="189" t="s">
        <v>1850</v>
      </c>
      <c r="C1955" s="189" t="s">
        <v>332</v>
      </c>
      <c r="D1955" s="189" t="s">
        <v>335</v>
      </c>
      <c r="E1955" s="138">
        <v>446.66</v>
      </c>
    </row>
    <row r="1956" spans="1:5">
      <c r="A1956" s="189">
        <v>38411</v>
      </c>
      <c r="B1956" s="189" t="s">
        <v>1851</v>
      </c>
      <c r="C1956" s="189" t="s">
        <v>332</v>
      </c>
      <c r="D1956" s="189" t="s">
        <v>333</v>
      </c>
      <c r="E1956" s="177">
        <v>1252.3499999999999</v>
      </c>
    </row>
    <row r="1957" spans="1:5">
      <c r="A1957" s="189">
        <v>1370</v>
      </c>
      <c r="B1957" s="189" t="s">
        <v>113</v>
      </c>
      <c r="C1957" s="189" t="s">
        <v>332</v>
      </c>
      <c r="D1957" s="189" t="s">
        <v>333</v>
      </c>
      <c r="E1957" s="138">
        <v>67.95</v>
      </c>
    </row>
    <row r="1958" spans="1:5">
      <c r="A1958" s="189">
        <v>38189</v>
      </c>
      <c r="B1958" s="189" t="s">
        <v>1852</v>
      </c>
      <c r="C1958" s="189" t="s">
        <v>332</v>
      </c>
      <c r="D1958" s="189" t="s">
        <v>333</v>
      </c>
      <c r="E1958" s="138">
        <v>157.56</v>
      </c>
    </row>
    <row r="1959" spans="1:5">
      <c r="A1959" s="189">
        <v>38190</v>
      </c>
      <c r="B1959" s="189" t="s">
        <v>1853</v>
      </c>
      <c r="C1959" s="189" t="s">
        <v>332</v>
      </c>
      <c r="D1959" s="189" t="s">
        <v>333</v>
      </c>
      <c r="E1959" s="138">
        <v>354.32</v>
      </c>
    </row>
    <row r="1960" spans="1:5">
      <c r="A1960" s="189">
        <v>36516</v>
      </c>
      <c r="B1960" s="189" t="s">
        <v>1854</v>
      </c>
      <c r="C1960" s="189" t="s">
        <v>332</v>
      </c>
      <c r="D1960" s="189" t="s">
        <v>335</v>
      </c>
      <c r="E1960" s="177">
        <v>73925.22</v>
      </c>
    </row>
    <row r="1961" spans="1:5">
      <c r="A1961" s="189">
        <v>34777</v>
      </c>
      <c r="B1961" s="189" t="s">
        <v>1855</v>
      </c>
      <c r="C1961" s="189" t="s">
        <v>332</v>
      </c>
      <c r="D1961" s="189" t="s">
        <v>333</v>
      </c>
      <c r="E1961" s="138">
        <v>1.47</v>
      </c>
    </row>
    <row r="1962" spans="1:5">
      <c r="A1962" s="189">
        <v>7273</v>
      </c>
      <c r="B1962" s="189" t="s">
        <v>1856</v>
      </c>
      <c r="C1962" s="189" t="s">
        <v>332</v>
      </c>
      <c r="D1962" s="189" t="s">
        <v>333</v>
      </c>
      <c r="E1962" s="138">
        <v>2.41</v>
      </c>
    </row>
    <row r="1963" spans="1:5">
      <c r="A1963" s="189">
        <v>7272</v>
      </c>
      <c r="B1963" s="189" t="s">
        <v>1857</v>
      </c>
      <c r="C1963" s="189" t="s">
        <v>332</v>
      </c>
      <c r="D1963" s="189" t="s">
        <v>333</v>
      </c>
      <c r="E1963" s="138">
        <v>3.36</v>
      </c>
    </row>
    <row r="1964" spans="1:5">
      <c r="A1964" s="189">
        <v>10605</v>
      </c>
      <c r="B1964" s="189" t="s">
        <v>1858</v>
      </c>
      <c r="C1964" s="189" t="s">
        <v>332</v>
      </c>
      <c r="D1964" s="189" t="s">
        <v>333</v>
      </c>
      <c r="E1964" s="138">
        <v>3.15</v>
      </c>
    </row>
    <row r="1965" spans="1:5">
      <c r="A1965" s="189">
        <v>10604</v>
      </c>
      <c r="B1965" s="189" t="s">
        <v>1859</v>
      </c>
      <c r="C1965" s="189" t="s">
        <v>332</v>
      </c>
      <c r="D1965" s="189" t="s">
        <v>333</v>
      </c>
      <c r="E1965" s="138">
        <v>7.34</v>
      </c>
    </row>
    <row r="1966" spans="1:5">
      <c r="A1966" s="189">
        <v>672</v>
      </c>
      <c r="B1966" s="189" t="s">
        <v>1860</v>
      </c>
      <c r="C1966" s="189" t="s">
        <v>332</v>
      </c>
      <c r="D1966" s="189" t="s">
        <v>333</v>
      </c>
      <c r="E1966" s="138">
        <v>10.1</v>
      </c>
    </row>
    <row r="1967" spans="1:5">
      <c r="A1967" s="189">
        <v>668</v>
      </c>
      <c r="B1967" s="189" t="s">
        <v>1861</v>
      </c>
      <c r="C1967" s="189" t="s">
        <v>332</v>
      </c>
      <c r="D1967" s="189" t="s">
        <v>333</v>
      </c>
      <c r="E1967" s="138">
        <v>12.19</v>
      </c>
    </row>
    <row r="1968" spans="1:5">
      <c r="A1968" s="189">
        <v>10578</v>
      </c>
      <c r="B1968" s="189" t="s">
        <v>1862</v>
      </c>
      <c r="C1968" s="189" t="s">
        <v>332</v>
      </c>
      <c r="D1968" s="189" t="s">
        <v>333</v>
      </c>
      <c r="E1968" s="138">
        <v>14.2</v>
      </c>
    </row>
    <row r="1969" spans="1:5">
      <c r="A1969" s="189">
        <v>666</v>
      </c>
      <c r="B1969" s="189" t="s">
        <v>1863</v>
      </c>
      <c r="C1969" s="189" t="s">
        <v>332</v>
      </c>
      <c r="D1969" s="189" t="s">
        <v>333</v>
      </c>
      <c r="E1969" s="138">
        <v>15.79</v>
      </c>
    </row>
    <row r="1970" spans="1:5">
      <c r="A1970" s="189">
        <v>665</v>
      </c>
      <c r="B1970" s="189" t="s">
        <v>1864</v>
      </c>
      <c r="C1970" s="189" t="s">
        <v>332</v>
      </c>
      <c r="D1970" s="189" t="s">
        <v>333</v>
      </c>
      <c r="E1970" s="138">
        <v>21.12</v>
      </c>
    </row>
    <row r="1971" spans="1:5">
      <c r="A1971" s="189">
        <v>10577</v>
      </c>
      <c r="B1971" s="189" t="s">
        <v>1865</v>
      </c>
      <c r="C1971" s="189" t="s">
        <v>332</v>
      </c>
      <c r="D1971" s="189" t="s">
        <v>333</v>
      </c>
      <c r="E1971" s="138">
        <v>18.73</v>
      </c>
    </row>
    <row r="1972" spans="1:5">
      <c r="A1972" s="189">
        <v>10583</v>
      </c>
      <c r="B1972" s="189" t="s">
        <v>1866</v>
      </c>
      <c r="C1972" s="189" t="s">
        <v>332</v>
      </c>
      <c r="D1972" s="189" t="s">
        <v>333</v>
      </c>
      <c r="E1972" s="138">
        <v>9.73</v>
      </c>
    </row>
    <row r="1973" spans="1:5">
      <c r="A1973" s="189">
        <v>10579</v>
      </c>
      <c r="B1973" s="189" t="s">
        <v>1867</v>
      </c>
      <c r="C1973" s="189" t="s">
        <v>332</v>
      </c>
      <c r="D1973" s="189" t="s">
        <v>333</v>
      </c>
      <c r="E1973" s="138">
        <v>16.96</v>
      </c>
    </row>
    <row r="1974" spans="1:5">
      <c r="A1974" s="189">
        <v>10582</v>
      </c>
      <c r="B1974" s="189" t="s">
        <v>1868</v>
      </c>
      <c r="C1974" s="189" t="s">
        <v>332</v>
      </c>
      <c r="D1974" s="189" t="s">
        <v>333</v>
      </c>
      <c r="E1974" s="138">
        <v>8.57</v>
      </c>
    </row>
    <row r="1975" spans="1:5">
      <c r="A1975" s="189">
        <v>2436</v>
      </c>
      <c r="B1975" s="189" t="s">
        <v>271</v>
      </c>
      <c r="C1975" s="189" t="s">
        <v>330</v>
      </c>
      <c r="D1975" s="189" t="s">
        <v>331</v>
      </c>
      <c r="E1975" s="138">
        <v>14.08</v>
      </c>
    </row>
    <row r="1976" spans="1:5">
      <c r="A1976" s="189">
        <v>40918</v>
      </c>
      <c r="B1976" s="189" t="s">
        <v>1869</v>
      </c>
      <c r="C1976" s="189" t="s">
        <v>470</v>
      </c>
      <c r="D1976" s="189" t="s">
        <v>333</v>
      </c>
      <c r="E1976" s="177">
        <v>2489.83</v>
      </c>
    </row>
    <row r="1977" spans="1:5">
      <c r="A1977" s="189">
        <v>2439</v>
      </c>
      <c r="B1977" s="189" t="s">
        <v>9374</v>
      </c>
      <c r="C1977" s="189" t="s">
        <v>330</v>
      </c>
      <c r="D1977" s="189" t="s">
        <v>333</v>
      </c>
      <c r="E1977" s="138">
        <v>15.23</v>
      </c>
    </row>
    <row r="1978" spans="1:5">
      <c r="A1978" s="189">
        <v>40923</v>
      </c>
      <c r="B1978" s="189" t="s">
        <v>1870</v>
      </c>
      <c r="C1978" s="189" t="s">
        <v>470</v>
      </c>
      <c r="D1978" s="189" t="s">
        <v>333</v>
      </c>
      <c r="E1978" s="177">
        <v>2694.77</v>
      </c>
    </row>
    <row r="1979" spans="1:5">
      <c r="A1979" s="189">
        <v>10998</v>
      </c>
      <c r="B1979" s="189" t="s">
        <v>1871</v>
      </c>
      <c r="C1979" s="189" t="s">
        <v>387</v>
      </c>
      <c r="D1979" s="189" t="s">
        <v>333</v>
      </c>
      <c r="E1979" s="138">
        <v>18.760000000000002</v>
      </c>
    </row>
    <row r="1980" spans="1:5">
      <c r="A1980" s="189">
        <v>11002</v>
      </c>
      <c r="B1980" s="189" t="s">
        <v>258</v>
      </c>
      <c r="C1980" s="189" t="s">
        <v>387</v>
      </c>
      <c r="D1980" s="189" t="s">
        <v>333</v>
      </c>
      <c r="E1980" s="138">
        <v>17.190000000000001</v>
      </c>
    </row>
    <row r="1981" spans="1:5">
      <c r="A1981" s="189">
        <v>10999</v>
      </c>
      <c r="B1981" s="189" t="s">
        <v>1872</v>
      </c>
      <c r="C1981" s="189" t="s">
        <v>387</v>
      </c>
      <c r="D1981" s="189" t="s">
        <v>333</v>
      </c>
      <c r="E1981" s="138">
        <v>16.510000000000002</v>
      </c>
    </row>
    <row r="1982" spans="1:5">
      <c r="A1982" s="189">
        <v>10997</v>
      </c>
      <c r="B1982" s="189" t="s">
        <v>1873</v>
      </c>
      <c r="C1982" s="189" t="s">
        <v>387</v>
      </c>
      <c r="D1982" s="189" t="s">
        <v>331</v>
      </c>
      <c r="E1982" s="138">
        <v>17.899999999999999</v>
      </c>
    </row>
    <row r="1983" spans="1:5">
      <c r="A1983" s="189">
        <v>2685</v>
      </c>
      <c r="B1983" s="189" t="s">
        <v>129</v>
      </c>
      <c r="C1983" s="189" t="s">
        <v>383</v>
      </c>
      <c r="D1983" s="189" t="s">
        <v>333</v>
      </c>
      <c r="E1983" s="138">
        <v>3.21</v>
      </c>
    </row>
    <row r="1984" spans="1:5">
      <c r="A1984" s="189">
        <v>2680</v>
      </c>
      <c r="B1984" s="189" t="s">
        <v>1874</v>
      </c>
      <c r="C1984" s="189" t="s">
        <v>383</v>
      </c>
      <c r="D1984" s="189" t="s">
        <v>333</v>
      </c>
      <c r="E1984" s="138">
        <v>4.6900000000000004</v>
      </c>
    </row>
    <row r="1985" spans="1:5">
      <c r="A1985" s="189">
        <v>2684</v>
      </c>
      <c r="B1985" s="189" t="s">
        <v>1875</v>
      </c>
      <c r="C1985" s="189" t="s">
        <v>383</v>
      </c>
      <c r="D1985" s="189" t="s">
        <v>333</v>
      </c>
      <c r="E1985" s="138">
        <v>4.2699999999999996</v>
      </c>
    </row>
    <row r="1986" spans="1:5">
      <c r="A1986" s="189">
        <v>2673</v>
      </c>
      <c r="B1986" s="189" t="s">
        <v>1876</v>
      </c>
      <c r="C1986" s="189" t="s">
        <v>383</v>
      </c>
      <c r="D1986" s="189" t="s">
        <v>331</v>
      </c>
      <c r="E1986" s="138">
        <v>1.65</v>
      </c>
    </row>
    <row r="1987" spans="1:5">
      <c r="A1987" s="189">
        <v>2681</v>
      </c>
      <c r="B1987" s="189" t="s">
        <v>317</v>
      </c>
      <c r="C1987" s="189" t="s">
        <v>383</v>
      </c>
      <c r="D1987" s="189" t="s">
        <v>333</v>
      </c>
      <c r="E1987" s="138">
        <v>7.67</v>
      </c>
    </row>
    <row r="1988" spans="1:5">
      <c r="A1988" s="189">
        <v>2682</v>
      </c>
      <c r="B1988" s="189" t="s">
        <v>1877</v>
      </c>
      <c r="C1988" s="189" t="s">
        <v>383</v>
      </c>
      <c r="D1988" s="189" t="s">
        <v>333</v>
      </c>
      <c r="E1988" s="138">
        <v>11.2</v>
      </c>
    </row>
    <row r="1989" spans="1:5">
      <c r="A1989" s="189">
        <v>2686</v>
      </c>
      <c r="B1989" s="189" t="s">
        <v>1878</v>
      </c>
      <c r="C1989" s="189" t="s">
        <v>383</v>
      </c>
      <c r="D1989" s="189" t="s">
        <v>333</v>
      </c>
      <c r="E1989" s="138">
        <v>14.04</v>
      </c>
    </row>
    <row r="1990" spans="1:5">
      <c r="A1990" s="189">
        <v>2674</v>
      </c>
      <c r="B1990" s="189" t="s">
        <v>307</v>
      </c>
      <c r="C1990" s="189" t="s">
        <v>383</v>
      </c>
      <c r="D1990" s="189" t="s">
        <v>333</v>
      </c>
      <c r="E1990" s="138">
        <v>2.0499999999999998</v>
      </c>
    </row>
    <row r="1991" spans="1:5">
      <c r="A1991" s="189">
        <v>2683</v>
      </c>
      <c r="B1991" s="189" t="s">
        <v>290</v>
      </c>
      <c r="C1991" s="189" t="s">
        <v>383</v>
      </c>
      <c r="D1991" s="189" t="s">
        <v>333</v>
      </c>
      <c r="E1991" s="138">
        <v>22.13</v>
      </c>
    </row>
    <row r="1992" spans="1:5">
      <c r="A1992" s="189">
        <v>2676</v>
      </c>
      <c r="B1992" s="189" t="s">
        <v>1879</v>
      </c>
      <c r="C1992" s="189" t="s">
        <v>383</v>
      </c>
      <c r="D1992" s="189" t="s">
        <v>333</v>
      </c>
      <c r="E1992" s="138">
        <v>0.96</v>
      </c>
    </row>
    <row r="1993" spans="1:5">
      <c r="A1993" s="189">
        <v>2678</v>
      </c>
      <c r="B1993" s="189" t="s">
        <v>1880</v>
      </c>
      <c r="C1993" s="189" t="s">
        <v>383</v>
      </c>
      <c r="D1993" s="189" t="s">
        <v>333</v>
      </c>
      <c r="E1993" s="138">
        <v>1.2</v>
      </c>
    </row>
    <row r="1994" spans="1:5">
      <c r="A1994" s="189">
        <v>2679</v>
      </c>
      <c r="B1994" s="189" t="s">
        <v>1881</v>
      </c>
      <c r="C1994" s="189" t="s">
        <v>383</v>
      </c>
      <c r="D1994" s="189" t="s">
        <v>333</v>
      </c>
      <c r="E1994" s="138">
        <v>1.85</v>
      </c>
    </row>
    <row r="1995" spans="1:5">
      <c r="A1995" s="189">
        <v>12070</v>
      </c>
      <c r="B1995" s="189" t="s">
        <v>1882</v>
      </c>
      <c r="C1995" s="189" t="s">
        <v>383</v>
      </c>
      <c r="D1995" s="189" t="s">
        <v>333</v>
      </c>
      <c r="E1995" s="138">
        <v>2.57</v>
      </c>
    </row>
    <row r="1996" spans="1:5">
      <c r="A1996" s="189">
        <v>2675</v>
      </c>
      <c r="B1996" s="189" t="s">
        <v>1883</v>
      </c>
      <c r="C1996" s="189" t="s">
        <v>383</v>
      </c>
      <c r="D1996" s="189" t="s">
        <v>333</v>
      </c>
      <c r="E1996" s="138">
        <v>3.35</v>
      </c>
    </row>
    <row r="1997" spans="1:5">
      <c r="A1997" s="189">
        <v>12067</v>
      </c>
      <c r="B1997" s="189" t="s">
        <v>1884</v>
      </c>
      <c r="C1997" s="189" t="s">
        <v>383</v>
      </c>
      <c r="D1997" s="189" t="s">
        <v>333</v>
      </c>
      <c r="E1997" s="138">
        <v>4.54</v>
      </c>
    </row>
    <row r="1998" spans="1:5">
      <c r="A1998" s="189">
        <v>40401</v>
      </c>
      <c r="B1998" s="189" t="s">
        <v>4419</v>
      </c>
      <c r="C1998" s="189" t="s">
        <v>383</v>
      </c>
      <c r="D1998" s="189" t="s">
        <v>335</v>
      </c>
      <c r="E1998" s="138">
        <v>2.09</v>
      </c>
    </row>
    <row r="1999" spans="1:5">
      <c r="A1999" s="189">
        <v>40402</v>
      </c>
      <c r="B1999" s="189" t="s">
        <v>4420</v>
      </c>
      <c r="C1999" s="189" t="s">
        <v>383</v>
      </c>
      <c r="D1999" s="189" t="s">
        <v>335</v>
      </c>
      <c r="E1999" s="138">
        <v>2.68</v>
      </c>
    </row>
    <row r="2000" spans="1:5">
      <c r="A2000" s="189">
        <v>40400</v>
      </c>
      <c r="B2000" s="189" t="s">
        <v>4421</v>
      </c>
      <c r="C2000" s="189" t="s">
        <v>383</v>
      </c>
      <c r="D2000" s="189" t="s">
        <v>335</v>
      </c>
      <c r="E2000" s="138">
        <v>1.42</v>
      </c>
    </row>
    <row r="2001" spans="1:5">
      <c r="A2001" s="189">
        <v>2504</v>
      </c>
      <c r="B2001" s="189" t="s">
        <v>1885</v>
      </c>
      <c r="C2001" s="189" t="s">
        <v>383</v>
      </c>
      <c r="D2001" s="189" t="s">
        <v>333</v>
      </c>
      <c r="E2001" s="138">
        <v>7.76</v>
      </c>
    </row>
    <row r="2002" spans="1:5">
      <c r="A2002" s="189">
        <v>2501</v>
      </c>
      <c r="B2002" s="189" t="s">
        <v>1886</v>
      </c>
      <c r="C2002" s="189" t="s">
        <v>383</v>
      </c>
      <c r="D2002" s="189" t="s">
        <v>333</v>
      </c>
      <c r="E2002" s="138">
        <v>10.18</v>
      </c>
    </row>
    <row r="2003" spans="1:5">
      <c r="A2003" s="189">
        <v>2502</v>
      </c>
      <c r="B2003" s="189" t="s">
        <v>1887</v>
      </c>
      <c r="C2003" s="189" t="s">
        <v>383</v>
      </c>
      <c r="D2003" s="189" t="s">
        <v>333</v>
      </c>
      <c r="E2003" s="138">
        <v>15.37</v>
      </c>
    </row>
    <row r="2004" spans="1:5">
      <c r="A2004" s="189">
        <v>2503</v>
      </c>
      <c r="B2004" s="189" t="s">
        <v>1888</v>
      </c>
      <c r="C2004" s="189" t="s">
        <v>383</v>
      </c>
      <c r="D2004" s="189" t="s">
        <v>333</v>
      </c>
      <c r="E2004" s="138">
        <v>19.78</v>
      </c>
    </row>
    <row r="2005" spans="1:5">
      <c r="A2005" s="189">
        <v>2500</v>
      </c>
      <c r="B2005" s="189" t="s">
        <v>1889</v>
      </c>
      <c r="C2005" s="189" t="s">
        <v>383</v>
      </c>
      <c r="D2005" s="189" t="s">
        <v>333</v>
      </c>
      <c r="E2005" s="138">
        <v>26.34</v>
      </c>
    </row>
    <row r="2006" spans="1:5">
      <c r="A2006" s="189">
        <v>2505</v>
      </c>
      <c r="B2006" s="189" t="s">
        <v>1890</v>
      </c>
      <c r="C2006" s="189" t="s">
        <v>383</v>
      </c>
      <c r="D2006" s="189" t="s">
        <v>333</v>
      </c>
      <c r="E2006" s="138">
        <v>41.06</v>
      </c>
    </row>
    <row r="2007" spans="1:5">
      <c r="A2007" s="189">
        <v>12056</v>
      </c>
      <c r="B2007" s="189" t="s">
        <v>1891</v>
      </c>
      <c r="C2007" s="189" t="s">
        <v>383</v>
      </c>
      <c r="D2007" s="189" t="s">
        <v>333</v>
      </c>
      <c r="E2007" s="138">
        <v>16.59</v>
      </c>
    </row>
    <row r="2008" spans="1:5">
      <c r="A2008" s="189">
        <v>12057</v>
      </c>
      <c r="B2008" s="189" t="s">
        <v>1892</v>
      </c>
      <c r="C2008" s="189" t="s">
        <v>383</v>
      </c>
      <c r="D2008" s="189" t="s">
        <v>333</v>
      </c>
      <c r="E2008" s="138">
        <v>14.09</v>
      </c>
    </row>
    <row r="2009" spans="1:5">
      <c r="A2009" s="189">
        <v>12059</v>
      </c>
      <c r="B2009" s="189" t="s">
        <v>1893</v>
      </c>
      <c r="C2009" s="189" t="s">
        <v>383</v>
      </c>
      <c r="D2009" s="189" t="s">
        <v>333</v>
      </c>
      <c r="E2009" s="138">
        <v>4.9400000000000004</v>
      </c>
    </row>
    <row r="2010" spans="1:5">
      <c r="A2010" s="189">
        <v>12058</v>
      </c>
      <c r="B2010" s="189" t="s">
        <v>1894</v>
      </c>
      <c r="C2010" s="189" t="s">
        <v>383</v>
      </c>
      <c r="D2010" s="189" t="s">
        <v>333</v>
      </c>
      <c r="E2010" s="138">
        <v>8.7799999999999994</v>
      </c>
    </row>
    <row r="2011" spans="1:5">
      <c r="A2011" s="189">
        <v>12060</v>
      </c>
      <c r="B2011" s="189" t="s">
        <v>1895</v>
      </c>
      <c r="C2011" s="189" t="s">
        <v>383</v>
      </c>
      <c r="D2011" s="189" t="s">
        <v>333</v>
      </c>
      <c r="E2011" s="138">
        <v>36.61</v>
      </c>
    </row>
    <row r="2012" spans="1:5">
      <c r="A2012" s="189">
        <v>12061</v>
      </c>
      <c r="B2012" s="189" t="s">
        <v>1896</v>
      </c>
      <c r="C2012" s="189" t="s">
        <v>383</v>
      </c>
      <c r="D2012" s="189" t="s">
        <v>333</v>
      </c>
      <c r="E2012" s="138">
        <v>22.35</v>
      </c>
    </row>
    <row r="2013" spans="1:5">
      <c r="A2013" s="189">
        <v>12062</v>
      </c>
      <c r="B2013" s="189" t="s">
        <v>1897</v>
      </c>
      <c r="C2013" s="189" t="s">
        <v>383</v>
      </c>
      <c r="D2013" s="189" t="s">
        <v>333</v>
      </c>
      <c r="E2013" s="138">
        <v>41.23</v>
      </c>
    </row>
    <row r="2014" spans="1:5">
      <c r="A2014" s="189">
        <v>21137</v>
      </c>
      <c r="B2014" s="189" t="s">
        <v>1898</v>
      </c>
      <c r="C2014" s="189" t="s">
        <v>383</v>
      </c>
      <c r="D2014" s="189" t="s">
        <v>333</v>
      </c>
      <c r="E2014" s="138">
        <v>7.16</v>
      </c>
    </row>
    <row r="2015" spans="1:5">
      <c r="A2015" s="189">
        <v>2687</v>
      </c>
      <c r="B2015" s="189" t="s">
        <v>1899</v>
      </c>
      <c r="C2015" s="189" t="s">
        <v>383</v>
      </c>
      <c r="D2015" s="189" t="s">
        <v>333</v>
      </c>
      <c r="E2015" s="138">
        <v>0.83</v>
      </c>
    </row>
    <row r="2016" spans="1:5">
      <c r="A2016" s="189">
        <v>2689</v>
      </c>
      <c r="B2016" s="189" t="s">
        <v>1900</v>
      </c>
      <c r="C2016" s="189" t="s">
        <v>383</v>
      </c>
      <c r="D2016" s="189" t="s">
        <v>333</v>
      </c>
      <c r="E2016" s="138">
        <v>0.99</v>
      </c>
    </row>
    <row r="2017" spans="1:5">
      <c r="A2017" s="189">
        <v>2688</v>
      </c>
      <c r="B2017" s="189" t="s">
        <v>295</v>
      </c>
      <c r="C2017" s="189" t="s">
        <v>383</v>
      </c>
      <c r="D2017" s="189" t="s">
        <v>333</v>
      </c>
      <c r="E2017" s="138">
        <v>1.08</v>
      </c>
    </row>
    <row r="2018" spans="1:5">
      <c r="A2018" s="189">
        <v>2690</v>
      </c>
      <c r="B2018" s="189" t="s">
        <v>293</v>
      </c>
      <c r="C2018" s="189" t="s">
        <v>383</v>
      </c>
      <c r="D2018" s="189" t="s">
        <v>333</v>
      </c>
      <c r="E2018" s="138">
        <v>1.84</v>
      </c>
    </row>
    <row r="2019" spans="1:5">
      <c r="A2019" s="189">
        <v>39243</v>
      </c>
      <c r="B2019" s="189" t="s">
        <v>1901</v>
      </c>
      <c r="C2019" s="189" t="s">
        <v>383</v>
      </c>
      <c r="D2019" s="189" t="s">
        <v>333</v>
      </c>
      <c r="E2019" s="138">
        <v>1.21</v>
      </c>
    </row>
    <row r="2020" spans="1:5">
      <c r="A2020" s="189">
        <v>39244</v>
      </c>
      <c r="B2020" s="189" t="s">
        <v>1902</v>
      </c>
      <c r="C2020" s="189" t="s">
        <v>383</v>
      </c>
      <c r="D2020" s="189" t="s">
        <v>333</v>
      </c>
      <c r="E2020" s="138">
        <v>1.64</v>
      </c>
    </row>
    <row r="2021" spans="1:5">
      <c r="A2021" s="189">
        <v>39245</v>
      </c>
      <c r="B2021" s="189" t="s">
        <v>1903</v>
      </c>
      <c r="C2021" s="189" t="s">
        <v>383</v>
      </c>
      <c r="D2021" s="189" t="s">
        <v>333</v>
      </c>
      <c r="E2021" s="138">
        <v>3.16</v>
      </c>
    </row>
    <row r="2022" spans="1:5">
      <c r="A2022" s="189">
        <v>39254</v>
      </c>
      <c r="B2022" s="189" t="s">
        <v>1904</v>
      </c>
      <c r="C2022" s="189" t="s">
        <v>383</v>
      </c>
      <c r="D2022" s="189" t="s">
        <v>333</v>
      </c>
      <c r="E2022" s="138">
        <v>4.74</v>
      </c>
    </row>
    <row r="2023" spans="1:5">
      <c r="A2023" s="189">
        <v>39255</v>
      </c>
      <c r="B2023" s="189" t="s">
        <v>1905</v>
      </c>
      <c r="C2023" s="189" t="s">
        <v>383</v>
      </c>
      <c r="D2023" s="189" t="s">
        <v>333</v>
      </c>
      <c r="E2023" s="138">
        <v>8.77</v>
      </c>
    </row>
    <row r="2024" spans="1:5">
      <c r="A2024" s="189">
        <v>39253</v>
      </c>
      <c r="B2024" s="189" t="s">
        <v>1906</v>
      </c>
      <c r="C2024" s="189" t="s">
        <v>383</v>
      </c>
      <c r="D2024" s="189" t="s">
        <v>333</v>
      </c>
      <c r="E2024" s="138">
        <v>6.04</v>
      </c>
    </row>
    <row r="2025" spans="1:5">
      <c r="A2025" s="189">
        <v>2446</v>
      </c>
      <c r="B2025" s="189" t="s">
        <v>1907</v>
      </c>
      <c r="C2025" s="189" t="s">
        <v>383</v>
      </c>
      <c r="D2025" s="189" t="s">
        <v>335</v>
      </c>
      <c r="E2025" s="138">
        <v>5.21</v>
      </c>
    </row>
    <row r="2026" spans="1:5">
      <c r="A2026" s="189">
        <v>2442</v>
      </c>
      <c r="B2026" s="189" t="s">
        <v>1908</v>
      </c>
      <c r="C2026" s="189" t="s">
        <v>383</v>
      </c>
      <c r="D2026" s="189" t="s">
        <v>335</v>
      </c>
      <c r="E2026" s="138">
        <v>7.3</v>
      </c>
    </row>
    <row r="2027" spans="1:5">
      <c r="A2027" s="189">
        <v>39246</v>
      </c>
      <c r="B2027" s="189" t="s">
        <v>4422</v>
      </c>
      <c r="C2027" s="189" t="s">
        <v>383</v>
      </c>
      <c r="D2027" s="189" t="s">
        <v>335</v>
      </c>
      <c r="E2027" s="138">
        <v>3.63</v>
      </c>
    </row>
    <row r="2028" spans="1:5">
      <c r="A2028" s="189">
        <v>39247</v>
      </c>
      <c r="B2028" s="189" t="s">
        <v>4423</v>
      </c>
      <c r="C2028" s="189" t="s">
        <v>383</v>
      </c>
      <c r="D2028" s="189" t="s">
        <v>335</v>
      </c>
      <c r="E2028" s="138">
        <v>3.16</v>
      </c>
    </row>
    <row r="2029" spans="1:5">
      <c r="A2029" s="189">
        <v>39248</v>
      </c>
      <c r="B2029" s="189" t="s">
        <v>4424</v>
      </c>
      <c r="C2029" s="189" t="s">
        <v>383</v>
      </c>
      <c r="D2029" s="189" t="s">
        <v>335</v>
      </c>
      <c r="E2029" s="138">
        <v>10.17</v>
      </c>
    </row>
    <row r="2030" spans="1:5">
      <c r="A2030" s="189">
        <v>2438</v>
      </c>
      <c r="B2030" s="189" t="s">
        <v>1909</v>
      </c>
      <c r="C2030" s="189" t="s">
        <v>330</v>
      </c>
      <c r="D2030" s="189" t="s">
        <v>333</v>
      </c>
      <c r="E2030" s="138">
        <v>18.57</v>
      </c>
    </row>
    <row r="2031" spans="1:5">
      <c r="A2031" s="189">
        <v>40922</v>
      </c>
      <c r="B2031" s="189" t="s">
        <v>1910</v>
      </c>
      <c r="C2031" s="189" t="s">
        <v>470</v>
      </c>
      <c r="D2031" s="189" t="s">
        <v>333</v>
      </c>
      <c r="E2031" s="177">
        <v>3285.22</v>
      </c>
    </row>
    <row r="2032" spans="1:5">
      <c r="A2032" s="189">
        <v>36486</v>
      </c>
      <c r="B2032" s="189" t="s">
        <v>1911</v>
      </c>
      <c r="C2032" s="189" t="s">
        <v>332</v>
      </c>
      <c r="D2032" s="189" t="s">
        <v>335</v>
      </c>
      <c r="E2032" s="177">
        <v>36823.49</v>
      </c>
    </row>
    <row r="2033" spans="1:5">
      <c r="A2033" s="189">
        <v>37777</v>
      </c>
      <c r="B2033" s="189" t="s">
        <v>1912</v>
      </c>
      <c r="C2033" s="189" t="s">
        <v>332</v>
      </c>
      <c r="D2033" s="189" t="s">
        <v>335</v>
      </c>
      <c r="E2033" s="177">
        <v>173364.31</v>
      </c>
    </row>
    <row r="2034" spans="1:5">
      <c r="A2034" s="189">
        <v>12624</v>
      </c>
      <c r="B2034" s="189" t="s">
        <v>1913</v>
      </c>
      <c r="C2034" s="189" t="s">
        <v>332</v>
      </c>
      <c r="D2034" s="189" t="s">
        <v>335</v>
      </c>
      <c r="E2034" s="138">
        <v>9.1999999999999993</v>
      </c>
    </row>
    <row r="2035" spans="1:5">
      <c r="A2035" s="189">
        <v>10638</v>
      </c>
      <c r="B2035" s="189" t="s">
        <v>1914</v>
      </c>
      <c r="C2035" s="189" t="s">
        <v>332</v>
      </c>
      <c r="D2035" s="189" t="s">
        <v>335</v>
      </c>
      <c r="E2035" s="177">
        <v>331496.96999999997</v>
      </c>
    </row>
    <row r="2036" spans="1:5">
      <c r="A2036" s="189">
        <v>10635</v>
      </c>
      <c r="B2036" s="189" t="s">
        <v>1915</v>
      </c>
      <c r="C2036" s="189" t="s">
        <v>332</v>
      </c>
      <c r="D2036" s="189" t="s">
        <v>335</v>
      </c>
      <c r="E2036" s="177">
        <v>114582.21</v>
      </c>
    </row>
    <row r="2037" spans="1:5">
      <c r="A2037" s="189">
        <v>10634</v>
      </c>
      <c r="B2037" s="189" t="s">
        <v>1916</v>
      </c>
      <c r="C2037" s="189" t="s">
        <v>332</v>
      </c>
      <c r="D2037" s="189" t="s">
        <v>335</v>
      </c>
      <c r="E2037" s="177">
        <v>98117.5</v>
      </c>
    </row>
    <row r="2038" spans="1:5">
      <c r="A2038" s="189">
        <v>10636</v>
      </c>
      <c r="B2038" s="189" t="s">
        <v>1917</v>
      </c>
      <c r="C2038" s="189" t="s">
        <v>332</v>
      </c>
      <c r="D2038" s="189" t="s">
        <v>335</v>
      </c>
      <c r="E2038" s="177">
        <v>216078.76</v>
      </c>
    </row>
    <row r="2039" spans="1:5">
      <c r="A2039" s="189">
        <v>10637</v>
      </c>
      <c r="B2039" s="189" t="s">
        <v>1918</v>
      </c>
      <c r="C2039" s="189" t="s">
        <v>332</v>
      </c>
      <c r="D2039" s="189" t="s">
        <v>335</v>
      </c>
      <c r="E2039" s="177">
        <v>226020.66</v>
      </c>
    </row>
    <row r="2040" spans="1:5">
      <c r="A2040" s="189">
        <v>517</v>
      </c>
      <c r="B2040" s="189" t="s">
        <v>1919</v>
      </c>
      <c r="C2040" s="189" t="s">
        <v>389</v>
      </c>
      <c r="D2040" s="189" t="s">
        <v>335</v>
      </c>
      <c r="E2040" s="138">
        <v>8.26</v>
      </c>
    </row>
    <row r="2041" spans="1:5">
      <c r="A2041" s="189">
        <v>41904</v>
      </c>
      <c r="B2041" s="189" t="s">
        <v>1920</v>
      </c>
      <c r="C2041" s="189" t="s">
        <v>1271</v>
      </c>
      <c r="D2041" s="189" t="s">
        <v>335</v>
      </c>
      <c r="E2041" s="177">
        <v>2321.77</v>
      </c>
    </row>
    <row r="2042" spans="1:5">
      <c r="A2042" s="189">
        <v>41905</v>
      </c>
      <c r="B2042" s="189" t="s">
        <v>1921</v>
      </c>
      <c r="C2042" s="189" t="s">
        <v>387</v>
      </c>
      <c r="D2042" s="189" t="s">
        <v>331</v>
      </c>
      <c r="E2042" s="138">
        <v>2.34</v>
      </c>
    </row>
    <row r="2043" spans="1:5">
      <c r="A2043" s="189">
        <v>41903</v>
      </c>
      <c r="B2043" s="189" t="s">
        <v>1922</v>
      </c>
      <c r="C2043" s="189" t="s">
        <v>387</v>
      </c>
      <c r="D2043" s="189" t="s">
        <v>335</v>
      </c>
      <c r="E2043" s="138">
        <v>2.4</v>
      </c>
    </row>
    <row r="2044" spans="1:5">
      <c r="A2044" s="189">
        <v>37534</v>
      </c>
      <c r="B2044" s="189" t="s">
        <v>1923</v>
      </c>
      <c r="C2044" s="189" t="s">
        <v>387</v>
      </c>
      <c r="D2044" s="189" t="s">
        <v>335</v>
      </c>
      <c r="E2044" s="138">
        <v>15.19</v>
      </c>
    </row>
    <row r="2045" spans="1:5">
      <c r="A2045" s="189">
        <v>37535</v>
      </c>
      <c r="B2045" s="189" t="s">
        <v>1924</v>
      </c>
      <c r="C2045" s="189" t="s">
        <v>387</v>
      </c>
      <c r="D2045" s="189" t="s">
        <v>335</v>
      </c>
      <c r="E2045" s="138">
        <v>15.19</v>
      </c>
    </row>
    <row r="2046" spans="1:5">
      <c r="A2046" s="189">
        <v>37533</v>
      </c>
      <c r="B2046" s="189" t="s">
        <v>1925</v>
      </c>
      <c r="C2046" s="189" t="s">
        <v>387</v>
      </c>
      <c r="D2046" s="189" t="s">
        <v>335</v>
      </c>
      <c r="E2046" s="138">
        <v>15.19</v>
      </c>
    </row>
    <row r="2047" spans="1:5">
      <c r="A2047" s="189">
        <v>37537</v>
      </c>
      <c r="B2047" s="189" t="s">
        <v>1926</v>
      </c>
      <c r="C2047" s="189" t="s">
        <v>387</v>
      </c>
      <c r="D2047" s="189" t="s">
        <v>335</v>
      </c>
      <c r="E2047" s="138">
        <v>11.5</v>
      </c>
    </row>
    <row r="2048" spans="1:5">
      <c r="A2048" s="189">
        <v>37536</v>
      </c>
      <c r="B2048" s="189" t="s">
        <v>1927</v>
      </c>
      <c r="C2048" s="189" t="s">
        <v>387</v>
      </c>
      <c r="D2048" s="189" t="s">
        <v>335</v>
      </c>
      <c r="E2048" s="138">
        <v>11.5</v>
      </c>
    </row>
    <row r="2049" spans="1:5">
      <c r="A2049" s="189">
        <v>37532</v>
      </c>
      <c r="B2049" s="189" t="s">
        <v>1928</v>
      </c>
      <c r="C2049" s="189" t="s">
        <v>387</v>
      </c>
      <c r="D2049" s="189" t="s">
        <v>335</v>
      </c>
      <c r="E2049" s="138">
        <v>11.5</v>
      </c>
    </row>
    <row r="2050" spans="1:5">
      <c r="A2050" s="189">
        <v>2696</v>
      </c>
      <c r="B2050" s="189" t="s">
        <v>102</v>
      </c>
      <c r="C2050" s="189" t="s">
        <v>330</v>
      </c>
      <c r="D2050" s="189" t="s">
        <v>331</v>
      </c>
      <c r="E2050" s="138">
        <v>14.08</v>
      </c>
    </row>
    <row r="2051" spans="1:5">
      <c r="A2051" s="189">
        <v>40928</v>
      </c>
      <c r="B2051" s="189" t="s">
        <v>1929</v>
      </c>
      <c r="C2051" s="189" t="s">
        <v>470</v>
      </c>
      <c r="D2051" s="189" t="s">
        <v>333</v>
      </c>
      <c r="E2051" s="177">
        <v>2489.83</v>
      </c>
    </row>
    <row r="2052" spans="1:5">
      <c r="A2052" s="189">
        <v>4083</v>
      </c>
      <c r="B2052" s="189" t="s">
        <v>1930</v>
      </c>
      <c r="C2052" s="189" t="s">
        <v>330</v>
      </c>
      <c r="D2052" s="189" t="s">
        <v>331</v>
      </c>
      <c r="E2052" s="138">
        <v>29.48</v>
      </c>
    </row>
    <row r="2053" spans="1:5">
      <c r="A2053" s="189">
        <v>40818</v>
      </c>
      <c r="B2053" s="189" t="s">
        <v>1931</v>
      </c>
      <c r="C2053" s="189" t="s">
        <v>470</v>
      </c>
      <c r="D2053" s="189" t="s">
        <v>333</v>
      </c>
      <c r="E2053" s="177">
        <v>5212.58</v>
      </c>
    </row>
    <row r="2054" spans="1:5">
      <c r="A2054" s="189">
        <v>43146</v>
      </c>
      <c r="B2054" s="189" t="s">
        <v>16051</v>
      </c>
      <c r="C2054" s="189" t="s">
        <v>387</v>
      </c>
      <c r="D2054" s="189" t="s">
        <v>333</v>
      </c>
      <c r="E2054" s="138">
        <v>6.34</v>
      </c>
    </row>
    <row r="2055" spans="1:5">
      <c r="A2055" s="189">
        <v>2705</v>
      </c>
      <c r="B2055" s="189" t="s">
        <v>84</v>
      </c>
      <c r="C2055" s="189" t="s">
        <v>1932</v>
      </c>
      <c r="D2055" s="189" t="s">
        <v>333</v>
      </c>
      <c r="E2055" s="138">
        <v>0.79</v>
      </c>
    </row>
    <row r="2056" spans="1:5">
      <c r="A2056" s="189">
        <v>14250</v>
      </c>
      <c r="B2056" s="189" t="s">
        <v>4425</v>
      </c>
      <c r="C2056" s="189" t="s">
        <v>1932</v>
      </c>
      <c r="D2056" s="189" t="s">
        <v>331</v>
      </c>
      <c r="E2056" s="138">
        <v>0.81</v>
      </c>
    </row>
    <row r="2057" spans="1:5">
      <c r="A2057" s="189">
        <v>11683</v>
      </c>
      <c r="B2057" s="189" t="s">
        <v>1933</v>
      </c>
      <c r="C2057" s="189" t="s">
        <v>332</v>
      </c>
      <c r="D2057" s="189" t="s">
        <v>333</v>
      </c>
      <c r="E2057" s="138">
        <v>26.05</v>
      </c>
    </row>
    <row r="2058" spans="1:5">
      <c r="A2058" s="189">
        <v>11684</v>
      </c>
      <c r="B2058" s="189" t="s">
        <v>1934</v>
      </c>
      <c r="C2058" s="189" t="s">
        <v>332</v>
      </c>
      <c r="D2058" s="189" t="s">
        <v>333</v>
      </c>
      <c r="E2058" s="138">
        <v>28.52</v>
      </c>
    </row>
    <row r="2059" spans="1:5">
      <c r="A2059" s="189">
        <v>6141</v>
      </c>
      <c r="B2059" s="189" t="s">
        <v>1935</v>
      </c>
      <c r="C2059" s="189" t="s">
        <v>332</v>
      </c>
      <c r="D2059" s="189" t="s">
        <v>333</v>
      </c>
      <c r="E2059" s="138">
        <v>2.69</v>
      </c>
    </row>
    <row r="2060" spans="1:5">
      <c r="A2060" s="189">
        <v>11681</v>
      </c>
      <c r="B2060" s="189" t="s">
        <v>1936</v>
      </c>
      <c r="C2060" s="189" t="s">
        <v>332</v>
      </c>
      <c r="D2060" s="189" t="s">
        <v>333</v>
      </c>
      <c r="E2060" s="138">
        <v>4.38</v>
      </c>
    </row>
    <row r="2061" spans="1:5">
      <c r="A2061" s="189">
        <v>2706</v>
      </c>
      <c r="B2061" s="189" t="s">
        <v>1937</v>
      </c>
      <c r="C2061" s="189" t="s">
        <v>330</v>
      </c>
      <c r="D2061" s="189" t="s">
        <v>331</v>
      </c>
      <c r="E2061" s="138">
        <v>75.5</v>
      </c>
    </row>
    <row r="2062" spans="1:5">
      <c r="A2062" s="189">
        <v>40811</v>
      </c>
      <c r="B2062" s="189" t="s">
        <v>92</v>
      </c>
      <c r="C2062" s="189" t="s">
        <v>470</v>
      </c>
      <c r="D2062" s="189" t="s">
        <v>333</v>
      </c>
      <c r="E2062" s="177">
        <v>13348.02</v>
      </c>
    </row>
    <row r="2063" spans="1:5">
      <c r="A2063" s="189">
        <v>2707</v>
      </c>
      <c r="B2063" s="189" t="s">
        <v>1938</v>
      </c>
      <c r="C2063" s="189" t="s">
        <v>330</v>
      </c>
      <c r="D2063" s="189" t="s">
        <v>333</v>
      </c>
      <c r="E2063" s="138">
        <v>85.93</v>
      </c>
    </row>
    <row r="2064" spans="1:5">
      <c r="A2064" s="189">
        <v>40813</v>
      </c>
      <c r="B2064" s="189" t="s">
        <v>1939</v>
      </c>
      <c r="C2064" s="189" t="s">
        <v>470</v>
      </c>
      <c r="D2064" s="189" t="s">
        <v>333</v>
      </c>
      <c r="E2064" s="177">
        <v>15192.8</v>
      </c>
    </row>
    <row r="2065" spans="1:5">
      <c r="A2065" s="189">
        <v>2708</v>
      </c>
      <c r="B2065" s="189" t="s">
        <v>1940</v>
      </c>
      <c r="C2065" s="189" t="s">
        <v>330</v>
      </c>
      <c r="D2065" s="189" t="s">
        <v>333</v>
      </c>
      <c r="E2065" s="138">
        <v>117.46</v>
      </c>
    </row>
    <row r="2066" spans="1:5">
      <c r="A2066" s="189">
        <v>40814</v>
      </c>
      <c r="B2066" s="189" t="s">
        <v>1941</v>
      </c>
      <c r="C2066" s="189" t="s">
        <v>470</v>
      </c>
      <c r="D2066" s="189" t="s">
        <v>333</v>
      </c>
      <c r="E2066" s="177">
        <v>20768.14</v>
      </c>
    </row>
    <row r="2067" spans="1:5">
      <c r="A2067" s="189">
        <v>34779</v>
      </c>
      <c r="B2067" s="189" t="s">
        <v>1942</v>
      </c>
      <c r="C2067" s="189" t="s">
        <v>330</v>
      </c>
      <c r="D2067" s="189" t="s">
        <v>333</v>
      </c>
      <c r="E2067" s="138">
        <v>76.599999999999994</v>
      </c>
    </row>
    <row r="2068" spans="1:5">
      <c r="A2068" s="189">
        <v>40936</v>
      </c>
      <c r="B2068" s="189" t="s">
        <v>1943</v>
      </c>
      <c r="C2068" s="189" t="s">
        <v>470</v>
      </c>
      <c r="D2068" s="189" t="s">
        <v>333</v>
      </c>
      <c r="E2068" s="177">
        <v>13542.75</v>
      </c>
    </row>
    <row r="2069" spans="1:5">
      <c r="A2069" s="189">
        <v>34780</v>
      </c>
      <c r="B2069" s="189" t="s">
        <v>1944</v>
      </c>
      <c r="C2069" s="189" t="s">
        <v>330</v>
      </c>
      <c r="D2069" s="189" t="s">
        <v>333</v>
      </c>
      <c r="E2069" s="138">
        <v>86.41</v>
      </c>
    </row>
    <row r="2070" spans="1:5">
      <c r="A2070" s="189">
        <v>40937</v>
      </c>
      <c r="B2070" s="189" t="s">
        <v>1945</v>
      </c>
      <c r="C2070" s="189" t="s">
        <v>470</v>
      </c>
      <c r="D2070" s="189" t="s">
        <v>333</v>
      </c>
      <c r="E2070" s="177">
        <v>15278.89</v>
      </c>
    </row>
    <row r="2071" spans="1:5">
      <c r="A2071" s="189">
        <v>34782</v>
      </c>
      <c r="B2071" s="189" t="s">
        <v>1946</v>
      </c>
      <c r="C2071" s="189" t="s">
        <v>330</v>
      </c>
      <c r="D2071" s="189" t="s">
        <v>333</v>
      </c>
      <c r="E2071" s="138">
        <v>118.43</v>
      </c>
    </row>
    <row r="2072" spans="1:5">
      <c r="A2072" s="189">
        <v>40938</v>
      </c>
      <c r="B2072" s="189" t="s">
        <v>1947</v>
      </c>
      <c r="C2072" s="189" t="s">
        <v>470</v>
      </c>
      <c r="D2072" s="189" t="s">
        <v>333</v>
      </c>
      <c r="E2072" s="177">
        <v>20938.27</v>
      </c>
    </row>
    <row r="2073" spans="1:5">
      <c r="A2073" s="189">
        <v>34783</v>
      </c>
      <c r="B2073" s="189" t="s">
        <v>1948</v>
      </c>
      <c r="C2073" s="189" t="s">
        <v>330</v>
      </c>
      <c r="D2073" s="189" t="s">
        <v>333</v>
      </c>
      <c r="E2073" s="138">
        <v>75.5</v>
      </c>
    </row>
    <row r="2074" spans="1:5">
      <c r="A2074" s="189">
        <v>40939</v>
      </c>
      <c r="B2074" s="189" t="s">
        <v>171</v>
      </c>
      <c r="C2074" s="189" t="s">
        <v>470</v>
      </c>
      <c r="D2074" s="189" t="s">
        <v>333</v>
      </c>
      <c r="E2074" s="177">
        <v>13348.02</v>
      </c>
    </row>
    <row r="2075" spans="1:5">
      <c r="A2075" s="189">
        <v>34785</v>
      </c>
      <c r="B2075" s="189" t="s">
        <v>1949</v>
      </c>
      <c r="C2075" s="189" t="s">
        <v>330</v>
      </c>
      <c r="D2075" s="189" t="s">
        <v>333</v>
      </c>
      <c r="E2075" s="138">
        <v>75.5</v>
      </c>
    </row>
    <row r="2076" spans="1:5">
      <c r="A2076" s="189">
        <v>40940</v>
      </c>
      <c r="B2076" s="189" t="s">
        <v>1950</v>
      </c>
      <c r="C2076" s="189" t="s">
        <v>470</v>
      </c>
      <c r="D2076" s="189" t="s">
        <v>333</v>
      </c>
      <c r="E2076" s="177">
        <v>13348.02</v>
      </c>
    </row>
    <row r="2077" spans="1:5">
      <c r="A2077" s="189">
        <v>38403</v>
      </c>
      <c r="B2077" s="189" t="s">
        <v>89</v>
      </c>
      <c r="C2077" s="189" t="s">
        <v>332</v>
      </c>
      <c r="D2077" s="189" t="s">
        <v>333</v>
      </c>
      <c r="E2077" s="138">
        <v>29.72</v>
      </c>
    </row>
    <row r="2078" spans="1:5">
      <c r="A2078" s="189">
        <v>43482</v>
      </c>
      <c r="B2078" s="189" t="s">
        <v>16052</v>
      </c>
      <c r="C2078" s="189" t="s">
        <v>330</v>
      </c>
      <c r="D2078" s="189" t="s">
        <v>331</v>
      </c>
      <c r="E2078" s="138">
        <v>0.61</v>
      </c>
    </row>
    <row r="2079" spans="1:5">
      <c r="A2079" s="189">
        <v>43494</v>
      </c>
      <c r="B2079" s="189" t="s">
        <v>16053</v>
      </c>
      <c r="C2079" s="189" t="s">
        <v>470</v>
      </c>
      <c r="D2079" s="189" t="s">
        <v>331</v>
      </c>
      <c r="E2079" s="138">
        <v>114.12</v>
      </c>
    </row>
    <row r="2080" spans="1:5">
      <c r="A2080" s="189">
        <v>43483</v>
      </c>
      <c r="B2080" s="189" t="s">
        <v>16054</v>
      </c>
      <c r="C2080" s="189" t="s">
        <v>330</v>
      </c>
      <c r="D2080" s="189" t="s">
        <v>331</v>
      </c>
      <c r="E2080" s="138">
        <v>1.08</v>
      </c>
    </row>
    <row r="2081" spans="1:5">
      <c r="A2081" s="189">
        <v>43495</v>
      </c>
      <c r="B2081" s="189" t="s">
        <v>16055</v>
      </c>
      <c r="C2081" s="189" t="s">
        <v>470</v>
      </c>
      <c r="D2081" s="189" t="s">
        <v>331</v>
      </c>
      <c r="E2081" s="138">
        <v>203.86</v>
      </c>
    </row>
    <row r="2082" spans="1:5">
      <c r="A2082" s="189">
        <v>43484</v>
      </c>
      <c r="B2082" s="189" t="s">
        <v>16056</v>
      </c>
      <c r="C2082" s="189" t="s">
        <v>330</v>
      </c>
      <c r="D2082" s="189" t="s">
        <v>331</v>
      </c>
      <c r="E2082" s="138">
        <v>0.93</v>
      </c>
    </row>
    <row r="2083" spans="1:5">
      <c r="A2083" s="189">
        <v>43496</v>
      </c>
      <c r="B2083" s="189" t="s">
        <v>16057</v>
      </c>
      <c r="C2083" s="189" t="s">
        <v>470</v>
      </c>
      <c r="D2083" s="189" t="s">
        <v>331</v>
      </c>
      <c r="E2083" s="138">
        <v>175.1</v>
      </c>
    </row>
    <row r="2084" spans="1:5">
      <c r="A2084" s="189">
        <v>43485</v>
      </c>
      <c r="B2084" s="189" t="s">
        <v>16058</v>
      </c>
      <c r="C2084" s="189" t="s">
        <v>330</v>
      </c>
      <c r="D2084" s="189" t="s">
        <v>331</v>
      </c>
      <c r="E2084" s="138">
        <v>0.83</v>
      </c>
    </row>
    <row r="2085" spans="1:5">
      <c r="A2085" s="189">
        <v>43497</v>
      </c>
      <c r="B2085" s="189" t="s">
        <v>16059</v>
      </c>
      <c r="C2085" s="189" t="s">
        <v>470</v>
      </c>
      <c r="D2085" s="189" t="s">
        <v>331</v>
      </c>
      <c r="E2085" s="138">
        <v>156.65</v>
      </c>
    </row>
    <row r="2086" spans="1:5">
      <c r="A2086" s="189">
        <v>43487</v>
      </c>
      <c r="B2086" s="189" t="s">
        <v>16060</v>
      </c>
      <c r="C2086" s="189" t="s">
        <v>330</v>
      </c>
      <c r="D2086" s="189" t="s">
        <v>331</v>
      </c>
      <c r="E2086" s="138">
        <v>0.95</v>
      </c>
    </row>
    <row r="2087" spans="1:5">
      <c r="A2087" s="189">
        <v>43499</v>
      </c>
      <c r="B2087" s="189" t="s">
        <v>16061</v>
      </c>
      <c r="C2087" s="189" t="s">
        <v>470</v>
      </c>
      <c r="D2087" s="189" t="s">
        <v>331</v>
      </c>
      <c r="E2087" s="138">
        <v>179.44</v>
      </c>
    </row>
    <row r="2088" spans="1:5">
      <c r="A2088" s="189">
        <v>43486</v>
      </c>
      <c r="B2088" s="189" t="s">
        <v>16062</v>
      </c>
      <c r="C2088" s="189" t="s">
        <v>330</v>
      </c>
      <c r="D2088" s="189" t="s">
        <v>331</v>
      </c>
      <c r="E2088" s="138">
        <v>0.56999999999999995</v>
      </c>
    </row>
    <row r="2089" spans="1:5">
      <c r="A2089" s="189">
        <v>43498</v>
      </c>
      <c r="B2089" s="189" t="s">
        <v>16063</v>
      </c>
      <c r="C2089" s="189" t="s">
        <v>470</v>
      </c>
      <c r="D2089" s="189" t="s">
        <v>331</v>
      </c>
      <c r="E2089" s="138">
        <v>108.24</v>
      </c>
    </row>
    <row r="2090" spans="1:5">
      <c r="A2090" s="189">
        <v>43488</v>
      </c>
      <c r="B2090" s="189" t="s">
        <v>16064</v>
      </c>
      <c r="C2090" s="189" t="s">
        <v>330</v>
      </c>
      <c r="D2090" s="189" t="s">
        <v>331</v>
      </c>
      <c r="E2090" s="138">
        <v>0.66</v>
      </c>
    </row>
    <row r="2091" spans="1:5">
      <c r="A2091" s="189">
        <v>43500</v>
      </c>
      <c r="B2091" s="189" t="s">
        <v>16065</v>
      </c>
      <c r="C2091" s="189" t="s">
        <v>470</v>
      </c>
      <c r="D2091" s="189" t="s">
        <v>331</v>
      </c>
      <c r="E2091" s="138">
        <v>125.38</v>
      </c>
    </row>
    <row r="2092" spans="1:5">
      <c r="A2092" s="189">
        <v>43489</v>
      </c>
      <c r="B2092" s="189" t="s">
        <v>16066</v>
      </c>
      <c r="C2092" s="189" t="s">
        <v>330</v>
      </c>
      <c r="D2092" s="189" t="s">
        <v>331</v>
      </c>
      <c r="E2092" s="138">
        <v>0.96</v>
      </c>
    </row>
    <row r="2093" spans="1:5">
      <c r="A2093" s="189">
        <v>43501</v>
      </c>
      <c r="B2093" s="189" t="s">
        <v>16067</v>
      </c>
      <c r="C2093" s="189" t="s">
        <v>470</v>
      </c>
      <c r="D2093" s="189" t="s">
        <v>331</v>
      </c>
      <c r="E2093" s="138">
        <v>181.88</v>
      </c>
    </row>
    <row r="2094" spans="1:5">
      <c r="A2094" s="189">
        <v>43490</v>
      </c>
      <c r="B2094" s="189" t="s">
        <v>16068</v>
      </c>
      <c r="C2094" s="189" t="s">
        <v>330</v>
      </c>
      <c r="D2094" s="189" t="s">
        <v>331</v>
      </c>
      <c r="E2094" s="138">
        <v>1.46</v>
      </c>
    </row>
    <row r="2095" spans="1:5">
      <c r="A2095" s="189">
        <v>43502</v>
      </c>
      <c r="B2095" s="189" t="s">
        <v>16069</v>
      </c>
      <c r="C2095" s="189" t="s">
        <v>470</v>
      </c>
      <c r="D2095" s="189" t="s">
        <v>331</v>
      </c>
      <c r="E2095" s="138">
        <v>275.92</v>
      </c>
    </row>
    <row r="2096" spans="1:5">
      <c r="A2096" s="189">
        <v>43491</v>
      </c>
      <c r="B2096" s="189" t="s">
        <v>16070</v>
      </c>
      <c r="C2096" s="189" t="s">
        <v>330</v>
      </c>
      <c r="D2096" s="189" t="s">
        <v>331</v>
      </c>
      <c r="E2096" s="138">
        <v>1.02</v>
      </c>
    </row>
    <row r="2097" spans="1:5">
      <c r="A2097" s="189">
        <v>43503</v>
      </c>
      <c r="B2097" s="189" t="s">
        <v>16071</v>
      </c>
      <c r="C2097" s="189" t="s">
        <v>470</v>
      </c>
      <c r="D2097" s="189" t="s">
        <v>331</v>
      </c>
      <c r="E2097" s="138">
        <v>192.76</v>
      </c>
    </row>
    <row r="2098" spans="1:5">
      <c r="A2098" s="189">
        <v>43492</v>
      </c>
      <c r="B2098" s="189" t="s">
        <v>16072</v>
      </c>
      <c r="C2098" s="189" t="s">
        <v>330</v>
      </c>
      <c r="D2098" s="189" t="s">
        <v>331</v>
      </c>
      <c r="E2098" s="138">
        <v>1.36</v>
      </c>
    </row>
    <row r="2099" spans="1:5">
      <c r="A2099" s="189">
        <v>43504</v>
      </c>
      <c r="B2099" s="189" t="s">
        <v>16073</v>
      </c>
      <c r="C2099" s="189" t="s">
        <v>470</v>
      </c>
      <c r="D2099" s="189" t="s">
        <v>331</v>
      </c>
      <c r="E2099" s="138">
        <v>255.78</v>
      </c>
    </row>
    <row r="2100" spans="1:5">
      <c r="A2100" s="189">
        <v>43493</v>
      </c>
      <c r="B2100" s="189" t="s">
        <v>16074</v>
      </c>
      <c r="C2100" s="189" t="s">
        <v>330</v>
      </c>
      <c r="D2100" s="189" t="s">
        <v>331</v>
      </c>
      <c r="E2100" s="138">
        <v>0.54</v>
      </c>
    </row>
    <row r="2101" spans="1:5">
      <c r="A2101" s="189">
        <v>43505</v>
      </c>
      <c r="B2101" s="189" t="s">
        <v>16075</v>
      </c>
      <c r="C2101" s="189" t="s">
        <v>470</v>
      </c>
      <c r="D2101" s="189" t="s">
        <v>331</v>
      </c>
      <c r="E2101" s="138">
        <v>102.76</v>
      </c>
    </row>
    <row r="2102" spans="1:5">
      <c r="A2102" s="189">
        <v>37774</v>
      </c>
      <c r="B2102" s="189" t="s">
        <v>1951</v>
      </c>
      <c r="C2102" s="189" t="s">
        <v>332</v>
      </c>
      <c r="D2102" s="189" t="s">
        <v>335</v>
      </c>
      <c r="E2102" s="177">
        <v>188694.18</v>
      </c>
    </row>
    <row r="2103" spans="1:5">
      <c r="A2103" s="189">
        <v>38630</v>
      </c>
      <c r="B2103" s="189" t="s">
        <v>1952</v>
      </c>
      <c r="C2103" s="189" t="s">
        <v>332</v>
      </c>
      <c r="D2103" s="189" t="s">
        <v>335</v>
      </c>
      <c r="E2103" s="177">
        <v>1079521.8700000001</v>
      </c>
    </row>
    <row r="2104" spans="1:5">
      <c r="A2104" s="189">
        <v>38629</v>
      </c>
      <c r="B2104" s="189" t="s">
        <v>1953</v>
      </c>
      <c r="C2104" s="189" t="s">
        <v>332</v>
      </c>
      <c r="D2104" s="189" t="s">
        <v>335</v>
      </c>
      <c r="E2104" s="177">
        <v>1606921.87</v>
      </c>
    </row>
    <row r="2105" spans="1:5">
      <c r="A2105" s="189">
        <v>38476</v>
      </c>
      <c r="B2105" s="189" t="s">
        <v>1954</v>
      </c>
      <c r="C2105" s="189" t="s">
        <v>332</v>
      </c>
      <c r="D2105" s="189" t="s">
        <v>333</v>
      </c>
      <c r="E2105" s="138">
        <v>223.42</v>
      </c>
    </row>
    <row r="2106" spans="1:5">
      <c r="A2106" s="189">
        <v>38477</v>
      </c>
      <c r="B2106" s="189" t="s">
        <v>1955</v>
      </c>
      <c r="C2106" s="189" t="s">
        <v>332</v>
      </c>
      <c r="D2106" s="189" t="s">
        <v>333</v>
      </c>
      <c r="E2106" s="138">
        <v>632.73</v>
      </c>
    </row>
    <row r="2107" spans="1:5">
      <c r="A2107" s="189">
        <v>40635</v>
      </c>
      <c r="B2107" s="189" t="s">
        <v>1956</v>
      </c>
      <c r="C2107" s="189" t="s">
        <v>332</v>
      </c>
      <c r="D2107" s="189" t="s">
        <v>335</v>
      </c>
      <c r="E2107" s="177">
        <v>527638.5</v>
      </c>
    </row>
    <row r="2108" spans="1:5">
      <c r="A2108" s="189">
        <v>36483</v>
      </c>
      <c r="B2108" s="189" t="s">
        <v>1957</v>
      </c>
      <c r="C2108" s="189" t="s">
        <v>332</v>
      </c>
      <c r="D2108" s="189" t="s">
        <v>335</v>
      </c>
      <c r="E2108" s="177">
        <v>478125</v>
      </c>
    </row>
    <row r="2109" spans="1:5">
      <c r="A2109" s="189">
        <v>14525</v>
      </c>
      <c r="B2109" s="189" t="s">
        <v>1958</v>
      </c>
      <c r="C2109" s="189" t="s">
        <v>332</v>
      </c>
      <c r="D2109" s="189" t="s">
        <v>335</v>
      </c>
      <c r="E2109" s="177">
        <v>500625</v>
      </c>
    </row>
    <row r="2110" spans="1:5">
      <c r="A2110" s="189">
        <v>36482</v>
      </c>
      <c r="B2110" s="189" t="s">
        <v>1959</v>
      </c>
      <c r="C2110" s="189" t="s">
        <v>332</v>
      </c>
      <c r="D2110" s="189" t="s">
        <v>335</v>
      </c>
      <c r="E2110" s="177">
        <v>429355.66</v>
      </c>
    </row>
    <row r="2111" spans="1:5">
      <c r="A2111" s="189">
        <v>36408</v>
      </c>
      <c r="B2111" s="189" t="s">
        <v>1960</v>
      </c>
      <c r="C2111" s="189" t="s">
        <v>332</v>
      </c>
      <c r="D2111" s="189" t="s">
        <v>335</v>
      </c>
      <c r="E2111" s="177">
        <v>513000</v>
      </c>
    </row>
    <row r="2112" spans="1:5">
      <c r="A2112" s="189">
        <v>2723</v>
      </c>
      <c r="B2112" s="189" t="s">
        <v>1961</v>
      </c>
      <c r="C2112" s="189" t="s">
        <v>332</v>
      </c>
      <c r="D2112" s="189" t="s">
        <v>335</v>
      </c>
      <c r="E2112" s="177">
        <v>393750</v>
      </c>
    </row>
    <row r="2113" spans="1:5">
      <c r="A2113" s="189">
        <v>36481</v>
      </c>
      <c r="B2113" s="189" t="s">
        <v>1962</v>
      </c>
      <c r="C2113" s="189" t="s">
        <v>332</v>
      </c>
      <c r="D2113" s="189" t="s">
        <v>335</v>
      </c>
      <c r="E2113" s="177">
        <v>469687.5</v>
      </c>
    </row>
    <row r="2114" spans="1:5">
      <c r="A2114" s="189">
        <v>10685</v>
      </c>
      <c r="B2114" s="189" t="s">
        <v>1963</v>
      </c>
      <c r="C2114" s="189" t="s">
        <v>332</v>
      </c>
      <c r="D2114" s="189" t="s">
        <v>335</v>
      </c>
      <c r="E2114" s="177">
        <v>450000</v>
      </c>
    </row>
    <row r="2115" spans="1:5">
      <c r="A2115" s="189">
        <v>40636</v>
      </c>
      <c r="B2115" s="189" t="s">
        <v>1964</v>
      </c>
      <c r="C2115" s="189" t="s">
        <v>332</v>
      </c>
      <c r="D2115" s="189" t="s">
        <v>335</v>
      </c>
      <c r="E2115" s="177">
        <v>507951</v>
      </c>
    </row>
    <row r="2116" spans="1:5">
      <c r="A2116" s="189">
        <v>4111</v>
      </c>
      <c r="B2116" s="189" t="s">
        <v>1965</v>
      </c>
      <c r="C2116" s="189" t="s">
        <v>332</v>
      </c>
      <c r="D2116" s="189" t="s">
        <v>333</v>
      </c>
      <c r="E2116" s="138">
        <v>32.270000000000003</v>
      </c>
    </row>
    <row r="2117" spans="1:5">
      <c r="A2117" s="189">
        <v>26021</v>
      </c>
      <c r="B2117" s="189" t="s">
        <v>1966</v>
      </c>
      <c r="C2117" s="189" t="s">
        <v>332</v>
      </c>
      <c r="D2117" s="189" t="s">
        <v>333</v>
      </c>
      <c r="E2117" s="138">
        <v>64.88</v>
      </c>
    </row>
    <row r="2118" spans="1:5">
      <c r="A2118" s="189">
        <v>12</v>
      </c>
      <c r="B2118" s="189" t="s">
        <v>1967</v>
      </c>
      <c r="C2118" s="189" t="s">
        <v>332</v>
      </c>
      <c r="D2118" s="189" t="s">
        <v>331</v>
      </c>
      <c r="E2118" s="138">
        <v>6.92</v>
      </c>
    </row>
    <row r="2119" spans="1:5">
      <c r="A2119" s="189">
        <v>37554</v>
      </c>
      <c r="B2119" s="189" t="s">
        <v>1968</v>
      </c>
      <c r="C2119" s="189" t="s">
        <v>332</v>
      </c>
      <c r="D2119" s="189" t="s">
        <v>333</v>
      </c>
      <c r="E2119" s="138">
        <v>172.62</v>
      </c>
    </row>
    <row r="2120" spans="1:5">
      <c r="A2120" s="189">
        <v>37555</v>
      </c>
      <c r="B2120" s="189" t="s">
        <v>1969</v>
      </c>
      <c r="C2120" s="189" t="s">
        <v>332</v>
      </c>
      <c r="D2120" s="189" t="s">
        <v>333</v>
      </c>
      <c r="E2120" s="138">
        <v>209.98</v>
      </c>
    </row>
    <row r="2121" spans="1:5">
      <c r="A2121" s="189">
        <v>10902</v>
      </c>
      <c r="B2121" s="189" t="s">
        <v>1970</v>
      </c>
      <c r="C2121" s="189" t="s">
        <v>332</v>
      </c>
      <c r="D2121" s="189" t="s">
        <v>333</v>
      </c>
      <c r="E2121" s="138">
        <v>52.69</v>
      </c>
    </row>
    <row r="2122" spans="1:5">
      <c r="A2122" s="189">
        <v>20965</v>
      </c>
      <c r="B2122" s="189" t="s">
        <v>1971</v>
      </c>
      <c r="C2122" s="189" t="s">
        <v>332</v>
      </c>
      <c r="D2122" s="189" t="s">
        <v>333</v>
      </c>
      <c r="E2122" s="138">
        <v>53.18</v>
      </c>
    </row>
    <row r="2123" spans="1:5">
      <c r="A2123" s="189">
        <v>20966</v>
      </c>
      <c r="B2123" s="189" t="s">
        <v>1972</v>
      </c>
      <c r="C2123" s="189" t="s">
        <v>332</v>
      </c>
      <c r="D2123" s="189" t="s">
        <v>333</v>
      </c>
      <c r="E2123" s="138">
        <v>57.26</v>
      </c>
    </row>
    <row r="2124" spans="1:5">
      <c r="A2124" s="189">
        <v>10903</v>
      </c>
      <c r="B2124" s="189" t="s">
        <v>1973</v>
      </c>
      <c r="C2124" s="189" t="s">
        <v>332</v>
      </c>
      <c r="D2124" s="189" t="s">
        <v>333</v>
      </c>
      <c r="E2124" s="138">
        <v>86.79</v>
      </c>
    </row>
    <row r="2125" spans="1:5">
      <c r="A2125" s="189">
        <v>20967</v>
      </c>
      <c r="B2125" s="189" t="s">
        <v>1974</v>
      </c>
      <c r="C2125" s="189" t="s">
        <v>332</v>
      </c>
      <c r="D2125" s="189" t="s">
        <v>333</v>
      </c>
      <c r="E2125" s="138">
        <v>86.79</v>
      </c>
    </row>
    <row r="2126" spans="1:5">
      <c r="A2126" s="189">
        <v>20968</v>
      </c>
      <c r="B2126" s="189" t="s">
        <v>1975</v>
      </c>
      <c r="C2126" s="189" t="s">
        <v>332</v>
      </c>
      <c r="D2126" s="189" t="s">
        <v>333</v>
      </c>
      <c r="E2126" s="138">
        <v>95.19</v>
      </c>
    </row>
    <row r="2127" spans="1:5">
      <c r="A2127" s="189">
        <v>11359</v>
      </c>
      <c r="B2127" s="189" t="s">
        <v>1976</v>
      </c>
      <c r="C2127" s="189" t="s">
        <v>332</v>
      </c>
      <c r="D2127" s="189" t="s">
        <v>331</v>
      </c>
      <c r="E2127" s="138">
        <v>637</v>
      </c>
    </row>
    <row r="2128" spans="1:5">
      <c r="A2128" s="189">
        <v>39017</v>
      </c>
      <c r="B2128" s="189" t="s">
        <v>238</v>
      </c>
      <c r="C2128" s="189" t="s">
        <v>332</v>
      </c>
      <c r="D2128" s="189" t="s">
        <v>335</v>
      </c>
      <c r="E2128" s="138">
        <v>0.13</v>
      </c>
    </row>
    <row r="2129" spans="1:5">
      <c r="A2129" s="189">
        <v>39315</v>
      </c>
      <c r="B2129" s="189" t="s">
        <v>1977</v>
      </c>
      <c r="C2129" s="189" t="s">
        <v>332</v>
      </c>
      <c r="D2129" s="189" t="s">
        <v>335</v>
      </c>
      <c r="E2129" s="138">
        <v>0.22</v>
      </c>
    </row>
    <row r="2130" spans="1:5">
      <c r="A2130" s="189">
        <v>39016</v>
      </c>
      <c r="B2130" s="189" t="s">
        <v>1978</v>
      </c>
      <c r="C2130" s="189" t="s">
        <v>332</v>
      </c>
      <c r="D2130" s="189" t="s">
        <v>335</v>
      </c>
      <c r="E2130" s="138">
        <v>0.22</v>
      </c>
    </row>
    <row r="2131" spans="1:5">
      <c r="A2131" s="189">
        <v>40432</v>
      </c>
      <c r="B2131" s="189" t="s">
        <v>1979</v>
      </c>
      <c r="C2131" s="189" t="s">
        <v>332</v>
      </c>
      <c r="D2131" s="189" t="s">
        <v>335</v>
      </c>
      <c r="E2131" s="138">
        <v>1.71</v>
      </c>
    </row>
    <row r="2132" spans="1:5">
      <c r="A2132" s="189">
        <v>39481</v>
      </c>
      <c r="B2132" s="189" t="s">
        <v>1980</v>
      </c>
      <c r="C2132" s="189" t="s">
        <v>332</v>
      </c>
      <c r="D2132" s="189" t="s">
        <v>335</v>
      </c>
      <c r="E2132" s="138">
        <v>1.07</v>
      </c>
    </row>
    <row r="2133" spans="1:5">
      <c r="A2133" s="189">
        <v>40433</v>
      </c>
      <c r="B2133" s="189" t="s">
        <v>1981</v>
      </c>
      <c r="C2133" s="189" t="s">
        <v>332</v>
      </c>
      <c r="D2133" s="189" t="s">
        <v>335</v>
      </c>
      <c r="E2133" s="138">
        <v>0.95</v>
      </c>
    </row>
    <row r="2134" spans="1:5">
      <c r="A2134" s="189">
        <v>20219</v>
      </c>
      <c r="B2134" s="189" t="s">
        <v>1982</v>
      </c>
      <c r="C2134" s="189" t="s">
        <v>332</v>
      </c>
      <c r="D2134" s="189" t="s">
        <v>335</v>
      </c>
      <c r="E2134" s="177">
        <v>74000</v>
      </c>
    </row>
    <row r="2135" spans="1:5">
      <c r="A2135" s="189">
        <v>36484</v>
      </c>
      <c r="B2135" s="189" t="s">
        <v>1983</v>
      </c>
      <c r="C2135" s="189" t="s">
        <v>332</v>
      </c>
      <c r="D2135" s="189" t="s">
        <v>335</v>
      </c>
      <c r="E2135" s="177">
        <v>157088.51999999999</v>
      </c>
    </row>
    <row r="2136" spans="1:5">
      <c r="A2136" s="189">
        <v>38367</v>
      </c>
      <c r="B2136" s="189" t="s">
        <v>1984</v>
      </c>
      <c r="C2136" s="189" t="s">
        <v>332</v>
      </c>
      <c r="D2136" s="189" t="s">
        <v>333</v>
      </c>
      <c r="E2136" s="138">
        <v>12</v>
      </c>
    </row>
    <row r="2137" spans="1:5">
      <c r="A2137" s="189">
        <v>38368</v>
      </c>
      <c r="B2137" s="189" t="s">
        <v>1985</v>
      </c>
      <c r="C2137" s="189" t="s">
        <v>332</v>
      </c>
      <c r="D2137" s="189" t="s">
        <v>333</v>
      </c>
      <c r="E2137" s="138">
        <v>5.74</v>
      </c>
    </row>
    <row r="2138" spans="1:5">
      <c r="A2138" s="189">
        <v>38091</v>
      </c>
      <c r="B2138" s="189" t="s">
        <v>1986</v>
      </c>
      <c r="C2138" s="189" t="s">
        <v>332</v>
      </c>
      <c r="D2138" s="189" t="s">
        <v>333</v>
      </c>
      <c r="E2138" s="138">
        <v>1.39</v>
      </c>
    </row>
    <row r="2139" spans="1:5">
      <c r="A2139" s="189">
        <v>38095</v>
      </c>
      <c r="B2139" s="189" t="s">
        <v>1987</v>
      </c>
      <c r="C2139" s="189" t="s">
        <v>332</v>
      </c>
      <c r="D2139" s="189" t="s">
        <v>333</v>
      </c>
      <c r="E2139" s="138">
        <v>2.94</v>
      </c>
    </row>
    <row r="2140" spans="1:5">
      <c r="A2140" s="189">
        <v>38092</v>
      </c>
      <c r="B2140" s="189" t="s">
        <v>1988</v>
      </c>
      <c r="C2140" s="189" t="s">
        <v>332</v>
      </c>
      <c r="D2140" s="189" t="s">
        <v>333</v>
      </c>
      <c r="E2140" s="138">
        <v>1.32</v>
      </c>
    </row>
    <row r="2141" spans="1:5">
      <c r="A2141" s="189">
        <v>38093</v>
      </c>
      <c r="B2141" s="189" t="s">
        <v>1989</v>
      </c>
      <c r="C2141" s="189" t="s">
        <v>332</v>
      </c>
      <c r="D2141" s="189" t="s">
        <v>333</v>
      </c>
      <c r="E2141" s="138">
        <v>1.36</v>
      </c>
    </row>
    <row r="2142" spans="1:5">
      <c r="A2142" s="189">
        <v>38096</v>
      </c>
      <c r="B2142" s="189" t="s">
        <v>1990</v>
      </c>
      <c r="C2142" s="189" t="s">
        <v>332</v>
      </c>
      <c r="D2142" s="189" t="s">
        <v>333</v>
      </c>
      <c r="E2142" s="138">
        <v>3.17</v>
      </c>
    </row>
    <row r="2143" spans="1:5">
      <c r="A2143" s="189">
        <v>38094</v>
      </c>
      <c r="B2143" s="189" t="s">
        <v>300</v>
      </c>
      <c r="C2143" s="189" t="s">
        <v>332</v>
      </c>
      <c r="D2143" s="189" t="s">
        <v>333</v>
      </c>
      <c r="E2143" s="138">
        <v>1.67</v>
      </c>
    </row>
    <row r="2144" spans="1:5">
      <c r="A2144" s="189">
        <v>38097</v>
      </c>
      <c r="B2144" s="189" t="s">
        <v>1991</v>
      </c>
      <c r="C2144" s="189" t="s">
        <v>332</v>
      </c>
      <c r="D2144" s="189" t="s">
        <v>333</v>
      </c>
      <c r="E2144" s="138">
        <v>3.4</v>
      </c>
    </row>
    <row r="2145" spans="1:5">
      <c r="A2145" s="189">
        <v>38098</v>
      </c>
      <c r="B2145" s="189" t="s">
        <v>1992</v>
      </c>
      <c r="C2145" s="189" t="s">
        <v>332</v>
      </c>
      <c r="D2145" s="189" t="s">
        <v>333</v>
      </c>
      <c r="E2145" s="138">
        <v>3.4</v>
      </c>
    </row>
    <row r="2146" spans="1:5">
      <c r="A2146" s="189">
        <v>11186</v>
      </c>
      <c r="B2146" s="189" t="s">
        <v>103</v>
      </c>
      <c r="C2146" s="189" t="s">
        <v>337</v>
      </c>
      <c r="D2146" s="189" t="s">
        <v>333</v>
      </c>
      <c r="E2146" s="138">
        <v>305.77</v>
      </c>
    </row>
    <row r="2147" spans="1:5">
      <c r="A2147" s="189">
        <v>11558</v>
      </c>
      <c r="B2147" s="189" t="s">
        <v>1993</v>
      </c>
      <c r="C2147" s="189" t="s">
        <v>495</v>
      </c>
      <c r="D2147" s="189" t="s">
        <v>333</v>
      </c>
      <c r="E2147" s="138">
        <v>10.36</v>
      </c>
    </row>
    <row r="2148" spans="1:5">
      <c r="A2148" s="189">
        <v>11557</v>
      </c>
      <c r="B2148" s="189" t="s">
        <v>1994</v>
      </c>
      <c r="C2148" s="189" t="s">
        <v>495</v>
      </c>
      <c r="D2148" s="189" t="s">
        <v>333</v>
      </c>
      <c r="E2148" s="138">
        <v>26.24</v>
      </c>
    </row>
    <row r="2149" spans="1:5">
      <c r="A2149" s="189">
        <v>2759</v>
      </c>
      <c r="B2149" s="189" t="s">
        <v>1995</v>
      </c>
      <c r="C2149" s="189" t="s">
        <v>332</v>
      </c>
      <c r="D2149" s="189" t="s">
        <v>335</v>
      </c>
      <c r="E2149" s="138">
        <v>5.8</v>
      </c>
    </row>
    <row r="2150" spans="1:5">
      <c r="A2150" s="189">
        <v>38124</v>
      </c>
      <c r="B2150" s="189" t="s">
        <v>1996</v>
      </c>
      <c r="C2150" s="189" t="s">
        <v>332</v>
      </c>
      <c r="D2150" s="189" t="s">
        <v>331</v>
      </c>
      <c r="E2150" s="138">
        <v>24.18</v>
      </c>
    </row>
    <row r="2151" spans="1:5">
      <c r="A2151" s="189">
        <v>38380</v>
      </c>
      <c r="B2151" s="189" t="s">
        <v>1997</v>
      </c>
      <c r="C2151" s="189" t="s">
        <v>332</v>
      </c>
      <c r="D2151" s="189" t="s">
        <v>333</v>
      </c>
      <c r="E2151" s="138">
        <v>19.07</v>
      </c>
    </row>
    <row r="2152" spans="1:5">
      <c r="A2152" s="189">
        <v>20059</v>
      </c>
      <c r="B2152" s="189" t="s">
        <v>1998</v>
      </c>
      <c r="C2152" s="189" t="s">
        <v>332</v>
      </c>
      <c r="D2152" s="189" t="s">
        <v>335</v>
      </c>
      <c r="E2152" s="138">
        <v>13.05</v>
      </c>
    </row>
    <row r="2153" spans="1:5">
      <c r="A2153" s="189">
        <v>42429</v>
      </c>
      <c r="B2153" s="189" t="s">
        <v>9375</v>
      </c>
      <c r="C2153" s="189" t="s">
        <v>332</v>
      </c>
      <c r="D2153" s="189" t="s">
        <v>335</v>
      </c>
      <c r="E2153" s="177">
        <v>3422.44</v>
      </c>
    </row>
    <row r="2154" spans="1:5">
      <c r="A2154" s="189">
        <v>39616</v>
      </c>
      <c r="B2154" s="189" t="s">
        <v>16076</v>
      </c>
      <c r="C2154" s="189" t="s">
        <v>332</v>
      </c>
      <c r="D2154" s="189" t="s">
        <v>331</v>
      </c>
      <c r="E2154" s="138">
        <v>336</v>
      </c>
    </row>
    <row r="2155" spans="1:5">
      <c r="A2155" s="189">
        <v>39618</v>
      </c>
      <c r="B2155" s="189" t="s">
        <v>16077</v>
      </c>
      <c r="C2155" s="189" t="s">
        <v>332</v>
      </c>
      <c r="D2155" s="189" t="s">
        <v>333</v>
      </c>
      <c r="E2155" s="138">
        <v>609.45000000000005</v>
      </c>
    </row>
    <row r="2156" spans="1:5">
      <c r="A2156" s="189">
        <v>39619</v>
      </c>
      <c r="B2156" s="189" t="s">
        <v>16078</v>
      </c>
      <c r="C2156" s="189" t="s">
        <v>332</v>
      </c>
      <c r="D2156" s="189" t="s">
        <v>333</v>
      </c>
      <c r="E2156" s="138">
        <v>834.69</v>
      </c>
    </row>
    <row r="2157" spans="1:5">
      <c r="A2157" s="189">
        <v>39613</v>
      </c>
      <c r="B2157" s="189" t="s">
        <v>16079</v>
      </c>
      <c r="C2157" s="189" t="s">
        <v>332</v>
      </c>
      <c r="D2157" s="189" t="s">
        <v>333</v>
      </c>
      <c r="E2157" s="138">
        <v>133.46</v>
      </c>
    </row>
    <row r="2158" spans="1:5">
      <c r="A2158" s="189">
        <v>39614</v>
      </c>
      <c r="B2158" s="189" t="s">
        <v>16080</v>
      </c>
      <c r="C2158" s="189" t="s">
        <v>332</v>
      </c>
      <c r="D2158" s="189" t="s">
        <v>333</v>
      </c>
      <c r="E2158" s="138">
        <v>194.71</v>
      </c>
    </row>
    <row r="2159" spans="1:5">
      <c r="A2159" s="189">
        <v>38538</v>
      </c>
      <c r="B2159" s="189" t="s">
        <v>1999</v>
      </c>
      <c r="C2159" s="189" t="s">
        <v>383</v>
      </c>
      <c r="D2159" s="189" t="s">
        <v>335</v>
      </c>
      <c r="E2159" s="138">
        <v>46</v>
      </c>
    </row>
    <row r="2160" spans="1:5">
      <c r="A2160" s="189">
        <v>38539</v>
      </c>
      <c r="B2160" s="189" t="s">
        <v>2000</v>
      </c>
      <c r="C2160" s="189" t="s">
        <v>383</v>
      </c>
      <c r="D2160" s="189" t="s">
        <v>335</v>
      </c>
      <c r="E2160" s="138">
        <v>62.55</v>
      </c>
    </row>
    <row r="2161" spans="1:5">
      <c r="A2161" s="189">
        <v>38540</v>
      </c>
      <c r="B2161" s="189" t="s">
        <v>2001</v>
      </c>
      <c r="C2161" s="189" t="s">
        <v>383</v>
      </c>
      <c r="D2161" s="189" t="s">
        <v>335</v>
      </c>
      <c r="E2161" s="138">
        <v>160.31</v>
      </c>
    </row>
    <row r="2162" spans="1:5">
      <c r="A2162" s="189">
        <v>38384</v>
      </c>
      <c r="B2162" s="189" t="s">
        <v>2002</v>
      </c>
      <c r="C2162" s="189" t="s">
        <v>332</v>
      </c>
      <c r="D2162" s="189" t="s">
        <v>333</v>
      </c>
      <c r="E2162" s="138">
        <v>14.89</v>
      </c>
    </row>
    <row r="2163" spans="1:5">
      <c r="A2163" s="189">
        <v>13</v>
      </c>
      <c r="B2163" s="189" t="s">
        <v>149</v>
      </c>
      <c r="C2163" s="189" t="s">
        <v>387</v>
      </c>
      <c r="D2163" s="189" t="s">
        <v>333</v>
      </c>
      <c r="E2163" s="138">
        <v>10.65</v>
      </c>
    </row>
    <row r="2164" spans="1:5">
      <c r="A2164" s="189">
        <v>2762</v>
      </c>
      <c r="B2164" s="189" t="s">
        <v>2003</v>
      </c>
      <c r="C2164" s="189" t="s">
        <v>383</v>
      </c>
      <c r="D2164" s="189" t="s">
        <v>335</v>
      </c>
      <c r="E2164" s="138">
        <v>7.25</v>
      </c>
    </row>
    <row r="2165" spans="1:5">
      <c r="A2165" s="189">
        <v>21142</v>
      </c>
      <c r="B2165" s="189" t="s">
        <v>2004</v>
      </c>
      <c r="C2165" s="189" t="s">
        <v>332</v>
      </c>
      <c r="D2165" s="189" t="s">
        <v>333</v>
      </c>
      <c r="E2165" s="138">
        <v>20.97</v>
      </c>
    </row>
    <row r="2166" spans="1:5">
      <c r="A2166" s="189">
        <v>12865</v>
      </c>
      <c r="B2166" s="189" t="s">
        <v>2005</v>
      </c>
      <c r="C2166" s="189" t="s">
        <v>330</v>
      </c>
      <c r="D2166" s="189" t="s">
        <v>333</v>
      </c>
      <c r="E2166" s="138">
        <v>14.77</v>
      </c>
    </row>
    <row r="2167" spans="1:5">
      <c r="A2167" s="189">
        <v>41074</v>
      </c>
      <c r="B2167" s="189" t="s">
        <v>2006</v>
      </c>
      <c r="C2167" s="189" t="s">
        <v>470</v>
      </c>
      <c r="D2167" s="189" t="s">
        <v>333</v>
      </c>
      <c r="E2167" s="177">
        <v>2612.36</v>
      </c>
    </row>
    <row r="2168" spans="1:5">
      <c r="A2168" s="189">
        <v>4223</v>
      </c>
      <c r="B2168" s="189" t="s">
        <v>2007</v>
      </c>
      <c r="C2168" s="189" t="s">
        <v>389</v>
      </c>
      <c r="D2168" s="189" t="s">
        <v>331</v>
      </c>
      <c r="E2168" s="138">
        <v>2.73</v>
      </c>
    </row>
    <row r="2169" spans="1:5">
      <c r="A2169" s="189">
        <v>37372</v>
      </c>
      <c r="B2169" s="189" t="s">
        <v>9318</v>
      </c>
      <c r="C2169" s="189" t="s">
        <v>330</v>
      </c>
      <c r="D2169" s="189" t="s">
        <v>331</v>
      </c>
      <c r="E2169" s="138">
        <v>0.35</v>
      </c>
    </row>
    <row r="2170" spans="1:5">
      <c r="A2170" s="189">
        <v>40863</v>
      </c>
      <c r="B2170" s="189" t="s">
        <v>9312</v>
      </c>
      <c r="C2170" s="189" t="s">
        <v>470</v>
      </c>
      <c r="D2170" s="189" t="s">
        <v>331</v>
      </c>
      <c r="E2170" s="138">
        <v>65.94</v>
      </c>
    </row>
    <row r="2171" spans="1:5">
      <c r="A2171" s="189">
        <v>38475</v>
      </c>
      <c r="B2171" s="189" t="s">
        <v>2008</v>
      </c>
      <c r="C2171" s="189" t="s">
        <v>332</v>
      </c>
      <c r="D2171" s="189" t="s">
        <v>333</v>
      </c>
      <c r="E2171" s="138">
        <v>29.4</v>
      </c>
    </row>
    <row r="2172" spans="1:5">
      <c r="A2172" s="189">
        <v>38474</v>
      </c>
      <c r="B2172" s="189" t="s">
        <v>2009</v>
      </c>
      <c r="C2172" s="189" t="s">
        <v>332</v>
      </c>
      <c r="D2172" s="189" t="s">
        <v>333</v>
      </c>
      <c r="E2172" s="138">
        <v>36.35</v>
      </c>
    </row>
    <row r="2173" spans="1:5">
      <c r="A2173" s="189">
        <v>10886</v>
      </c>
      <c r="B2173" s="189" t="s">
        <v>2010</v>
      </c>
      <c r="C2173" s="189" t="s">
        <v>332</v>
      </c>
      <c r="D2173" s="189" t="s">
        <v>333</v>
      </c>
      <c r="E2173" s="138">
        <v>131.25</v>
      </c>
    </row>
    <row r="2174" spans="1:5">
      <c r="A2174" s="189">
        <v>10888</v>
      </c>
      <c r="B2174" s="189" t="s">
        <v>2011</v>
      </c>
      <c r="C2174" s="189" t="s">
        <v>332</v>
      </c>
      <c r="D2174" s="189" t="s">
        <v>333</v>
      </c>
      <c r="E2174" s="138">
        <v>415.38</v>
      </c>
    </row>
    <row r="2175" spans="1:5">
      <c r="A2175" s="189">
        <v>10889</v>
      </c>
      <c r="B2175" s="189" t="s">
        <v>2012</v>
      </c>
      <c r="C2175" s="189" t="s">
        <v>332</v>
      </c>
      <c r="D2175" s="189" t="s">
        <v>333</v>
      </c>
      <c r="E2175" s="138">
        <v>450</v>
      </c>
    </row>
    <row r="2176" spans="1:5">
      <c r="A2176" s="189">
        <v>10890</v>
      </c>
      <c r="B2176" s="189" t="s">
        <v>2013</v>
      </c>
      <c r="C2176" s="189" t="s">
        <v>332</v>
      </c>
      <c r="D2176" s="189" t="s">
        <v>333</v>
      </c>
      <c r="E2176" s="138">
        <v>207.69</v>
      </c>
    </row>
    <row r="2177" spans="1:5">
      <c r="A2177" s="189">
        <v>10891</v>
      </c>
      <c r="B2177" s="189" t="s">
        <v>2014</v>
      </c>
      <c r="C2177" s="189" t="s">
        <v>332</v>
      </c>
      <c r="D2177" s="189" t="s">
        <v>333</v>
      </c>
      <c r="E2177" s="138">
        <v>126.92</v>
      </c>
    </row>
    <row r="2178" spans="1:5">
      <c r="A2178" s="189">
        <v>10892</v>
      </c>
      <c r="B2178" s="189" t="s">
        <v>109</v>
      </c>
      <c r="C2178" s="189" t="s">
        <v>332</v>
      </c>
      <c r="D2178" s="189" t="s">
        <v>331</v>
      </c>
      <c r="E2178" s="138">
        <v>150</v>
      </c>
    </row>
    <row r="2179" spans="1:5">
      <c r="A2179" s="189">
        <v>20977</v>
      </c>
      <c r="B2179" s="189" t="s">
        <v>2015</v>
      </c>
      <c r="C2179" s="189" t="s">
        <v>332</v>
      </c>
      <c r="D2179" s="189" t="s">
        <v>333</v>
      </c>
      <c r="E2179" s="138">
        <v>178.84</v>
      </c>
    </row>
    <row r="2180" spans="1:5">
      <c r="A2180" s="189">
        <v>3073</v>
      </c>
      <c r="B2180" s="189" t="s">
        <v>2016</v>
      </c>
      <c r="C2180" s="189" t="s">
        <v>332</v>
      </c>
      <c r="D2180" s="189" t="s">
        <v>335</v>
      </c>
      <c r="E2180" s="138">
        <v>150.31</v>
      </c>
    </row>
    <row r="2181" spans="1:5">
      <c r="A2181" s="189">
        <v>3068</v>
      </c>
      <c r="B2181" s="189" t="s">
        <v>2017</v>
      </c>
      <c r="C2181" s="189" t="s">
        <v>332</v>
      </c>
      <c r="D2181" s="189" t="s">
        <v>335</v>
      </c>
      <c r="E2181" s="138">
        <v>30.05</v>
      </c>
    </row>
    <row r="2182" spans="1:5">
      <c r="A2182" s="189">
        <v>3074</v>
      </c>
      <c r="B2182" s="189" t="s">
        <v>2018</v>
      </c>
      <c r="C2182" s="189" t="s">
        <v>332</v>
      </c>
      <c r="D2182" s="189" t="s">
        <v>335</v>
      </c>
      <c r="E2182" s="138">
        <v>94.89</v>
      </c>
    </row>
    <row r="2183" spans="1:5">
      <c r="A2183" s="189">
        <v>3076</v>
      </c>
      <c r="B2183" s="189" t="s">
        <v>2019</v>
      </c>
      <c r="C2183" s="189" t="s">
        <v>332</v>
      </c>
      <c r="D2183" s="189" t="s">
        <v>335</v>
      </c>
      <c r="E2183" s="138">
        <v>123.57</v>
      </c>
    </row>
    <row r="2184" spans="1:5">
      <c r="A2184" s="189">
        <v>3072</v>
      </c>
      <c r="B2184" s="189" t="s">
        <v>2020</v>
      </c>
      <c r="C2184" s="189" t="s">
        <v>332</v>
      </c>
      <c r="D2184" s="189" t="s">
        <v>335</v>
      </c>
      <c r="E2184" s="138">
        <v>31.13</v>
      </c>
    </row>
    <row r="2185" spans="1:5">
      <c r="A2185" s="189">
        <v>3075</v>
      </c>
      <c r="B2185" s="189" t="s">
        <v>2021</v>
      </c>
      <c r="C2185" s="189" t="s">
        <v>332</v>
      </c>
      <c r="D2185" s="189" t="s">
        <v>335</v>
      </c>
      <c r="E2185" s="138">
        <v>78.09</v>
      </c>
    </row>
    <row r="2186" spans="1:5">
      <c r="A2186" s="189">
        <v>10780</v>
      </c>
      <c r="B2186" s="189" t="s">
        <v>2022</v>
      </c>
      <c r="C2186" s="189" t="s">
        <v>332</v>
      </c>
      <c r="D2186" s="189" t="s">
        <v>335</v>
      </c>
      <c r="E2186" s="138">
        <v>6.6</v>
      </c>
    </row>
    <row r="2187" spans="1:5">
      <c r="A2187" s="189">
        <v>10781</v>
      </c>
      <c r="B2187" s="189" t="s">
        <v>2023</v>
      </c>
      <c r="C2187" s="189" t="s">
        <v>332</v>
      </c>
      <c r="D2187" s="189" t="s">
        <v>335</v>
      </c>
      <c r="E2187" s="138">
        <v>10.59</v>
      </c>
    </row>
    <row r="2188" spans="1:5">
      <c r="A2188" s="189">
        <v>20106</v>
      </c>
      <c r="B2188" s="189" t="s">
        <v>2024</v>
      </c>
      <c r="C2188" s="189" t="s">
        <v>332</v>
      </c>
      <c r="D2188" s="189" t="s">
        <v>335</v>
      </c>
      <c r="E2188" s="138">
        <v>3.49</v>
      </c>
    </row>
    <row r="2189" spans="1:5">
      <c r="A2189" s="189">
        <v>20107</v>
      </c>
      <c r="B2189" s="189" t="s">
        <v>2025</v>
      </c>
      <c r="C2189" s="189" t="s">
        <v>332</v>
      </c>
      <c r="D2189" s="189" t="s">
        <v>335</v>
      </c>
      <c r="E2189" s="138">
        <v>3.99</v>
      </c>
    </row>
    <row r="2190" spans="1:5">
      <c r="A2190" s="189">
        <v>20108</v>
      </c>
      <c r="B2190" s="189" t="s">
        <v>2026</v>
      </c>
      <c r="C2190" s="189" t="s">
        <v>332</v>
      </c>
      <c r="D2190" s="189" t="s">
        <v>335</v>
      </c>
      <c r="E2190" s="138">
        <v>5.28</v>
      </c>
    </row>
    <row r="2191" spans="1:5">
      <c r="A2191" s="189">
        <v>20109</v>
      </c>
      <c r="B2191" s="189" t="s">
        <v>2027</v>
      </c>
      <c r="C2191" s="189" t="s">
        <v>332</v>
      </c>
      <c r="D2191" s="189" t="s">
        <v>335</v>
      </c>
      <c r="E2191" s="138">
        <v>6.6</v>
      </c>
    </row>
    <row r="2192" spans="1:5">
      <c r="A2192" s="189">
        <v>34795</v>
      </c>
      <c r="B2192" s="189" t="s">
        <v>2028</v>
      </c>
      <c r="C2192" s="189" t="s">
        <v>337</v>
      </c>
      <c r="D2192" s="189" t="s">
        <v>333</v>
      </c>
      <c r="E2192" s="138">
        <v>197.84</v>
      </c>
    </row>
    <row r="2193" spans="1:5">
      <c r="A2193" s="189">
        <v>34796</v>
      </c>
      <c r="B2193" s="189" t="s">
        <v>2029</v>
      </c>
      <c r="C2193" s="189" t="s">
        <v>383</v>
      </c>
      <c r="D2193" s="189" t="s">
        <v>333</v>
      </c>
      <c r="E2193" s="138">
        <v>8.68</v>
      </c>
    </row>
    <row r="2194" spans="1:5">
      <c r="A2194" s="189">
        <v>11480</v>
      </c>
      <c r="B2194" s="189" t="s">
        <v>2030</v>
      </c>
      <c r="C2194" s="189" t="s">
        <v>1448</v>
      </c>
      <c r="D2194" s="189" t="s">
        <v>333</v>
      </c>
      <c r="E2194" s="138">
        <v>56.68</v>
      </c>
    </row>
    <row r="2195" spans="1:5">
      <c r="A2195" s="189">
        <v>3103</v>
      </c>
      <c r="B2195" s="189" t="s">
        <v>2031</v>
      </c>
      <c r="C2195" s="189" t="s">
        <v>332</v>
      </c>
      <c r="D2195" s="189" t="s">
        <v>333</v>
      </c>
      <c r="E2195" s="138">
        <v>59.16</v>
      </c>
    </row>
    <row r="2196" spans="1:5">
      <c r="A2196" s="189">
        <v>11481</v>
      </c>
      <c r="B2196" s="189" t="s">
        <v>2032</v>
      </c>
      <c r="C2196" s="189" t="s">
        <v>332</v>
      </c>
      <c r="D2196" s="189" t="s">
        <v>333</v>
      </c>
      <c r="E2196" s="138">
        <v>17.850000000000001</v>
      </c>
    </row>
    <row r="2197" spans="1:5">
      <c r="A2197" s="189">
        <v>3097</v>
      </c>
      <c r="B2197" s="189" t="s">
        <v>2033</v>
      </c>
      <c r="C2197" s="189" t="s">
        <v>1448</v>
      </c>
      <c r="D2197" s="189" t="s">
        <v>333</v>
      </c>
      <c r="E2197" s="138">
        <v>36.659999999999997</v>
      </c>
    </row>
    <row r="2198" spans="1:5">
      <c r="A2198" s="189">
        <v>38153</v>
      </c>
      <c r="B2198" s="189" t="s">
        <v>2034</v>
      </c>
      <c r="C2198" s="189" t="s">
        <v>1448</v>
      </c>
      <c r="D2198" s="189" t="s">
        <v>333</v>
      </c>
      <c r="E2198" s="138">
        <v>33.630000000000003</v>
      </c>
    </row>
    <row r="2199" spans="1:5">
      <c r="A2199" s="189">
        <v>3099</v>
      </c>
      <c r="B2199" s="189" t="s">
        <v>126</v>
      </c>
      <c r="C2199" s="189" t="s">
        <v>1448</v>
      </c>
      <c r="D2199" s="189" t="s">
        <v>333</v>
      </c>
      <c r="E2199" s="138">
        <v>58.65</v>
      </c>
    </row>
    <row r="2200" spans="1:5">
      <c r="A2200" s="189">
        <v>3080</v>
      </c>
      <c r="B2200" s="189" t="s">
        <v>2035</v>
      </c>
      <c r="C2200" s="189" t="s">
        <v>1448</v>
      </c>
      <c r="D2200" s="189" t="s">
        <v>331</v>
      </c>
      <c r="E2200" s="138">
        <v>49</v>
      </c>
    </row>
    <row r="2201" spans="1:5">
      <c r="A2201" s="189">
        <v>3081</v>
      </c>
      <c r="B2201" s="189" t="s">
        <v>217</v>
      </c>
      <c r="C2201" s="189" t="s">
        <v>1448</v>
      </c>
      <c r="D2201" s="189" t="s">
        <v>333</v>
      </c>
      <c r="E2201" s="138">
        <v>74.16</v>
      </c>
    </row>
    <row r="2202" spans="1:5">
      <c r="A2202" s="189">
        <v>38151</v>
      </c>
      <c r="B2202" s="189" t="s">
        <v>2036</v>
      </c>
      <c r="C2202" s="189" t="s">
        <v>1448</v>
      </c>
      <c r="D2202" s="189" t="s">
        <v>333</v>
      </c>
      <c r="E2202" s="138">
        <v>46.43</v>
      </c>
    </row>
    <row r="2203" spans="1:5">
      <c r="A2203" s="189">
        <v>11479</v>
      </c>
      <c r="B2203" s="189" t="s">
        <v>2037</v>
      </c>
      <c r="C2203" s="189" t="s">
        <v>332</v>
      </c>
      <c r="D2203" s="189" t="s">
        <v>333</v>
      </c>
      <c r="E2203" s="138">
        <v>26.99</v>
      </c>
    </row>
    <row r="2204" spans="1:5">
      <c r="A2204" s="189">
        <v>38152</v>
      </c>
      <c r="B2204" s="189" t="s">
        <v>2038</v>
      </c>
      <c r="C2204" s="189" t="s">
        <v>1448</v>
      </c>
      <c r="D2204" s="189" t="s">
        <v>333</v>
      </c>
      <c r="E2204" s="138">
        <v>67.19</v>
      </c>
    </row>
    <row r="2205" spans="1:5">
      <c r="A2205" s="189">
        <v>11478</v>
      </c>
      <c r="B2205" s="189" t="s">
        <v>2039</v>
      </c>
      <c r="C2205" s="189" t="s">
        <v>332</v>
      </c>
      <c r="D2205" s="189" t="s">
        <v>333</v>
      </c>
      <c r="E2205" s="138">
        <v>47.36</v>
      </c>
    </row>
    <row r="2206" spans="1:5">
      <c r="A2206" s="189">
        <v>3090</v>
      </c>
      <c r="B2206" s="189" t="s">
        <v>2040</v>
      </c>
      <c r="C2206" s="189" t="s">
        <v>1448</v>
      </c>
      <c r="D2206" s="189" t="s">
        <v>333</v>
      </c>
      <c r="E2206" s="138">
        <v>39.619999999999997</v>
      </c>
    </row>
    <row r="2207" spans="1:5">
      <c r="A2207" s="189">
        <v>3093</v>
      </c>
      <c r="B2207" s="189" t="s">
        <v>186</v>
      </c>
      <c r="C2207" s="189" t="s">
        <v>1448</v>
      </c>
      <c r="D2207" s="189" t="s">
        <v>333</v>
      </c>
      <c r="E2207" s="138">
        <v>65.84</v>
      </c>
    </row>
    <row r="2208" spans="1:5">
      <c r="A2208" s="189">
        <v>11476</v>
      </c>
      <c r="B2208" s="189" t="s">
        <v>2041</v>
      </c>
      <c r="C2208" s="189" t="s">
        <v>332</v>
      </c>
      <c r="D2208" s="189" t="s">
        <v>333</v>
      </c>
      <c r="E2208" s="138">
        <v>28.37</v>
      </c>
    </row>
    <row r="2209" spans="1:5">
      <c r="A2209" s="189">
        <v>11484</v>
      </c>
      <c r="B2209" s="189" t="s">
        <v>2042</v>
      </c>
      <c r="C2209" s="189" t="s">
        <v>332</v>
      </c>
      <c r="D2209" s="189" t="s">
        <v>333</v>
      </c>
      <c r="E2209" s="138">
        <v>32.69</v>
      </c>
    </row>
    <row r="2210" spans="1:5">
      <c r="A2210" s="189">
        <v>38155</v>
      </c>
      <c r="B2210" s="189" t="s">
        <v>2043</v>
      </c>
      <c r="C2210" s="189" t="s">
        <v>332</v>
      </c>
      <c r="D2210" s="189" t="s">
        <v>333</v>
      </c>
      <c r="E2210" s="138">
        <v>44.57</v>
      </c>
    </row>
    <row r="2211" spans="1:5">
      <c r="A2211" s="189">
        <v>11468</v>
      </c>
      <c r="B2211" s="189" t="s">
        <v>2044</v>
      </c>
      <c r="C2211" s="189" t="s">
        <v>332</v>
      </c>
      <c r="D2211" s="189" t="s">
        <v>333</v>
      </c>
      <c r="E2211" s="138">
        <v>10</v>
      </c>
    </row>
    <row r="2212" spans="1:5">
      <c r="A2212" s="189">
        <v>11469</v>
      </c>
      <c r="B2212" s="189" t="s">
        <v>2045</v>
      </c>
      <c r="C2212" s="189" t="s">
        <v>332</v>
      </c>
      <c r="D2212" s="189" t="s">
        <v>333</v>
      </c>
      <c r="E2212" s="138">
        <v>11.95</v>
      </c>
    </row>
    <row r="2213" spans="1:5">
      <c r="A2213" s="189">
        <v>38165</v>
      </c>
      <c r="B2213" s="189" t="s">
        <v>2046</v>
      </c>
      <c r="C2213" s="189" t="s">
        <v>1448</v>
      </c>
      <c r="D2213" s="189" t="s">
        <v>333</v>
      </c>
      <c r="E2213" s="138">
        <v>49.86</v>
      </c>
    </row>
    <row r="2214" spans="1:5">
      <c r="A2214" s="189">
        <v>11456</v>
      </c>
      <c r="B2214" s="189" t="s">
        <v>2047</v>
      </c>
      <c r="C2214" s="189" t="s">
        <v>332</v>
      </c>
      <c r="D2214" s="189" t="s">
        <v>333</v>
      </c>
      <c r="E2214" s="138">
        <v>11.05</v>
      </c>
    </row>
    <row r="2215" spans="1:5">
      <c r="A2215" s="189">
        <v>3119</v>
      </c>
      <c r="B2215" s="189" t="s">
        <v>2048</v>
      </c>
      <c r="C2215" s="189" t="s">
        <v>332</v>
      </c>
      <c r="D2215" s="189" t="s">
        <v>333</v>
      </c>
      <c r="E2215" s="138">
        <v>1.64</v>
      </c>
    </row>
    <row r="2216" spans="1:5">
      <c r="A2216" s="189">
        <v>3122</v>
      </c>
      <c r="B2216" s="189" t="s">
        <v>2049</v>
      </c>
      <c r="C2216" s="189" t="s">
        <v>332</v>
      </c>
      <c r="D2216" s="189" t="s">
        <v>333</v>
      </c>
      <c r="E2216" s="138">
        <v>2.31</v>
      </c>
    </row>
    <row r="2217" spans="1:5">
      <c r="A2217" s="189">
        <v>3121</v>
      </c>
      <c r="B2217" s="189" t="s">
        <v>2050</v>
      </c>
      <c r="C2217" s="189" t="s">
        <v>332</v>
      </c>
      <c r="D2217" s="189" t="s">
        <v>333</v>
      </c>
      <c r="E2217" s="138">
        <v>3.58</v>
      </c>
    </row>
    <row r="2218" spans="1:5">
      <c r="A2218" s="189">
        <v>3120</v>
      </c>
      <c r="B2218" s="189" t="s">
        <v>2051</v>
      </c>
      <c r="C2218" s="189" t="s">
        <v>332</v>
      </c>
      <c r="D2218" s="189" t="s">
        <v>333</v>
      </c>
      <c r="E2218" s="138">
        <v>5.65</v>
      </c>
    </row>
    <row r="2219" spans="1:5">
      <c r="A2219" s="189">
        <v>11455</v>
      </c>
      <c r="B2219" s="189" t="s">
        <v>2052</v>
      </c>
      <c r="C2219" s="189" t="s">
        <v>332</v>
      </c>
      <c r="D2219" s="189" t="s">
        <v>333</v>
      </c>
      <c r="E2219" s="138">
        <v>7.91</v>
      </c>
    </row>
    <row r="2220" spans="1:5">
      <c r="A2220" s="189">
        <v>3108</v>
      </c>
      <c r="B2220" s="189" t="s">
        <v>2053</v>
      </c>
      <c r="C2220" s="189" t="s">
        <v>332</v>
      </c>
      <c r="D2220" s="189" t="s">
        <v>333</v>
      </c>
      <c r="E2220" s="138">
        <v>19.88</v>
      </c>
    </row>
    <row r="2221" spans="1:5">
      <c r="A2221" s="189">
        <v>3105</v>
      </c>
      <c r="B2221" s="189" t="s">
        <v>2054</v>
      </c>
      <c r="C2221" s="189" t="s">
        <v>332</v>
      </c>
      <c r="D2221" s="189" t="s">
        <v>333</v>
      </c>
      <c r="E2221" s="138">
        <v>30.89</v>
      </c>
    </row>
    <row r="2222" spans="1:5">
      <c r="A2222" s="189">
        <v>38178</v>
      </c>
      <c r="B2222" s="189" t="s">
        <v>2055</v>
      </c>
      <c r="C2222" s="189" t="s">
        <v>332</v>
      </c>
      <c r="D2222" s="189" t="s">
        <v>333</v>
      </c>
      <c r="E2222" s="138">
        <v>20.190000000000001</v>
      </c>
    </row>
    <row r="2223" spans="1:5">
      <c r="A2223" s="189">
        <v>11458</v>
      </c>
      <c r="B2223" s="189" t="s">
        <v>2056</v>
      </c>
      <c r="C2223" s="189" t="s">
        <v>332</v>
      </c>
      <c r="D2223" s="189" t="s">
        <v>333</v>
      </c>
      <c r="E2223" s="138">
        <v>17.690000000000001</v>
      </c>
    </row>
    <row r="2224" spans="1:5">
      <c r="A2224" s="189">
        <v>42481</v>
      </c>
      <c r="B2224" s="189" t="s">
        <v>9376</v>
      </c>
      <c r="C2224" s="189" t="s">
        <v>337</v>
      </c>
      <c r="D2224" s="189" t="s">
        <v>335</v>
      </c>
      <c r="E2224" s="138">
        <v>21.19</v>
      </c>
    </row>
    <row r="2225" spans="1:5">
      <c r="A2225" s="189">
        <v>43458</v>
      </c>
      <c r="B2225" s="189" t="s">
        <v>16081</v>
      </c>
      <c r="C2225" s="189" t="s">
        <v>330</v>
      </c>
      <c r="D2225" s="189" t="s">
        <v>331</v>
      </c>
      <c r="E2225" s="138">
        <v>0.04</v>
      </c>
    </row>
    <row r="2226" spans="1:5">
      <c r="A2226" s="189">
        <v>43470</v>
      </c>
      <c r="B2226" s="189" t="s">
        <v>16082</v>
      </c>
      <c r="C2226" s="189" t="s">
        <v>470</v>
      </c>
      <c r="D2226" s="189" t="s">
        <v>331</v>
      </c>
      <c r="E2226" s="138">
        <v>7.37</v>
      </c>
    </row>
    <row r="2227" spans="1:5">
      <c r="A2227" s="189">
        <v>43459</v>
      </c>
      <c r="B2227" s="189" t="s">
        <v>16083</v>
      </c>
      <c r="C2227" s="189" t="s">
        <v>330</v>
      </c>
      <c r="D2227" s="189" t="s">
        <v>331</v>
      </c>
      <c r="E2227" s="138">
        <v>0.34</v>
      </c>
    </row>
    <row r="2228" spans="1:5">
      <c r="A2228" s="189">
        <v>43471</v>
      </c>
      <c r="B2228" s="189" t="s">
        <v>16084</v>
      </c>
      <c r="C2228" s="189" t="s">
        <v>470</v>
      </c>
      <c r="D2228" s="189" t="s">
        <v>331</v>
      </c>
      <c r="E2228" s="138">
        <v>64.510000000000005</v>
      </c>
    </row>
    <row r="2229" spans="1:5">
      <c r="A2229" s="189">
        <v>43460</v>
      </c>
      <c r="B2229" s="189" t="s">
        <v>16085</v>
      </c>
      <c r="C2229" s="189" t="s">
        <v>330</v>
      </c>
      <c r="D2229" s="189" t="s">
        <v>331</v>
      </c>
      <c r="E2229" s="138">
        <v>0.55000000000000004</v>
      </c>
    </row>
    <row r="2230" spans="1:5">
      <c r="A2230" s="189">
        <v>43472</v>
      </c>
      <c r="B2230" s="189" t="s">
        <v>16086</v>
      </c>
      <c r="C2230" s="189" t="s">
        <v>470</v>
      </c>
      <c r="D2230" s="189" t="s">
        <v>331</v>
      </c>
      <c r="E2230" s="138">
        <v>103.89</v>
      </c>
    </row>
    <row r="2231" spans="1:5">
      <c r="A2231" s="189">
        <v>43461</v>
      </c>
      <c r="B2231" s="189" t="s">
        <v>16087</v>
      </c>
      <c r="C2231" s="189" t="s">
        <v>330</v>
      </c>
      <c r="D2231" s="189" t="s">
        <v>331</v>
      </c>
      <c r="E2231" s="138">
        <v>0.24</v>
      </c>
    </row>
    <row r="2232" spans="1:5">
      <c r="A2232" s="189">
        <v>43473</v>
      </c>
      <c r="B2232" s="189" t="s">
        <v>16088</v>
      </c>
      <c r="C2232" s="189" t="s">
        <v>470</v>
      </c>
      <c r="D2232" s="189" t="s">
        <v>331</v>
      </c>
      <c r="E2232" s="138">
        <v>45.78</v>
      </c>
    </row>
    <row r="2233" spans="1:5">
      <c r="A2233" s="189">
        <v>43463</v>
      </c>
      <c r="B2233" s="189" t="s">
        <v>16089</v>
      </c>
      <c r="C2233" s="189" t="s">
        <v>330</v>
      </c>
      <c r="D2233" s="189" t="s">
        <v>331</v>
      </c>
      <c r="E2233" s="138">
        <v>0.08</v>
      </c>
    </row>
    <row r="2234" spans="1:5">
      <c r="A2234" s="189">
        <v>43475</v>
      </c>
      <c r="B2234" s="189" t="s">
        <v>16090</v>
      </c>
      <c r="C2234" s="189" t="s">
        <v>470</v>
      </c>
      <c r="D2234" s="189" t="s">
        <v>331</v>
      </c>
      <c r="E2234" s="138">
        <v>14.26</v>
      </c>
    </row>
    <row r="2235" spans="1:5">
      <c r="A2235" s="189">
        <v>43462</v>
      </c>
      <c r="B2235" s="189" t="s">
        <v>16091</v>
      </c>
      <c r="C2235" s="189" t="s">
        <v>330</v>
      </c>
      <c r="D2235" s="189" t="s">
        <v>331</v>
      </c>
      <c r="E2235" s="138">
        <v>0.01</v>
      </c>
    </row>
    <row r="2236" spans="1:5">
      <c r="A2236" s="189">
        <v>43474</v>
      </c>
      <c r="B2236" s="189" t="s">
        <v>16092</v>
      </c>
      <c r="C2236" s="189" t="s">
        <v>470</v>
      </c>
      <c r="D2236" s="189" t="s">
        <v>331</v>
      </c>
      <c r="E2236" s="138">
        <v>1.45</v>
      </c>
    </row>
    <row r="2237" spans="1:5">
      <c r="A2237" s="189">
        <v>43464</v>
      </c>
      <c r="B2237" s="189" t="s">
        <v>16093</v>
      </c>
      <c r="C2237" s="189" t="s">
        <v>330</v>
      </c>
      <c r="D2237" s="189" t="s">
        <v>331</v>
      </c>
      <c r="E2237" s="138">
        <v>0.01</v>
      </c>
    </row>
    <row r="2238" spans="1:5">
      <c r="A2238" s="189">
        <v>43476</v>
      </c>
      <c r="B2238" s="189" t="s">
        <v>16094</v>
      </c>
      <c r="C2238" s="189" t="s">
        <v>470</v>
      </c>
      <c r="D2238" s="189" t="s">
        <v>331</v>
      </c>
      <c r="E2238" s="138">
        <v>0.01</v>
      </c>
    </row>
    <row r="2239" spans="1:5">
      <c r="A2239" s="189">
        <v>43465</v>
      </c>
      <c r="B2239" s="189" t="s">
        <v>16095</v>
      </c>
      <c r="C2239" s="189" t="s">
        <v>330</v>
      </c>
      <c r="D2239" s="189" t="s">
        <v>331</v>
      </c>
      <c r="E2239" s="138">
        <v>0.5</v>
      </c>
    </row>
    <row r="2240" spans="1:5">
      <c r="A2240" s="189">
        <v>43477</v>
      </c>
      <c r="B2240" s="189" t="s">
        <v>16096</v>
      </c>
      <c r="C2240" s="189" t="s">
        <v>470</v>
      </c>
      <c r="D2240" s="189" t="s">
        <v>331</v>
      </c>
      <c r="E2240" s="138">
        <v>94.89</v>
      </c>
    </row>
    <row r="2241" spans="1:5">
      <c r="A2241" s="189">
        <v>43466</v>
      </c>
      <c r="B2241" s="189" t="s">
        <v>16097</v>
      </c>
      <c r="C2241" s="189" t="s">
        <v>330</v>
      </c>
      <c r="D2241" s="189" t="s">
        <v>331</v>
      </c>
      <c r="E2241" s="138">
        <v>1.17</v>
      </c>
    </row>
    <row r="2242" spans="1:5">
      <c r="A2242" s="189">
        <v>43478</v>
      </c>
      <c r="B2242" s="189" t="s">
        <v>16098</v>
      </c>
      <c r="C2242" s="189" t="s">
        <v>470</v>
      </c>
      <c r="D2242" s="189" t="s">
        <v>331</v>
      </c>
      <c r="E2242" s="138">
        <v>220.02</v>
      </c>
    </row>
    <row r="2243" spans="1:5">
      <c r="A2243" s="189">
        <v>43467</v>
      </c>
      <c r="B2243" s="189" t="s">
        <v>16099</v>
      </c>
      <c r="C2243" s="189" t="s">
        <v>330</v>
      </c>
      <c r="D2243" s="189" t="s">
        <v>331</v>
      </c>
      <c r="E2243" s="138">
        <v>0.38</v>
      </c>
    </row>
    <row r="2244" spans="1:5">
      <c r="A2244" s="189">
        <v>43479</v>
      </c>
      <c r="B2244" s="189" t="s">
        <v>16100</v>
      </c>
      <c r="C2244" s="189" t="s">
        <v>470</v>
      </c>
      <c r="D2244" s="189" t="s">
        <v>331</v>
      </c>
      <c r="E2244" s="138">
        <v>71.290000000000006</v>
      </c>
    </row>
    <row r="2245" spans="1:5">
      <c r="A2245" s="189">
        <v>43468</v>
      </c>
      <c r="B2245" s="189" t="s">
        <v>16101</v>
      </c>
      <c r="C2245" s="189" t="s">
        <v>330</v>
      </c>
      <c r="D2245" s="189" t="s">
        <v>331</v>
      </c>
      <c r="E2245" s="138">
        <v>0.84</v>
      </c>
    </row>
    <row r="2246" spans="1:5">
      <c r="A2246" s="189">
        <v>43480</v>
      </c>
      <c r="B2246" s="189" t="s">
        <v>16102</v>
      </c>
      <c r="C2246" s="189" t="s">
        <v>470</v>
      </c>
      <c r="D2246" s="189" t="s">
        <v>331</v>
      </c>
      <c r="E2246" s="138">
        <v>157.85</v>
      </c>
    </row>
    <row r="2247" spans="1:5">
      <c r="A2247" s="189">
        <v>43469</v>
      </c>
      <c r="B2247" s="189" t="s">
        <v>16103</v>
      </c>
      <c r="C2247" s="189" t="s">
        <v>330</v>
      </c>
      <c r="D2247" s="189" t="s">
        <v>331</v>
      </c>
      <c r="E2247" s="138">
        <v>0.05</v>
      </c>
    </row>
    <row r="2248" spans="1:5">
      <c r="A2248" s="189">
        <v>43481</v>
      </c>
      <c r="B2248" s="189" t="s">
        <v>16104</v>
      </c>
      <c r="C2248" s="189" t="s">
        <v>470</v>
      </c>
      <c r="D2248" s="189" t="s">
        <v>331</v>
      </c>
      <c r="E2248" s="138">
        <v>10.02</v>
      </c>
    </row>
    <row r="2249" spans="1:5">
      <c r="A2249" s="189">
        <v>11461</v>
      </c>
      <c r="B2249" s="189" t="s">
        <v>2057</v>
      </c>
      <c r="C2249" s="189" t="s">
        <v>332</v>
      </c>
      <c r="D2249" s="189" t="s">
        <v>333</v>
      </c>
      <c r="E2249" s="138">
        <v>4.4800000000000004</v>
      </c>
    </row>
    <row r="2250" spans="1:5">
      <c r="A2250" s="189">
        <v>3106</v>
      </c>
      <c r="B2250" s="189" t="s">
        <v>2058</v>
      </c>
      <c r="C2250" s="189" t="s">
        <v>332</v>
      </c>
      <c r="D2250" s="189" t="s">
        <v>333</v>
      </c>
      <c r="E2250" s="138">
        <v>3.41</v>
      </c>
    </row>
    <row r="2251" spans="1:5">
      <c r="A2251" s="189">
        <v>3107</v>
      </c>
      <c r="B2251" s="189" t="s">
        <v>2059</v>
      </c>
      <c r="C2251" s="189" t="s">
        <v>332</v>
      </c>
      <c r="D2251" s="189" t="s">
        <v>333</v>
      </c>
      <c r="E2251" s="138">
        <v>2.87</v>
      </c>
    </row>
    <row r="2252" spans="1:5">
      <c r="A2252" s="189">
        <v>25951</v>
      </c>
      <c r="B2252" s="189" t="s">
        <v>127</v>
      </c>
      <c r="C2252" s="189" t="s">
        <v>387</v>
      </c>
      <c r="D2252" s="189" t="s">
        <v>333</v>
      </c>
      <c r="E2252" s="138">
        <v>2.1</v>
      </c>
    </row>
    <row r="2253" spans="1:5">
      <c r="A2253" s="189">
        <v>3123</v>
      </c>
      <c r="B2253" s="189" t="s">
        <v>2060</v>
      </c>
      <c r="C2253" s="189" t="s">
        <v>387</v>
      </c>
      <c r="D2253" s="189" t="s">
        <v>331</v>
      </c>
      <c r="E2253" s="138">
        <v>1.96</v>
      </c>
    </row>
    <row r="2254" spans="1:5">
      <c r="A2254" s="189">
        <v>38125</v>
      </c>
      <c r="B2254" s="189" t="s">
        <v>175</v>
      </c>
      <c r="C2254" s="189" t="s">
        <v>387</v>
      </c>
      <c r="D2254" s="189" t="s">
        <v>333</v>
      </c>
      <c r="E2254" s="138">
        <v>1.01</v>
      </c>
    </row>
    <row r="2255" spans="1:5">
      <c r="A2255" s="189">
        <v>39014</v>
      </c>
      <c r="B2255" s="189" t="s">
        <v>2061</v>
      </c>
      <c r="C2255" s="189" t="s">
        <v>387</v>
      </c>
      <c r="D2255" s="189" t="s">
        <v>333</v>
      </c>
      <c r="E2255" s="138">
        <v>5.04</v>
      </c>
    </row>
    <row r="2256" spans="1:5">
      <c r="A2256" s="189">
        <v>11894</v>
      </c>
      <c r="B2256" s="189" t="s">
        <v>2062</v>
      </c>
      <c r="C2256" s="189" t="s">
        <v>332</v>
      </c>
      <c r="D2256" s="189" t="s">
        <v>333</v>
      </c>
      <c r="E2256" s="138">
        <v>532.84</v>
      </c>
    </row>
    <row r="2257" spans="1:5">
      <c r="A2257" s="189">
        <v>39365</v>
      </c>
      <c r="B2257" s="189" t="s">
        <v>2063</v>
      </c>
      <c r="C2257" s="189" t="s">
        <v>332</v>
      </c>
      <c r="D2257" s="189" t="s">
        <v>333</v>
      </c>
      <c r="E2257" s="138">
        <v>784.73</v>
      </c>
    </row>
    <row r="2258" spans="1:5">
      <c r="A2258" s="189">
        <v>39366</v>
      </c>
      <c r="B2258" s="189" t="s">
        <v>2064</v>
      </c>
      <c r="C2258" s="189" t="s">
        <v>332</v>
      </c>
      <c r="D2258" s="189" t="s">
        <v>333</v>
      </c>
      <c r="E2258" s="177">
        <v>2009.26</v>
      </c>
    </row>
    <row r="2259" spans="1:5">
      <c r="A2259" s="189">
        <v>39367</v>
      </c>
      <c r="B2259" s="189" t="s">
        <v>2065</v>
      </c>
      <c r="C2259" s="189" t="s">
        <v>332</v>
      </c>
      <c r="D2259" s="189" t="s">
        <v>333</v>
      </c>
      <c r="E2259" s="177">
        <v>2746.29</v>
      </c>
    </row>
    <row r="2260" spans="1:5">
      <c r="A2260" s="189">
        <v>37394</v>
      </c>
      <c r="B2260" s="189" t="s">
        <v>2066</v>
      </c>
      <c r="C2260" s="189" t="s">
        <v>2067</v>
      </c>
      <c r="D2260" s="189" t="s">
        <v>335</v>
      </c>
      <c r="E2260" s="138">
        <v>35.94</v>
      </c>
    </row>
    <row r="2261" spans="1:5">
      <c r="A2261" s="189">
        <v>14146</v>
      </c>
      <c r="B2261" s="189" t="s">
        <v>2068</v>
      </c>
      <c r="C2261" s="189" t="s">
        <v>2067</v>
      </c>
      <c r="D2261" s="189" t="s">
        <v>335</v>
      </c>
      <c r="E2261" s="138">
        <v>57.8</v>
      </c>
    </row>
    <row r="2262" spans="1:5">
      <c r="A2262" s="189">
        <v>38134</v>
      </c>
      <c r="B2262" s="189" t="s">
        <v>2069</v>
      </c>
      <c r="C2262" s="189" t="s">
        <v>387</v>
      </c>
      <c r="D2262" s="189" t="s">
        <v>333</v>
      </c>
      <c r="E2262" s="138">
        <v>51.86</v>
      </c>
    </row>
    <row r="2263" spans="1:5">
      <c r="A2263" s="189">
        <v>38132</v>
      </c>
      <c r="B2263" s="189" t="s">
        <v>2070</v>
      </c>
      <c r="C2263" s="189" t="s">
        <v>387</v>
      </c>
      <c r="D2263" s="189" t="s">
        <v>333</v>
      </c>
      <c r="E2263" s="138">
        <v>52.89</v>
      </c>
    </row>
    <row r="2264" spans="1:5">
      <c r="A2264" s="189">
        <v>38133</v>
      </c>
      <c r="B2264" s="189" t="s">
        <v>2071</v>
      </c>
      <c r="C2264" s="189" t="s">
        <v>387</v>
      </c>
      <c r="D2264" s="189" t="s">
        <v>333</v>
      </c>
      <c r="E2264" s="138">
        <v>51.16</v>
      </c>
    </row>
    <row r="2265" spans="1:5">
      <c r="A2265" s="189">
        <v>938</v>
      </c>
      <c r="B2265" s="189" t="s">
        <v>2072</v>
      </c>
      <c r="C2265" s="189" t="s">
        <v>383</v>
      </c>
      <c r="D2265" s="189" t="s">
        <v>333</v>
      </c>
      <c r="E2265" s="138">
        <v>0.77</v>
      </c>
    </row>
    <row r="2266" spans="1:5">
      <c r="A2266" s="189">
        <v>937</v>
      </c>
      <c r="B2266" s="189" t="s">
        <v>205</v>
      </c>
      <c r="C2266" s="189" t="s">
        <v>383</v>
      </c>
      <c r="D2266" s="189" t="s">
        <v>333</v>
      </c>
      <c r="E2266" s="138">
        <v>4.76</v>
      </c>
    </row>
    <row r="2267" spans="1:5">
      <c r="A2267" s="189">
        <v>939</v>
      </c>
      <c r="B2267" s="189" t="s">
        <v>2073</v>
      </c>
      <c r="C2267" s="189" t="s">
        <v>383</v>
      </c>
      <c r="D2267" s="189" t="s">
        <v>333</v>
      </c>
      <c r="E2267" s="138">
        <v>1.23</v>
      </c>
    </row>
    <row r="2268" spans="1:5">
      <c r="A2268" s="189">
        <v>944</v>
      </c>
      <c r="B2268" s="189" t="s">
        <v>2074</v>
      </c>
      <c r="C2268" s="189" t="s">
        <v>383</v>
      </c>
      <c r="D2268" s="189" t="s">
        <v>333</v>
      </c>
      <c r="E2268" s="138">
        <v>2.1</v>
      </c>
    </row>
    <row r="2269" spans="1:5">
      <c r="A2269" s="189">
        <v>940</v>
      </c>
      <c r="B2269" s="189" t="s">
        <v>2075</v>
      </c>
      <c r="C2269" s="189" t="s">
        <v>383</v>
      </c>
      <c r="D2269" s="189" t="s">
        <v>333</v>
      </c>
      <c r="E2269" s="138">
        <v>2.91</v>
      </c>
    </row>
    <row r="2270" spans="1:5">
      <c r="A2270" s="189">
        <v>936</v>
      </c>
      <c r="B2270" s="189" t="s">
        <v>4426</v>
      </c>
      <c r="C2270" s="189" t="s">
        <v>383</v>
      </c>
      <c r="D2270" s="189" t="s">
        <v>333</v>
      </c>
      <c r="E2270" s="138">
        <v>0.96</v>
      </c>
    </row>
    <row r="2271" spans="1:5">
      <c r="A2271" s="189">
        <v>935</v>
      </c>
      <c r="B2271" s="189" t="s">
        <v>2076</v>
      </c>
      <c r="C2271" s="189" t="s">
        <v>383</v>
      </c>
      <c r="D2271" s="189" t="s">
        <v>333</v>
      </c>
      <c r="E2271" s="138">
        <v>0.73</v>
      </c>
    </row>
    <row r="2272" spans="1:5">
      <c r="A2272" s="189">
        <v>406</v>
      </c>
      <c r="B2272" s="189" t="s">
        <v>239</v>
      </c>
      <c r="C2272" s="189" t="s">
        <v>332</v>
      </c>
      <c r="D2272" s="189" t="s">
        <v>333</v>
      </c>
      <c r="E2272" s="138">
        <v>54.44</v>
      </c>
    </row>
    <row r="2273" spans="1:5">
      <c r="A2273" s="189">
        <v>42529</v>
      </c>
      <c r="B2273" s="189" t="s">
        <v>9377</v>
      </c>
      <c r="C2273" s="189" t="s">
        <v>383</v>
      </c>
      <c r="D2273" s="189" t="s">
        <v>335</v>
      </c>
      <c r="E2273" s="138">
        <v>0.85</v>
      </c>
    </row>
    <row r="2274" spans="1:5">
      <c r="A2274" s="189">
        <v>39634</v>
      </c>
      <c r="B2274" s="189" t="s">
        <v>2077</v>
      </c>
      <c r="C2274" s="189" t="s">
        <v>383</v>
      </c>
      <c r="D2274" s="189" t="s">
        <v>333</v>
      </c>
      <c r="E2274" s="138">
        <v>6.62</v>
      </c>
    </row>
    <row r="2275" spans="1:5">
      <c r="A2275" s="189">
        <v>39701</v>
      </c>
      <c r="B2275" s="189" t="s">
        <v>2078</v>
      </c>
      <c r="C2275" s="189" t="s">
        <v>332</v>
      </c>
      <c r="D2275" s="189" t="s">
        <v>333</v>
      </c>
      <c r="E2275" s="138">
        <v>59.06</v>
      </c>
    </row>
    <row r="2276" spans="1:5">
      <c r="A2276" s="189">
        <v>12815</v>
      </c>
      <c r="B2276" s="189" t="s">
        <v>2079</v>
      </c>
      <c r="C2276" s="189" t="s">
        <v>332</v>
      </c>
      <c r="D2276" s="189" t="s">
        <v>333</v>
      </c>
      <c r="E2276" s="138">
        <v>6.55</v>
      </c>
    </row>
    <row r="2277" spans="1:5">
      <c r="A2277" s="189">
        <v>407</v>
      </c>
      <c r="B2277" s="189" t="s">
        <v>2080</v>
      </c>
      <c r="C2277" s="189" t="s">
        <v>387</v>
      </c>
      <c r="D2277" s="189" t="s">
        <v>335</v>
      </c>
      <c r="E2277" s="138">
        <v>39.880000000000003</v>
      </c>
    </row>
    <row r="2278" spans="1:5">
      <c r="A2278" s="189">
        <v>39431</v>
      </c>
      <c r="B2278" s="189" t="s">
        <v>2081</v>
      </c>
      <c r="C2278" s="189" t="s">
        <v>383</v>
      </c>
      <c r="D2278" s="189" t="s">
        <v>333</v>
      </c>
      <c r="E2278" s="138">
        <v>0.19</v>
      </c>
    </row>
    <row r="2279" spans="1:5">
      <c r="A2279" s="189">
        <v>39432</v>
      </c>
      <c r="B2279" s="189" t="s">
        <v>2082</v>
      </c>
      <c r="C2279" s="189" t="s">
        <v>383</v>
      </c>
      <c r="D2279" s="189" t="s">
        <v>333</v>
      </c>
      <c r="E2279" s="138">
        <v>2.5099999999999998</v>
      </c>
    </row>
    <row r="2280" spans="1:5">
      <c r="A2280" s="189">
        <v>20111</v>
      </c>
      <c r="B2280" s="189" t="s">
        <v>318</v>
      </c>
      <c r="C2280" s="189" t="s">
        <v>332</v>
      </c>
      <c r="D2280" s="189" t="s">
        <v>331</v>
      </c>
      <c r="E2280" s="138">
        <v>10.6</v>
      </c>
    </row>
    <row r="2281" spans="1:5">
      <c r="A2281" s="189">
        <v>21127</v>
      </c>
      <c r="B2281" s="189" t="s">
        <v>288</v>
      </c>
      <c r="C2281" s="189" t="s">
        <v>332</v>
      </c>
      <c r="D2281" s="189" t="s">
        <v>333</v>
      </c>
      <c r="E2281" s="138">
        <v>4</v>
      </c>
    </row>
    <row r="2282" spans="1:5">
      <c r="A2282" s="189">
        <v>404</v>
      </c>
      <c r="B2282" s="189" t="s">
        <v>2083</v>
      </c>
      <c r="C2282" s="189" t="s">
        <v>383</v>
      </c>
      <c r="D2282" s="189" t="s">
        <v>333</v>
      </c>
      <c r="E2282" s="138">
        <v>1.44</v>
      </c>
    </row>
    <row r="2283" spans="1:5">
      <c r="A2283" s="189">
        <v>14151</v>
      </c>
      <c r="B2283" s="189" t="s">
        <v>2084</v>
      </c>
      <c r="C2283" s="189" t="s">
        <v>332</v>
      </c>
      <c r="D2283" s="189" t="s">
        <v>335</v>
      </c>
      <c r="E2283" s="138">
        <v>41.54</v>
      </c>
    </row>
    <row r="2284" spans="1:5">
      <c r="A2284" s="189">
        <v>14153</v>
      </c>
      <c r="B2284" s="189" t="s">
        <v>2085</v>
      </c>
      <c r="C2284" s="189" t="s">
        <v>332</v>
      </c>
      <c r="D2284" s="189" t="s">
        <v>335</v>
      </c>
      <c r="E2284" s="138">
        <v>46.96</v>
      </c>
    </row>
    <row r="2285" spans="1:5">
      <c r="A2285" s="189">
        <v>14152</v>
      </c>
      <c r="B2285" s="189" t="s">
        <v>2086</v>
      </c>
      <c r="C2285" s="189" t="s">
        <v>332</v>
      </c>
      <c r="D2285" s="189" t="s">
        <v>335</v>
      </c>
      <c r="E2285" s="138">
        <v>36.049999999999997</v>
      </c>
    </row>
    <row r="2286" spans="1:5">
      <c r="A2286" s="189">
        <v>14154</v>
      </c>
      <c r="B2286" s="189" t="s">
        <v>2087</v>
      </c>
      <c r="C2286" s="189" t="s">
        <v>332</v>
      </c>
      <c r="D2286" s="189" t="s">
        <v>335</v>
      </c>
      <c r="E2286" s="138">
        <v>126.18</v>
      </c>
    </row>
    <row r="2287" spans="1:5">
      <c r="A2287" s="189">
        <v>42015</v>
      </c>
      <c r="B2287" s="189" t="s">
        <v>2088</v>
      </c>
      <c r="C2287" s="189" t="s">
        <v>383</v>
      </c>
      <c r="D2287" s="189" t="s">
        <v>335</v>
      </c>
      <c r="E2287" s="138">
        <v>0.08</v>
      </c>
    </row>
    <row r="2288" spans="1:5">
      <c r="A2288" s="189">
        <v>3146</v>
      </c>
      <c r="B2288" s="189" t="s">
        <v>2089</v>
      </c>
      <c r="C2288" s="189" t="s">
        <v>332</v>
      </c>
      <c r="D2288" s="189" t="s">
        <v>331</v>
      </c>
      <c r="E2288" s="138">
        <v>3.4</v>
      </c>
    </row>
    <row r="2289" spans="1:5">
      <c r="A2289" s="189">
        <v>3143</v>
      </c>
      <c r="B2289" s="189" t="s">
        <v>2090</v>
      </c>
      <c r="C2289" s="189" t="s">
        <v>332</v>
      </c>
      <c r="D2289" s="189" t="s">
        <v>333</v>
      </c>
      <c r="E2289" s="138">
        <v>7.73</v>
      </c>
    </row>
    <row r="2290" spans="1:5">
      <c r="A2290" s="189">
        <v>3148</v>
      </c>
      <c r="B2290" s="189" t="s">
        <v>162</v>
      </c>
      <c r="C2290" s="189" t="s">
        <v>332</v>
      </c>
      <c r="D2290" s="189" t="s">
        <v>333</v>
      </c>
      <c r="E2290" s="138">
        <v>12.54</v>
      </c>
    </row>
    <row r="2291" spans="1:5">
      <c r="A2291" s="189">
        <v>4310</v>
      </c>
      <c r="B2291" s="189" t="s">
        <v>2091</v>
      </c>
      <c r="C2291" s="189" t="s">
        <v>332</v>
      </c>
      <c r="D2291" s="189" t="s">
        <v>333</v>
      </c>
      <c r="E2291" s="138">
        <v>2</v>
      </c>
    </row>
    <row r="2292" spans="1:5">
      <c r="A2292" s="189">
        <v>4311</v>
      </c>
      <c r="B2292" s="189" t="s">
        <v>2092</v>
      </c>
      <c r="C2292" s="189" t="s">
        <v>332</v>
      </c>
      <c r="D2292" s="189" t="s">
        <v>333</v>
      </c>
      <c r="E2292" s="138">
        <v>1.41</v>
      </c>
    </row>
    <row r="2293" spans="1:5">
      <c r="A2293" s="189">
        <v>4312</v>
      </c>
      <c r="B2293" s="189" t="s">
        <v>2093</v>
      </c>
      <c r="C2293" s="189" t="s">
        <v>332</v>
      </c>
      <c r="D2293" s="189" t="s">
        <v>333</v>
      </c>
      <c r="E2293" s="138">
        <v>1.97</v>
      </c>
    </row>
    <row r="2294" spans="1:5">
      <c r="A2294" s="189">
        <v>13261</v>
      </c>
      <c r="B2294" s="189" t="s">
        <v>2094</v>
      </c>
      <c r="C2294" s="189" t="s">
        <v>332</v>
      </c>
      <c r="D2294" s="189" t="s">
        <v>333</v>
      </c>
      <c r="E2294" s="138">
        <v>1.63</v>
      </c>
    </row>
    <row r="2295" spans="1:5">
      <c r="A2295" s="189">
        <v>3255</v>
      </c>
      <c r="B2295" s="189" t="s">
        <v>2095</v>
      </c>
      <c r="C2295" s="189" t="s">
        <v>332</v>
      </c>
      <c r="D2295" s="189" t="s">
        <v>333</v>
      </c>
      <c r="E2295" s="138">
        <v>5.12</v>
      </c>
    </row>
    <row r="2296" spans="1:5">
      <c r="A2296" s="189">
        <v>3254</v>
      </c>
      <c r="B2296" s="189" t="s">
        <v>2096</v>
      </c>
      <c r="C2296" s="189" t="s">
        <v>332</v>
      </c>
      <c r="D2296" s="189" t="s">
        <v>333</v>
      </c>
      <c r="E2296" s="138">
        <v>83.13</v>
      </c>
    </row>
    <row r="2297" spans="1:5">
      <c r="A2297" s="189">
        <v>3259</v>
      </c>
      <c r="B2297" s="189" t="s">
        <v>2097</v>
      </c>
      <c r="C2297" s="189" t="s">
        <v>332</v>
      </c>
      <c r="D2297" s="189" t="s">
        <v>333</v>
      </c>
      <c r="E2297" s="138">
        <v>9.99</v>
      </c>
    </row>
    <row r="2298" spans="1:5">
      <c r="A2298" s="189">
        <v>3258</v>
      </c>
      <c r="B2298" s="189" t="s">
        <v>2098</v>
      </c>
      <c r="C2298" s="189" t="s">
        <v>332</v>
      </c>
      <c r="D2298" s="189" t="s">
        <v>333</v>
      </c>
      <c r="E2298" s="138">
        <v>6.03</v>
      </c>
    </row>
    <row r="2299" spans="1:5">
      <c r="A2299" s="189">
        <v>3251</v>
      </c>
      <c r="B2299" s="189" t="s">
        <v>2099</v>
      </c>
      <c r="C2299" s="189" t="s">
        <v>332</v>
      </c>
      <c r="D2299" s="189" t="s">
        <v>333</v>
      </c>
      <c r="E2299" s="138">
        <v>3.56</v>
      </c>
    </row>
    <row r="2300" spans="1:5">
      <c r="A2300" s="189">
        <v>3256</v>
      </c>
      <c r="B2300" s="189" t="s">
        <v>2100</v>
      </c>
      <c r="C2300" s="189" t="s">
        <v>332</v>
      </c>
      <c r="D2300" s="189" t="s">
        <v>333</v>
      </c>
      <c r="E2300" s="138">
        <v>6.74</v>
      </c>
    </row>
    <row r="2301" spans="1:5">
      <c r="A2301" s="189">
        <v>3261</v>
      </c>
      <c r="B2301" s="189" t="s">
        <v>2101</v>
      </c>
      <c r="C2301" s="189" t="s">
        <v>332</v>
      </c>
      <c r="D2301" s="189" t="s">
        <v>333</v>
      </c>
      <c r="E2301" s="138">
        <v>73.510000000000005</v>
      </c>
    </row>
    <row r="2302" spans="1:5">
      <c r="A2302" s="189">
        <v>3260</v>
      </c>
      <c r="B2302" s="189" t="s">
        <v>2102</v>
      </c>
      <c r="C2302" s="189" t="s">
        <v>332</v>
      </c>
      <c r="D2302" s="189" t="s">
        <v>333</v>
      </c>
      <c r="E2302" s="138">
        <v>12.63</v>
      </c>
    </row>
    <row r="2303" spans="1:5">
      <c r="A2303" s="189">
        <v>3272</v>
      </c>
      <c r="B2303" s="189" t="s">
        <v>2103</v>
      </c>
      <c r="C2303" s="189" t="s">
        <v>332</v>
      </c>
      <c r="D2303" s="189" t="s">
        <v>335</v>
      </c>
      <c r="E2303" s="138">
        <v>31.76</v>
      </c>
    </row>
    <row r="2304" spans="1:5">
      <c r="A2304" s="189">
        <v>3265</v>
      </c>
      <c r="B2304" s="189" t="s">
        <v>2104</v>
      </c>
      <c r="C2304" s="189" t="s">
        <v>332</v>
      </c>
      <c r="D2304" s="189" t="s">
        <v>335</v>
      </c>
      <c r="E2304" s="138">
        <v>25.23</v>
      </c>
    </row>
    <row r="2305" spans="1:5">
      <c r="A2305" s="189">
        <v>3262</v>
      </c>
      <c r="B2305" s="189" t="s">
        <v>2105</v>
      </c>
      <c r="C2305" s="189" t="s">
        <v>332</v>
      </c>
      <c r="D2305" s="189" t="s">
        <v>335</v>
      </c>
      <c r="E2305" s="138">
        <v>11.04</v>
      </c>
    </row>
    <row r="2306" spans="1:5">
      <c r="A2306" s="189">
        <v>3264</v>
      </c>
      <c r="B2306" s="189" t="s">
        <v>2106</v>
      </c>
      <c r="C2306" s="189" t="s">
        <v>332</v>
      </c>
      <c r="D2306" s="189" t="s">
        <v>335</v>
      </c>
      <c r="E2306" s="138">
        <v>18.14</v>
      </c>
    </row>
    <row r="2307" spans="1:5">
      <c r="A2307" s="189">
        <v>3267</v>
      </c>
      <c r="B2307" s="189" t="s">
        <v>2107</v>
      </c>
      <c r="C2307" s="189" t="s">
        <v>332</v>
      </c>
      <c r="D2307" s="189" t="s">
        <v>335</v>
      </c>
      <c r="E2307" s="138">
        <v>59.25</v>
      </c>
    </row>
    <row r="2308" spans="1:5">
      <c r="A2308" s="189">
        <v>3266</v>
      </c>
      <c r="B2308" s="189" t="s">
        <v>2108</v>
      </c>
      <c r="C2308" s="189" t="s">
        <v>332</v>
      </c>
      <c r="D2308" s="189" t="s">
        <v>335</v>
      </c>
      <c r="E2308" s="138">
        <v>37.700000000000003</v>
      </c>
    </row>
    <row r="2309" spans="1:5">
      <c r="A2309" s="189">
        <v>3263</v>
      </c>
      <c r="B2309" s="189" t="s">
        <v>2109</v>
      </c>
      <c r="C2309" s="189" t="s">
        <v>332</v>
      </c>
      <c r="D2309" s="189" t="s">
        <v>335</v>
      </c>
      <c r="E2309" s="138">
        <v>15.09</v>
      </c>
    </row>
    <row r="2310" spans="1:5">
      <c r="A2310" s="189">
        <v>3268</v>
      </c>
      <c r="B2310" s="189" t="s">
        <v>2110</v>
      </c>
      <c r="C2310" s="189" t="s">
        <v>332</v>
      </c>
      <c r="D2310" s="189" t="s">
        <v>335</v>
      </c>
      <c r="E2310" s="138">
        <v>80.12</v>
      </c>
    </row>
    <row r="2311" spans="1:5">
      <c r="A2311" s="189">
        <v>3271</v>
      </c>
      <c r="B2311" s="189" t="s">
        <v>2111</v>
      </c>
      <c r="C2311" s="189" t="s">
        <v>332</v>
      </c>
      <c r="D2311" s="189" t="s">
        <v>335</v>
      </c>
      <c r="E2311" s="138">
        <v>118.44</v>
      </c>
    </row>
    <row r="2312" spans="1:5">
      <c r="A2312" s="189">
        <v>3270</v>
      </c>
      <c r="B2312" s="189" t="s">
        <v>2112</v>
      </c>
      <c r="C2312" s="189" t="s">
        <v>332</v>
      </c>
      <c r="D2312" s="189" t="s">
        <v>335</v>
      </c>
      <c r="E2312" s="138">
        <v>199</v>
      </c>
    </row>
    <row r="2313" spans="1:5">
      <c r="A2313" s="189">
        <v>3275</v>
      </c>
      <c r="B2313" s="189" t="s">
        <v>2113</v>
      </c>
      <c r="C2313" s="189" t="s">
        <v>337</v>
      </c>
      <c r="D2313" s="189" t="s">
        <v>333</v>
      </c>
      <c r="E2313" s="138">
        <v>60.34</v>
      </c>
    </row>
    <row r="2314" spans="1:5">
      <c r="A2314" s="189">
        <v>39512</v>
      </c>
      <c r="B2314" s="189" t="s">
        <v>2114</v>
      </c>
      <c r="C2314" s="189" t="s">
        <v>337</v>
      </c>
      <c r="D2314" s="189" t="s">
        <v>335</v>
      </c>
      <c r="E2314" s="138">
        <v>86.39</v>
      </c>
    </row>
    <row r="2315" spans="1:5">
      <c r="A2315" s="189">
        <v>39511</v>
      </c>
      <c r="B2315" s="189" t="s">
        <v>2115</v>
      </c>
      <c r="C2315" s="189" t="s">
        <v>337</v>
      </c>
      <c r="D2315" s="189" t="s">
        <v>335</v>
      </c>
      <c r="E2315" s="138">
        <v>94.23</v>
      </c>
    </row>
    <row r="2316" spans="1:5">
      <c r="A2316" s="189">
        <v>39513</v>
      </c>
      <c r="B2316" s="189" t="s">
        <v>2116</v>
      </c>
      <c r="C2316" s="189" t="s">
        <v>337</v>
      </c>
      <c r="D2316" s="189" t="s">
        <v>335</v>
      </c>
      <c r="E2316" s="138">
        <v>101.07</v>
      </c>
    </row>
    <row r="2317" spans="1:5">
      <c r="A2317" s="189">
        <v>3286</v>
      </c>
      <c r="B2317" s="189" t="s">
        <v>2117</v>
      </c>
      <c r="C2317" s="189" t="s">
        <v>337</v>
      </c>
      <c r="D2317" s="189" t="s">
        <v>335</v>
      </c>
      <c r="E2317" s="138">
        <v>59.55</v>
      </c>
    </row>
    <row r="2318" spans="1:5">
      <c r="A2318" s="189">
        <v>3287</v>
      </c>
      <c r="B2318" s="189" t="s">
        <v>2118</v>
      </c>
      <c r="C2318" s="189" t="s">
        <v>337</v>
      </c>
      <c r="D2318" s="189" t="s">
        <v>335</v>
      </c>
      <c r="E2318" s="138">
        <v>90</v>
      </c>
    </row>
    <row r="2319" spans="1:5">
      <c r="A2319" s="189">
        <v>3283</v>
      </c>
      <c r="B2319" s="189" t="s">
        <v>2119</v>
      </c>
      <c r="C2319" s="189" t="s">
        <v>337</v>
      </c>
      <c r="D2319" s="189" t="s">
        <v>335</v>
      </c>
      <c r="E2319" s="138">
        <v>18.899999999999999</v>
      </c>
    </row>
    <row r="2320" spans="1:5">
      <c r="A2320" s="189">
        <v>11587</v>
      </c>
      <c r="B2320" s="189" t="s">
        <v>2120</v>
      </c>
      <c r="C2320" s="189" t="s">
        <v>337</v>
      </c>
      <c r="D2320" s="189" t="s">
        <v>333</v>
      </c>
      <c r="E2320" s="138">
        <v>41.38</v>
      </c>
    </row>
    <row r="2321" spans="1:5">
      <c r="A2321" s="189">
        <v>36225</v>
      </c>
      <c r="B2321" s="189" t="s">
        <v>2121</v>
      </c>
      <c r="C2321" s="189" t="s">
        <v>337</v>
      </c>
      <c r="D2321" s="189" t="s">
        <v>333</v>
      </c>
      <c r="E2321" s="138">
        <v>16.809999999999999</v>
      </c>
    </row>
    <row r="2322" spans="1:5">
      <c r="A2322" s="189">
        <v>36230</v>
      </c>
      <c r="B2322" s="189" t="s">
        <v>2122</v>
      </c>
      <c r="C2322" s="189" t="s">
        <v>337</v>
      </c>
      <c r="D2322" s="189" t="s">
        <v>331</v>
      </c>
      <c r="E2322" s="138">
        <v>12.35</v>
      </c>
    </row>
    <row r="2323" spans="1:5">
      <c r="A2323" s="189">
        <v>36238</v>
      </c>
      <c r="B2323" s="189" t="s">
        <v>2123</v>
      </c>
      <c r="C2323" s="189" t="s">
        <v>337</v>
      </c>
      <c r="D2323" s="189" t="s">
        <v>333</v>
      </c>
      <c r="E2323" s="138">
        <v>12.06</v>
      </c>
    </row>
    <row r="2324" spans="1:5">
      <c r="A2324" s="189">
        <v>11887</v>
      </c>
      <c r="B2324" s="189" t="s">
        <v>2124</v>
      </c>
      <c r="C2324" s="189" t="s">
        <v>332</v>
      </c>
      <c r="D2324" s="189" t="s">
        <v>333</v>
      </c>
      <c r="E2324" s="177">
        <v>2510.09</v>
      </c>
    </row>
    <row r="2325" spans="1:5">
      <c r="A2325" s="189">
        <v>11883</v>
      </c>
      <c r="B2325" s="189" t="s">
        <v>2125</v>
      </c>
      <c r="C2325" s="189" t="s">
        <v>332</v>
      </c>
      <c r="D2325" s="189" t="s">
        <v>333</v>
      </c>
      <c r="E2325" s="177">
        <v>3690.27</v>
      </c>
    </row>
    <row r="2326" spans="1:5">
      <c r="A2326" s="189">
        <v>11884</v>
      </c>
      <c r="B2326" s="189" t="s">
        <v>2126</v>
      </c>
      <c r="C2326" s="189" t="s">
        <v>332</v>
      </c>
      <c r="D2326" s="189" t="s">
        <v>333</v>
      </c>
      <c r="E2326" s="177">
        <v>3959.33</v>
      </c>
    </row>
    <row r="2327" spans="1:5">
      <c r="A2327" s="189">
        <v>11885</v>
      </c>
      <c r="B2327" s="189" t="s">
        <v>2127</v>
      </c>
      <c r="C2327" s="189" t="s">
        <v>332</v>
      </c>
      <c r="D2327" s="189" t="s">
        <v>333</v>
      </c>
      <c r="E2327" s="177">
        <v>4416</v>
      </c>
    </row>
    <row r="2328" spans="1:5">
      <c r="A2328" s="189">
        <v>11886</v>
      </c>
      <c r="B2328" s="189" t="s">
        <v>2128</v>
      </c>
      <c r="C2328" s="189" t="s">
        <v>332</v>
      </c>
      <c r="D2328" s="189" t="s">
        <v>333</v>
      </c>
      <c r="E2328" s="177">
        <v>1423.26</v>
      </c>
    </row>
    <row r="2329" spans="1:5">
      <c r="A2329" s="189">
        <v>11888</v>
      </c>
      <c r="B2329" s="189" t="s">
        <v>2129</v>
      </c>
      <c r="C2329" s="189" t="s">
        <v>332</v>
      </c>
      <c r="D2329" s="189" t="s">
        <v>333</v>
      </c>
      <c r="E2329" s="177">
        <v>3342.38</v>
      </c>
    </row>
    <row r="2330" spans="1:5">
      <c r="A2330" s="189">
        <v>3277</v>
      </c>
      <c r="B2330" s="189" t="s">
        <v>2130</v>
      </c>
      <c r="C2330" s="189" t="s">
        <v>332</v>
      </c>
      <c r="D2330" s="189" t="s">
        <v>333</v>
      </c>
      <c r="E2330" s="138">
        <v>563.66</v>
      </c>
    </row>
    <row r="2331" spans="1:5">
      <c r="A2331" s="189">
        <v>3281</v>
      </c>
      <c r="B2331" s="189" t="s">
        <v>2131</v>
      </c>
      <c r="C2331" s="189" t="s">
        <v>332</v>
      </c>
      <c r="D2331" s="189" t="s">
        <v>333</v>
      </c>
      <c r="E2331" s="138">
        <v>466.78</v>
      </c>
    </row>
    <row r="2332" spans="1:5">
      <c r="A2332" s="189">
        <v>39363</v>
      </c>
      <c r="B2332" s="189" t="s">
        <v>2132</v>
      </c>
      <c r="C2332" s="189" t="s">
        <v>332</v>
      </c>
      <c r="D2332" s="189" t="s">
        <v>333</v>
      </c>
      <c r="E2332" s="177">
        <v>3196.55</v>
      </c>
    </row>
    <row r="2333" spans="1:5">
      <c r="A2333" s="189">
        <v>39361</v>
      </c>
      <c r="B2333" s="189" t="s">
        <v>2133</v>
      </c>
      <c r="C2333" s="189" t="s">
        <v>332</v>
      </c>
      <c r="D2333" s="189" t="s">
        <v>333</v>
      </c>
      <c r="E2333" s="138">
        <v>821.97</v>
      </c>
    </row>
    <row r="2334" spans="1:5">
      <c r="A2334" s="189">
        <v>39362</v>
      </c>
      <c r="B2334" s="189" t="s">
        <v>2134</v>
      </c>
      <c r="C2334" s="189" t="s">
        <v>332</v>
      </c>
      <c r="D2334" s="189" t="s">
        <v>333</v>
      </c>
      <c r="E2334" s="177">
        <v>2529.41</v>
      </c>
    </row>
    <row r="2335" spans="1:5">
      <c r="A2335" s="189">
        <v>39364</v>
      </c>
      <c r="B2335" s="189" t="s">
        <v>2135</v>
      </c>
      <c r="C2335" s="189" t="s">
        <v>332</v>
      </c>
      <c r="D2335" s="189" t="s">
        <v>333</v>
      </c>
      <c r="E2335" s="177">
        <v>7306.4</v>
      </c>
    </row>
    <row r="2336" spans="1:5">
      <c r="A2336" s="189">
        <v>14576</v>
      </c>
      <c r="B2336" s="189" t="s">
        <v>2136</v>
      </c>
      <c r="C2336" s="189" t="s">
        <v>332</v>
      </c>
      <c r="D2336" s="189" t="s">
        <v>335</v>
      </c>
      <c r="E2336" s="177">
        <v>4494313.1100000003</v>
      </c>
    </row>
    <row r="2337" spans="1:5">
      <c r="A2337" s="189">
        <v>13877</v>
      </c>
      <c r="B2337" s="189" t="s">
        <v>2137</v>
      </c>
      <c r="C2337" s="189" t="s">
        <v>332</v>
      </c>
      <c r="D2337" s="189" t="s">
        <v>335</v>
      </c>
      <c r="E2337" s="177">
        <v>1923948.41</v>
      </c>
    </row>
    <row r="2338" spans="1:5">
      <c r="A2338" s="189">
        <v>7307</v>
      </c>
      <c r="B2338" s="189" t="s">
        <v>2138</v>
      </c>
      <c r="C2338" s="189" t="s">
        <v>389</v>
      </c>
      <c r="D2338" s="189" t="s">
        <v>333</v>
      </c>
      <c r="E2338" s="138">
        <v>23.54</v>
      </c>
    </row>
    <row r="2339" spans="1:5">
      <c r="A2339" s="189">
        <v>38122</v>
      </c>
      <c r="B2339" s="189" t="s">
        <v>2139</v>
      </c>
      <c r="C2339" s="189" t="s">
        <v>389</v>
      </c>
      <c r="D2339" s="189" t="s">
        <v>333</v>
      </c>
      <c r="E2339" s="138">
        <v>11.77</v>
      </c>
    </row>
    <row r="2340" spans="1:5">
      <c r="A2340" s="189">
        <v>38633</v>
      </c>
      <c r="B2340" s="189" t="s">
        <v>2141</v>
      </c>
      <c r="C2340" s="189" t="s">
        <v>332</v>
      </c>
      <c r="D2340" s="189" t="s">
        <v>333</v>
      </c>
      <c r="E2340" s="138">
        <v>16.25</v>
      </c>
    </row>
    <row r="2341" spans="1:5">
      <c r="A2341" s="189">
        <v>12344</v>
      </c>
      <c r="B2341" s="189" t="s">
        <v>2142</v>
      </c>
      <c r="C2341" s="189" t="s">
        <v>332</v>
      </c>
      <c r="D2341" s="189" t="s">
        <v>333</v>
      </c>
      <c r="E2341" s="138">
        <v>2.2599999999999998</v>
      </c>
    </row>
    <row r="2342" spans="1:5">
      <c r="A2342" s="189">
        <v>12343</v>
      </c>
      <c r="B2342" s="189" t="s">
        <v>2143</v>
      </c>
      <c r="C2342" s="189" t="s">
        <v>332</v>
      </c>
      <c r="D2342" s="189" t="s">
        <v>333</v>
      </c>
      <c r="E2342" s="138">
        <v>3.5</v>
      </c>
    </row>
    <row r="2343" spans="1:5">
      <c r="A2343" s="189">
        <v>3295</v>
      </c>
      <c r="B2343" s="189" t="s">
        <v>2144</v>
      </c>
      <c r="C2343" s="189" t="s">
        <v>332</v>
      </c>
      <c r="D2343" s="189" t="s">
        <v>333</v>
      </c>
      <c r="E2343" s="138">
        <v>12.23</v>
      </c>
    </row>
    <row r="2344" spans="1:5">
      <c r="A2344" s="189">
        <v>3302</v>
      </c>
      <c r="B2344" s="189" t="s">
        <v>2145</v>
      </c>
      <c r="C2344" s="189" t="s">
        <v>332</v>
      </c>
      <c r="D2344" s="189" t="s">
        <v>333</v>
      </c>
      <c r="E2344" s="138">
        <v>12.78</v>
      </c>
    </row>
    <row r="2345" spans="1:5">
      <c r="A2345" s="189">
        <v>3297</v>
      </c>
      <c r="B2345" s="189" t="s">
        <v>2146</v>
      </c>
      <c r="C2345" s="189" t="s">
        <v>332</v>
      </c>
      <c r="D2345" s="189" t="s">
        <v>333</v>
      </c>
      <c r="E2345" s="138">
        <v>13.65</v>
      </c>
    </row>
    <row r="2346" spans="1:5">
      <c r="A2346" s="189">
        <v>3294</v>
      </c>
      <c r="B2346" s="189" t="s">
        <v>2147</v>
      </c>
      <c r="C2346" s="189" t="s">
        <v>332</v>
      </c>
      <c r="D2346" s="189" t="s">
        <v>333</v>
      </c>
      <c r="E2346" s="138">
        <v>13.86</v>
      </c>
    </row>
    <row r="2347" spans="1:5">
      <c r="A2347" s="189">
        <v>3292</v>
      </c>
      <c r="B2347" s="189" t="s">
        <v>2148</v>
      </c>
      <c r="C2347" s="189" t="s">
        <v>332</v>
      </c>
      <c r="D2347" s="189" t="s">
        <v>331</v>
      </c>
      <c r="E2347" s="138">
        <v>13.02</v>
      </c>
    </row>
    <row r="2348" spans="1:5">
      <c r="A2348" s="189">
        <v>3298</v>
      </c>
      <c r="B2348" s="189" t="s">
        <v>2149</v>
      </c>
      <c r="C2348" s="189" t="s">
        <v>332</v>
      </c>
      <c r="D2348" s="189" t="s">
        <v>333</v>
      </c>
      <c r="E2348" s="138">
        <v>30.51</v>
      </c>
    </row>
    <row r="2349" spans="1:5">
      <c r="A2349" s="189">
        <v>11596</v>
      </c>
      <c r="B2349" s="189" t="s">
        <v>2150</v>
      </c>
      <c r="C2349" s="189" t="s">
        <v>332</v>
      </c>
      <c r="D2349" s="189" t="s">
        <v>335</v>
      </c>
      <c r="E2349" s="138">
        <v>427.37</v>
      </c>
    </row>
    <row r="2350" spans="1:5">
      <c r="A2350" s="189">
        <v>34802</v>
      </c>
      <c r="B2350" s="189" t="s">
        <v>16105</v>
      </c>
      <c r="C2350" s="189" t="s">
        <v>332</v>
      </c>
      <c r="D2350" s="189" t="s">
        <v>335</v>
      </c>
      <c r="E2350" s="177">
        <v>1173.69</v>
      </c>
    </row>
    <row r="2351" spans="1:5">
      <c r="A2351" s="189">
        <v>11588</v>
      </c>
      <c r="B2351" s="189" t="s">
        <v>16106</v>
      </c>
      <c r="C2351" s="189" t="s">
        <v>332</v>
      </c>
      <c r="D2351" s="189" t="s">
        <v>335</v>
      </c>
      <c r="E2351" s="177">
        <v>1266.23</v>
      </c>
    </row>
    <row r="2352" spans="1:5">
      <c r="A2352" s="189">
        <v>34383</v>
      </c>
      <c r="B2352" s="189" t="s">
        <v>16107</v>
      </c>
      <c r="C2352" s="189" t="s">
        <v>332</v>
      </c>
      <c r="D2352" s="189" t="s">
        <v>335</v>
      </c>
      <c r="E2352" s="177">
        <v>1392.94</v>
      </c>
    </row>
    <row r="2353" spans="1:5">
      <c r="A2353" s="189">
        <v>40451</v>
      </c>
      <c r="B2353" s="189" t="s">
        <v>16108</v>
      </c>
      <c r="C2353" s="189" t="s">
        <v>337</v>
      </c>
      <c r="D2353" s="189" t="s">
        <v>335</v>
      </c>
      <c r="E2353" s="138">
        <v>112.6</v>
      </c>
    </row>
    <row r="2354" spans="1:5">
      <c r="A2354" s="189">
        <v>40453</v>
      </c>
      <c r="B2354" s="189" t="s">
        <v>16109</v>
      </c>
      <c r="C2354" s="189" t="s">
        <v>337</v>
      </c>
      <c r="D2354" s="189" t="s">
        <v>335</v>
      </c>
      <c r="E2354" s="138">
        <v>121.83</v>
      </c>
    </row>
    <row r="2355" spans="1:5">
      <c r="A2355" s="189">
        <v>40452</v>
      </c>
      <c r="B2355" s="189" t="s">
        <v>16110</v>
      </c>
      <c r="C2355" s="189" t="s">
        <v>337</v>
      </c>
      <c r="D2355" s="189" t="s">
        <v>335</v>
      </c>
      <c r="E2355" s="138">
        <v>133.63</v>
      </c>
    </row>
    <row r="2356" spans="1:5">
      <c r="A2356" s="189">
        <v>11594</v>
      </c>
      <c r="B2356" s="189" t="s">
        <v>16111</v>
      </c>
      <c r="C2356" s="189" t="s">
        <v>332</v>
      </c>
      <c r="D2356" s="189" t="s">
        <v>335</v>
      </c>
      <c r="E2356" s="138">
        <v>403.58</v>
      </c>
    </row>
    <row r="2357" spans="1:5">
      <c r="A2357" s="189">
        <v>3311</v>
      </c>
      <c r="B2357" s="189" t="s">
        <v>16112</v>
      </c>
      <c r="C2357" s="189" t="s">
        <v>334</v>
      </c>
      <c r="D2357" s="189" t="s">
        <v>335</v>
      </c>
      <c r="E2357" s="138">
        <v>403.58</v>
      </c>
    </row>
    <row r="2358" spans="1:5">
      <c r="A2358" s="189">
        <v>11599</v>
      </c>
      <c r="B2358" s="189" t="s">
        <v>2151</v>
      </c>
      <c r="C2358" s="189" t="s">
        <v>332</v>
      </c>
      <c r="D2358" s="189" t="s">
        <v>335</v>
      </c>
      <c r="E2358" s="138">
        <v>536.72</v>
      </c>
    </row>
    <row r="2359" spans="1:5">
      <c r="A2359" s="189">
        <v>11593</v>
      </c>
      <c r="B2359" s="189" t="s">
        <v>16113</v>
      </c>
      <c r="C2359" s="189" t="s">
        <v>332</v>
      </c>
      <c r="D2359" s="189" t="s">
        <v>335</v>
      </c>
      <c r="E2359" s="138">
        <v>752.44</v>
      </c>
    </row>
    <row r="2360" spans="1:5">
      <c r="A2360" s="189">
        <v>3314</v>
      </c>
      <c r="B2360" s="189" t="s">
        <v>16114</v>
      </c>
      <c r="C2360" s="189" t="s">
        <v>334</v>
      </c>
      <c r="D2360" s="189" t="s">
        <v>335</v>
      </c>
      <c r="E2360" s="138">
        <v>538.15</v>
      </c>
    </row>
    <row r="2361" spans="1:5">
      <c r="A2361" s="189">
        <v>11597</v>
      </c>
      <c r="B2361" s="189" t="s">
        <v>2152</v>
      </c>
      <c r="C2361" s="189" t="s">
        <v>332</v>
      </c>
      <c r="D2361" s="189" t="s">
        <v>335</v>
      </c>
      <c r="E2361" s="138">
        <v>625.79999999999995</v>
      </c>
    </row>
    <row r="2362" spans="1:5">
      <c r="A2362" s="189">
        <v>3309</v>
      </c>
      <c r="B2362" s="189" t="s">
        <v>2153</v>
      </c>
      <c r="C2362" s="189" t="s">
        <v>334</v>
      </c>
      <c r="D2362" s="189" t="s">
        <v>335</v>
      </c>
      <c r="E2362" s="138">
        <v>427.37</v>
      </c>
    </row>
    <row r="2363" spans="1:5">
      <c r="A2363" s="189">
        <v>34612</v>
      </c>
      <c r="B2363" s="189" t="s">
        <v>16115</v>
      </c>
      <c r="C2363" s="189" t="s">
        <v>332</v>
      </c>
      <c r="D2363" s="189" t="s">
        <v>335</v>
      </c>
      <c r="E2363" s="138">
        <v>774.01</v>
      </c>
    </row>
    <row r="2364" spans="1:5">
      <c r="A2364" s="189">
        <v>34635</v>
      </c>
      <c r="B2364" s="189" t="s">
        <v>16116</v>
      </c>
      <c r="C2364" s="189" t="s">
        <v>332</v>
      </c>
      <c r="D2364" s="189" t="s">
        <v>335</v>
      </c>
      <c r="E2364" s="138">
        <v>995.34</v>
      </c>
    </row>
    <row r="2365" spans="1:5">
      <c r="A2365" s="189">
        <v>34633</v>
      </c>
      <c r="B2365" s="189" t="s">
        <v>16117</v>
      </c>
      <c r="C2365" s="189" t="s">
        <v>332</v>
      </c>
      <c r="D2365" s="189" t="s">
        <v>335</v>
      </c>
      <c r="E2365" s="177">
        <v>1097.1300000000001</v>
      </c>
    </row>
    <row r="2366" spans="1:5">
      <c r="A2366" s="189">
        <v>40440</v>
      </c>
      <c r="B2366" s="189" t="s">
        <v>16118</v>
      </c>
      <c r="C2366" s="189" t="s">
        <v>334</v>
      </c>
      <c r="D2366" s="189" t="s">
        <v>335</v>
      </c>
      <c r="E2366" s="138">
        <v>560.54</v>
      </c>
    </row>
    <row r="2367" spans="1:5">
      <c r="A2367" s="189">
        <v>40441</v>
      </c>
      <c r="B2367" s="189" t="s">
        <v>16119</v>
      </c>
      <c r="C2367" s="189" t="s">
        <v>334</v>
      </c>
      <c r="D2367" s="189" t="s">
        <v>335</v>
      </c>
      <c r="E2367" s="138">
        <v>357.87</v>
      </c>
    </row>
    <row r="2368" spans="1:5">
      <c r="A2368" s="189">
        <v>40449</v>
      </c>
      <c r="B2368" s="189" t="s">
        <v>16120</v>
      </c>
      <c r="C2368" s="189" t="s">
        <v>334</v>
      </c>
      <c r="D2368" s="189" t="s">
        <v>335</v>
      </c>
      <c r="E2368" s="138">
        <v>300.85000000000002</v>
      </c>
    </row>
    <row r="2369" spans="1:5">
      <c r="A2369" s="189">
        <v>34800</v>
      </c>
      <c r="B2369" s="189" t="s">
        <v>16121</v>
      </c>
      <c r="C2369" s="189" t="s">
        <v>334</v>
      </c>
      <c r="D2369" s="189" t="s">
        <v>335</v>
      </c>
      <c r="E2369" s="138">
        <v>376.22</v>
      </c>
    </row>
    <row r="2370" spans="1:5">
      <c r="A2370" s="189">
        <v>11592</v>
      </c>
      <c r="B2370" s="189" t="s">
        <v>16122</v>
      </c>
      <c r="C2370" s="189" t="s">
        <v>332</v>
      </c>
      <c r="D2370" s="189" t="s">
        <v>335</v>
      </c>
      <c r="E2370" s="138">
        <v>538.15</v>
      </c>
    </row>
    <row r="2371" spans="1:5">
      <c r="A2371" s="189">
        <v>40438</v>
      </c>
      <c r="B2371" s="189" t="s">
        <v>2154</v>
      </c>
      <c r="C2371" s="189" t="s">
        <v>334</v>
      </c>
      <c r="D2371" s="189" t="s">
        <v>335</v>
      </c>
      <c r="E2371" s="138">
        <v>250.64</v>
      </c>
    </row>
    <row r="2372" spans="1:5">
      <c r="A2372" s="189">
        <v>40436</v>
      </c>
      <c r="B2372" s="189" t="s">
        <v>2155</v>
      </c>
      <c r="C2372" s="189" t="s">
        <v>334</v>
      </c>
      <c r="D2372" s="189" t="s">
        <v>335</v>
      </c>
      <c r="E2372" s="138">
        <v>312.52999999999997</v>
      </c>
    </row>
    <row r="2373" spans="1:5">
      <c r="A2373" s="189">
        <v>4315</v>
      </c>
      <c r="B2373" s="189" t="s">
        <v>2156</v>
      </c>
      <c r="C2373" s="189" t="s">
        <v>332</v>
      </c>
      <c r="D2373" s="189" t="s">
        <v>333</v>
      </c>
      <c r="E2373" s="138">
        <v>1.45</v>
      </c>
    </row>
    <row r="2374" spans="1:5">
      <c r="A2374" s="189">
        <v>42482</v>
      </c>
      <c r="B2374" s="189" t="s">
        <v>9378</v>
      </c>
      <c r="C2374" s="189" t="s">
        <v>332</v>
      </c>
      <c r="D2374" s="189" t="s">
        <v>333</v>
      </c>
      <c r="E2374" s="138">
        <v>1.93</v>
      </c>
    </row>
    <row r="2375" spans="1:5">
      <c r="A2375" s="189">
        <v>402</v>
      </c>
      <c r="B2375" s="189" t="s">
        <v>2157</v>
      </c>
      <c r="C2375" s="189" t="s">
        <v>332</v>
      </c>
      <c r="D2375" s="189" t="s">
        <v>335</v>
      </c>
      <c r="E2375" s="138">
        <v>9.0399999999999991</v>
      </c>
    </row>
    <row r="2376" spans="1:5">
      <c r="A2376" s="189">
        <v>4226</v>
      </c>
      <c r="B2376" s="189" t="s">
        <v>2158</v>
      </c>
      <c r="C2376" s="189" t="s">
        <v>387</v>
      </c>
      <c r="D2376" s="189" t="s">
        <v>331</v>
      </c>
      <c r="E2376" s="138">
        <v>5.43</v>
      </c>
    </row>
    <row r="2377" spans="1:5">
      <c r="A2377" s="189">
        <v>4222</v>
      </c>
      <c r="B2377" s="189" t="s">
        <v>147</v>
      </c>
      <c r="C2377" s="189" t="s">
        <v>389</v>
      </c>
      <c r="D2377" s="189" t="s">
        <v>331</v>
      </c>
      <c r="E2377" s="138">
        <v>3.95</v>
      </c>
    </row>
    <row r="2378" spans="1:5">
      <c r="A2378" s="189">
        <v>34804</v>
      </c>
      <c r="B2378" s="189" t="s">
        <v>4595</v>
      </c>
      <c r="C2378" s="189" t="s">
        <v>337</v>
      </c>
      <c r="D2378" s="189" t="s">
        <v>335</v>
      </c>
      <c r="E2378" s="138">
        <v>45.43</v>
      </c>
    </row>
    <row r="2379" spans="1:5">
      <c r="A2379" s="189">
        <v>4013</v>
      </c>
      <c r="B2379" s="189" t="s">
        <v>2159</v>
      </c>
      <c r="C2379" s="189" t="s">
        <v>337</v>
      </c>
      <c r="D2379" s="189" t="s">
        <v>333</v>
      </c>
      <c r="E2379" s="138">
        <v>4.16</v>
      </c>
    </row>
    <row r="2380" spans="1:5">
      <c r="A2380" s="189">
        <v>4011</v>
      </c>
      <c r="B2380" s="189" t="s">
        <v>2160</v>
      </c>
      <c r="C2380" s="189" t="s">
        <v>337</v>
      </c>
      <c r="D2380" s="189" t="s">
        <v>333</v>
      </c>
      <c r="E2380" s="138">
        <v>4.6500000000000004</v>
      </c>
    </row>
    <row r="2381" spans="1:5">
      <c r="A2381" s="189">
        <v>4021</v>
      </c>
      <c r="B2381" s="189" t="s">
        <v>2161</v>
      </c>
      <c r="C2381" s="189" t="s">
        <v>337</v>
      </c>
      <c r="D2381" s="189" t="s">
        <v>333</v>
      </c>
      <c r="E2381" s="138">
        <v>5.8</v>
      </c>
    </row>
    <row r="2382" spans="1:5">
      <c r="A2382" s="189">
        <v>4019</v>
      </c>
      <c r="B2382" s="189" t="s">
        <v>2162</v>
      </c>
      <c r="C2382" s="189" t="s">
        <v>337</v>
      </c>
      <c r="D2382" s="189" t="s">
        <v>333</v>
      </c>
      <c r="E2382" s="138">
        <v>6.96</v>
      </c>
    </row>
    <row r="2383" spans="1:5">
      <c r="A2383" s="189">
        <v>4012</v>
      </c>
      <c r="B2383" s="189" t="s">
        <v>2163</v>
      </c>
      <c r="C2383" s="189" t="s">
        <v>337</v>
      </c>
      <c r="D2383" s="189" t="s">
        <v>333</v>
      </c>
      <c r="E2383" s="138">
        <v>9.33</v>
      </c>
    </row>
    <row r="2384" spans="1:5">
      <c r="A2384" s="189">
        <v>4020</v>
      </c>
      <c r="B2384" s="189" t="s">
        <v>2164</v>
      </c>
      <c r="C2384" s="189" t="s">
        <v>337</v>
      </c>
      <c r="D2384" s="189" t="s">
        <v>333</v>
      </c>
      <c r="E2384" s="138">
        <v>11.69</v>
      </c>
    </row>
    <row r="2385" spans="1:5">
      <c r="A2385" s="189">
        <v>4018</v>
      </c>
      <c r="B2385" s="189" t="s">
        <v>2165</v>
      </c>
      <c r="C2385" s="189" t="s">
        <v>337</v>
      </c>
      <c r="D2385" s="189" t="s">
        <v>333</v>
      </c>
      <c r="E2385" s="138">
        <v>14</v>
      </c>
    </row>
    <row r="2386" spans="1:5">
      <c r="A2386" s="189">
        <v>36498</v>
      </c>
      <c r="B2386" s="189" t="s">
        <v>2166</v>
      </c>
      <c r="C2386" s="189" t="s">
        <v>332</v>
      </c>
      <c r="D2386" s="189" t="s">
        <v>335</v>
      </c>
      <c r="E2386" s="177">
        <v>5282.42</v>
      </c>
    </row>
    <row r="2387" spans="1:5">
      <c r="A2387" s="189">
        <v>12872</v>
      </c>
      <c r="B2387" s="189" t="s">
        <v>165</v>
      </c>
      <c r="C2387" s="189" t="s">
        <v>330</v>
      </c>
      <c r="D2387" s="189" t="s">
        <v>333</v>
      </c>
      <c r="E2387" s="138">
        <v>11.56</v>
      </c>
    </row>
    <row r="2388" spans="1:5">
      <c r="A2388" s="189">
        <v>41075</v>
      </c>
      <c r="B2388" s="189" t="s">
        <v>2167</v>
      </c>
      <c r="C2388" s="189" t="s">
        <v>470</v>
      </c>
      <c r="D2388" s="189" t="s">
        <v>333</v>
      </c>
      <c r="E2388" s="177">
        <v>2045.52</v>
      </c>
    </row>
    <row r="2389" spans="1:5">
      <c r="A2389" s="189">
        <v>3315</v>
      </c>
      <c r="B2389" s="189" t="s">
        <v>2168</v>
      </c>
      <c r="C2389" s="189" t="s">
        <v>387</v>
      </c>
      <c r="D2389" s="189" t="s">
        <v>333</v>
      </c>
      <c r="E2389" s="138">
        <v>0.49</v>
      </c>
    </row>
    <row r="2390" spans="1:5">
      <c r="A2390" s="189">
        <v>36870</v>
      </c>
      <c r="B2390" s="189" t="s">
        <v>2169</v>
      </c>
      <c r="C2390" s="189" t="s">
        <v>387</v>
      </c>
      <c r="D2390" s="189" t="s">
        <v>333</v>
      </c>
      <c r="E2390" s="138">
        <v>0.49</v>
      </c>
    </row>
    <row r="2391" spans="1:5">
      <c r="A2391" s="189">
        <v>5092</v>
      </c>
      <c r="B2391" s="189" t="s">
        <v>2170</v>
      </c>
      <c r="C2391" s="189" t="s">
        <v>495</v>
      </c>
      <c r="D2391" s="189" t="s">
        <v>333</v>
      </c>
      <c r="E2391" s="138">
        <v>12.68</v>
      </c>
    </row>
    <row r="2392" spans="1:5">
      <c r="A2392" s="189">
        <v>11462</v>
      </c>
      <c r="B2392" s="189" t="s">
        <v>2171</v>
      </c>
      <c r="C2392" s="189" t="s">
        <v>495</v>
      </c>
      <c r="D2392" s="189" t="s">
        <v>333</v>
      </c>
      <c r="E2392" s="138">
        <v>12.97</v>
      </c>
    </row>
    <row r="2393" spans="1:5">
      <c r="A2393" s="189">
        <v>36529</v>
      </c>
      <c r="B2393" s="189" t="s">
        <v>2172</v>
      </c>
      <c r="C2393" s="189" t="s">
        <v>332</v>
      </c>
      <c r="D2393" s="189" t="s">
        <v>335</v>
      </c>
      <c r="E2393" s="177">
        <v>33907.050000000003</v>
      </c>
    </row>
    <row r="2394" spans="1:5">
      <c r="A2394" s="189">
        <v>3318</v>
      </c>
      <c r="B2394" s="189" t="s">
        <v>2173</v>
      </c>
      <c r="C2394" s="189" t="s">
        <v>332</v>
      </c>
      <c r="D2394" s="189" t="s">
        <v>335</v>
      </c>
      <c r="E2394" s="177">
        <v>26583.13</v>
      </c>
    </row>
    <row r="2395" spans="1:5">
      <c r="A2395" s="189">
        <v>3324</v>
      </c>
      <c r="B2395" s="189" t="s">
        <v>2174</v>
      </c>
      <c r="C2395" s="189" t="s">
        <v>337</v>
      </c>
      <c r="D2395" s="189" t="s">
        <v>333</v>
      </c>
      <c r="E2395" s="138">
        <v>3.07</v>
      </c>
    </row>
    <row r="2396" spans="1:5">
      <c r="A2396" s="189">
        <v>3322</v>
      </c>
      <c r="B2396" s="189" t="s">
        <v>2175</v>
      </c>
      <c r="C2396" s="189" t="s">
        <v>337</v>
      </c>
      <c r="D2396" s="189" t="s">
        <v>331</v>
      </c>
      <c r="E2396" s="138">
        <v>4.3</v>
      </c>
    </row>
    <row r="2397" spans="1:5">
      <c r="A2397" s="189">
        <v>5076</v>
      </c>
      <c r="B2397" s="189" t="s">
        <v>2176</v>
      </c>
      <c r="C2397" s="189" t="s">
        <v>387</v>
      </c>
      <c r="D2397" s="189" t="s">
        <v>333</v>
      </c>
      <c r="E2397" s="138">
        <v>11.25</v>
      </c>
    </row>
    <row r="2398" spans="1:5">
      <c r="A2398" s="189">
        <v>5077</v>
      </c>
      <c r="B2398" s="189" t="s">
        <v>2177</v>
      </c>
      <c r="C2398" s="189" t="s">
        <v>387</v>
      </c>
      <c r="D2398" s="189" t="s">
        <v>333</v>
      </c>
      <c r="E2398" s="138">
        <v>12.43</v>
      </c>
    </row>
    <row r="2399" spans="1:5">
      <c r="A2399" s="189">
        <v>11837</v>
      </c>
      <c r="B2399" s="189" t="s">
        <v>2178</v>
      </c>
      <c r="C2399" s="189" t="s">
        <v>332</v>
      </c>
      <c r="D2399" s="189" t="s">
        <v>333</v>
      </c>
      <c r="E2399" s="138">
        <v>34.81</v>
      </c>
    </row>
    <row r="2400" spans="1:5">
      <c r="A2400" s="189">
        <v>38055</v>
      </c>
      <c r="B2400" s="189" t="s">
        <v>2179</v>
      </c>
      <c r="C2400" s="189" t="s">
        <v>332</v>
      </c>
      <c r="D2400" s="189" t="s">
        <v>333</v>
      </c>
      <c r="E2400" s="138">
        <v>3.15</v>
      </c>
    </row>
    <row r="2401" spans="1:5">
      <c r="A2401" s="189">
        <v>415</v>
      </c>
      <c r="B2401" s="189" t="s">
        <v>2180</v>
      </c>
      <c r="C2401" s="189" t="s">
        <v>332</v>
      </c>
      <c r="D2401" s="189" t="s">
        <v>333</v>
      </c>
      <c r="E2401" s="138">
        <v>14.27</v>
      </c>
    </row>
    <row r="2402" spans="1:5">
      <c r="A2402" s="189">
        <v>416</v>
      </c>
      <c r="B2402" s="189" t="s">
        <v>2181</v>
      </c>
      <c r="C2402" s="189" t="s">
        <v>332</v>
      </c>
      <c r="D2402" s="189" t="s">
        <v>333</v>
      </c>
      <c r="E2402" s="138">
        <v>5.22</v>
      </c>
    </row>
    <row r="2403" spans="1:5">
      <c r="A2403" s="189">
        <v>425</v>
      </c>
      <c r="B2403" s="189" t="s">
        <v>2182</v>
      </c>
      <c r="C2403" s="189" t="s">
        <v>332</v>
      </c>
      <c r="D2403" s="189" t="s">
        <v>333</v>
      </c>
      <c r="E2403" s="138">
        <v>3.24</v>
      </c>
    </row>
    <row r="2404" spans="1:5">
      <c r="A2404" s="189">
        <v>426</v>
      </c>
      <c r="B2404" s="189" t="s">
        <v>2183</v>
      </c>
      <c r="C2404" s="189" t="s">
        <v>332</v>
      </c>
      <c r="D2404" s="189" t="s">
        <v>333</v>
      </c>
      <c r="E2404" s="138">
        <v>17.84</v>
      </c>
    </row>
    <row r="2405" spans="1:5">
      <c r="A2405" s="189">
        <v>38056</v>
      </c>
      <c r="B2405" s="189" t="s">
        <v>2184</v>
      </c>
      <c r="C2405" s="189" t="s">
        <v>332</v>
      </c>
      <c r="D2405" s="189" t="s">
        <v>333</v>
      </c>
      <c r="E2405" s="138">
        <v>17.420000000000002</v>
      </c>
    </row>
    <row r="2406" spans="1:5">
      <c r="A2406" s="189">
        <v>1564</v>
      </c>
      <c r="B2406" s="189" t="s">
        <v>2185</v>
      </c>
      <c r="C2406" s="189" t="s">
        <v>332</v>
      </c>
      <c r="D2406" s="189" t="s">
        <v>333</v>
      </c>
      <c r="E2406" s="138">
        <v>6.65</v>
      </c>
    </row>
    <row r="2407" spans="1:5">
      <c r="A2407" s="189">
        <v>11032</v>
      </c>
      <c r="B2407" s="189" t="s">
        <v>2186</v>
      </c>
      <c r="C2407" s="189" t="s">
        <v>332</v>
      </c>
      <c r="D2407" s="189" t="s">
        <v>333</v>
      </c>
      <c r="E2407" s="138">
        <v>8.19</v>
      </c>
    </row>
    <row r="2408" spans="1:5">
      <c r="A2408" s="189">
        <v>36786</v>
      </c>
      <c r="B2408" s="189" t="s">
        <v>2187</v>
      </c>
      <c r="C2408" s="189" t="s">
        <v>2188</v>
      </c>
      <c r="D2408" s="189" t="s">
        <v>335</v>
      </c>
      <c r="E2408" s="138">
        <v>128.38999999999999</v>
      </c>
    </row>
    <row r="2409" spans="1:5">
      <c r="A2409" s="189">
        <v>36785</v>
      </c>
      <c r="B2409" s="189" t="s">
        <v>2189</v>
      </c>
      <c r="C2409" s="189" t="s">
        <v>2188</v>
      </c>
      <c r="D2409" s="189" t="s">
        <v>335</v>
      </c>
      <c r="E2409" s="138">
        <v>111.57</v>
      </c>
    </row>
    <row r="2410" spans="1:5">
      <c r="A2410" s="189">
        <v>36782</v>
      </c>
      <c r="B2410" s="189" t="s">
        <v>2190</v>
      </c>
      <c r="C2410" s="189" t="s">
        <v>2188</v>
      </c>
      <c r="D2410" s="189" t="s">
        <v>335</v>
      </c>
      <c r="E2410" s="138">
        <v>133.16999999999999</v>
      </c>
    </row>
    <row r="2411" spans="1:5">
      <c r="A2411" s="189">
        <v>25930</v>
      </c>
      <c r="B2411" s="189" t="s">
        <v>2191</v>
      </c>
      <c r="C2411" s="189" t="s">
        <v>2188</v>
      </c>
      <c r="D2411" s="189" t="s">
        <v>335</v>
      </c>
      <c r="E2411" s="138">
        <v>150</v>
      </c>
    </row>
    <row r="2412" spans="1:5">
      <c r="A2412" s="189">
        <v>4824</v>
      </c>
      <c r="B2412" s="189" t="s">
        <v>2192</v>
      </c>
      <c r="C2412" s="189" t="s">
        <v>387</v>
      </c>
      <c r="D2412" s="189" t="s">
        <v>333</v>
      </c>
      <c r="E2412" s="138">
        <v>0.43</v>
      </c>
    </row>
    <row r="2413" spans="1:5">
      <c r="A2413" s="189">
        <v>11795</v>
      </c>
      <c r="B2413" s="189" t="s">
        <v>2193</v>
      </c>
      <c r="C2413" s="189" t="s">
        <v>337</v>
      </c>
      <c r="D2413" s="189" t="s">
        <v>333</v>
      </c>
      <c r="E2413" s="138">
        <v>347.16</v>
      </c>
    </row>
    <row r="2414" spans="1:5">
      <c r="A2414" s="189">
        <v>134</v>
      </c>
      <c r="B2414" s="189" t="s">
        <v>2194</v>
      </c>
      <c r="C2414" s="189" t="s">
        <v>387</v>
      </c>
      <c r="D2414" s="189" t="s">
        <v>333</v>
      </c>
      <c r="E2414" s="138">
        <v>1.21</v>
      </c>
    </row>
    <row r="2415" spans="1:5">
      <c r="A2415" s="189">
        <v>4229</v>
      </c>
      <c r="B2415" s="189" t="s">
        <v>2195</v>
      </c>
      <c r="C2415" s="189" t="s">
        <v>387</v>
      </c>
      <c r="D2415" s="189" t="s">
        <v>333</v>
      </c>
      <c r="E2415" s="138">
        <v>21.28</v>
      </c>
    </row>
    <row r="2416" spans="1:5">
      <c r="A2416" s="189">
        <v>11244</v>
      </c>
      <c r="B2416" s="189" t="s">
        <v>172</v>
      </c>
      <c r="C2416" s="189" t="s">
        <v>332</v>
      </c>
      <c r="D2416" s="189" t="s">
        <v>335</v>
      </c>
      <c r="E2416" s="138">
        <v>179.92</v>
      </c>
    </row>
    <row r="2417" spans="1:5">
      <c r="A2417" s="189">
        <v>11245</v>
      </c>
      <c r="B2417" s="189" t="s">
        <v>2196</v>
      </c>
      <c r="C2417" s="189" t="s">
        <v>332</v>
      </c>
      <c r="D2417" s="189" t="s">
        <v>335</v>
      </c>
      <c r="E2417" s="138">
        <v>248.86</v>
      </c>
    </row>
    <row r="2418" spans="1:5">
      <c r="A2418" s="189">
        <v>11235</v>
      </c>
      <c r="B2418" s="189" t="s">
        <v>2197</v>
      </c>
      <c r="C2418" s="189" t="s">
        <v>332</v>
      </c>
      <c r="D2418" s="189" t="s">
        <v>335</v>
      </c>
      <c r="E2418" s="138">
        <v>137.30000000000001</v>
      </c>
    </row>
    <row r="2419" spans="1:5">
      <c r="A2419" s="189">
        <v>11236</v>
      </c>
      <c r="B2419" s="189" t="s">
        <v>2198</v>
      </c>
      <c r="C2419" s="189" t="s">
        <v>332</v>
      </c>
      <c r="D2419" s="189" t="s">
        <v>335</v>
      </c>
      <c r="E2419" s="138">
        <v>174.48</v>
      </c>
    </row>
    <row r="2420" spans="1:5">
      <c r="A2420" s="189">
        <v>11731</v>
      </c>
      <c r="B2420" s="189" t="s">
        <v>2199</v>
      </c>
      <c r="C2420" s="189" t="s">
        <v>332</v>
      </c>
      <c r="D2420" s="189" t="s">
        <v>333</v>
      </c>
      <c r="E2420" s="138">
        <v>3.2</v>
      </c>
    </row>
    <row r="2421" spans="1:5">
      <c r="A2421" s="189">
        <v>11732</v>
      </c>
      <c r="B2421" s="189" t="s">
        <v>2200</v>
      </c>
      <c r="C2421" s="189" t="s">
        <v>332</v>
      </c>
      <c r="D2421" s="189" t="s">
        <v>333</v>
      </c>
      <c r="E2421" s="138">
        <v>16.29</v>
      </c>
    </row>
    <row r="2422" spans="1:5">
      <c r="A2422" s="189">
        <v>36494</v>
      </c>
      <c r="B2422" s="189" t="s">
        <v>2201</v>
      </c>
      <c r="C2422" s="189" t="s">
        <v>332</v>
      </c>
      <c r="D2422" s="189" t="s">
        <v>335</v>
      </c>
      <c r="E2422" s="177">
        <v>377809.08</v>
      </c>
    </row>
    <row r="2423" spans="1:5">
      <c r="A2423" s="189">
        <v>36493</v>
      </c>
      <c r="B2423" s="189" t="s">
        <v>2202</v>
      </c>
      <c r="C2423" s="189" t="s">
        <v>332</v>
      </c>
      <c r="D2423" s="189" t="s">
        <v>335</v>
      </c>
      <c r="E2423" s="177">
        <v>428042.35</v>
      </c>
    </row>
    <row r="2424" spans="1:5">
      <c r="A2424" s="189">
        <v>36492</v>
      </c>
      <c r="B2424" s="189" t="s">
        <v>2203</v>
      </c>
      <c r="C2424" s="189" t="s">
        <v>332</v>
      </c>
      <c r="D2424" s="189" t="s">
        <v>335</v>
      </c>
      <c r="E2424" s="177">
        <v>795140.35</v>
      </c>
    </row>
    <row r="2425" spans="1:5">
      <c r="A2425" s="189">
        <v>13333</v>
      </c>
      <c r="B2425" s="189" t="s">
        <v>2204</v>
      </c>
      <c r="C2425" s="189" t="s">
        <v>332</v>
      </c>
      <c r="D2425" s="189" t="s">
        <v>335</v>
      </c>
      <c r="E2425" s="177">
        <v>146282.53</v>
      </c>
    </row>
    <row r="2426" spans="1:5">
      <c r="A2426" s="189">
        <v>13533</v>
      </c>
      <c r="B2426" s="189" t="s">
        <v>2205</v>
      </c>
      <c r="C2426" s="189" t="s">
        <v>332</v>
      </c>
      <c r="D2426" s="189" t="s">
        <v>335</v>
      </c>
      <c r="E2426" s="177">
        <v>130760.33</v>
      </c>
    </row>
    <row r="2427" spans="1:5">
      <c r="A2427" s="189">
        <v>36499</v>
      </c>
      <c r="B2427" s="189" t="s">
        <v>2206</v>
      </c>
      <c r="C2427" s="189" t="s">
        <v>332</v>
      </c>
      <c r="D2427" s="189" t="s">
        <v>335</v>
      </c>
      <c r="E2427" s="177">
        <v>2852.51</v>
      </c>
    </row>
    <row r="2428" spans="1:5">
      <c r="A2428" s="189">
        <v>39585</v>
      </c>
      <c r="B2428" s="189" t="s">
        <v>2207</v>
      </c>
      <c r="C2428" s="189" t="s">
        <v>332</v>
      </c>
      <c r="D2428" s="189" t="s">
        <v>335</v>
      </c>
      <c r="E2428" s="177">
        <v>94454.63</v>
      </c>
    </row>
    <row r="2429" spans="1:5">
      <c r="A2429" s="189">
        <v>39586</v>
      </c>
      <c r="B2429" s="189" t="s">
        <v>2208</v>
      </c>
      <c r="C2429" s="189" t="s">
        <v>332</v>
      </c>
      <c r="D2429" s="189" t="s">
        <v>335</v>
      </c>
      <c r="E2429" s="177">
        <v>110788.88</v>
      </c>
    </row>
    <row r="2430" spans="1:5">
      <c r="A2430" s="189">
        <v>39587</v>
      </c>
      <c r="B2430" s="189" t="s">
        <v>2209</v>
      </c>
      <c r="C2430" s="189" t="s">
        <v>332</v>
      </c>
      <c r="D2430" s="189" t="s">
        <v>335</v>
      </c>
      <c r="E2430" s="177">
        <v>134935.18</v>
      </c>
    </row>
    <row r="2431" spans="1:5">
      <c r="A2431" s="189">
        <v>39588</v>
      </c>
      <c r="B2431" s="189" t="s">
        <v>2210</v>
      </c>
      <c r="C2431" s="189" t="s">
        <v>332</v>
      </c>
      <c r="D2431" s="189" t="s">
        <v>335</v>
      </c>
      <c r="E2431" s="177">
        <v>156240.73000000001</v>
      </c>
    </row>
    <row r="2432" spans="1:5">
      <c r="A2432" s="189">
        <v>39584</v>
      </c>
      <c r="B2432" s="189" t="s">
        <v>2211</v>
      </c>
      <c r="C2432" s="189" t="s">
        <v>332</v>
      </c>
      <c r="D2432" s="189" t="s">
        <v>335</v>
      </c>
      <c r="E2432" s="177">
        <v>84114.33</v>
      </c>
    </row>
    <row r="2433" spans="1:5">
      <c r="A2433" s="189">
        <v>39590</v>
      </c>
      <c r="B2433" s="189" t="s">
        <v>2212</v>
      </c>
      <c r="C2433" s="189" t="s">
        <v>332</v>
      </c>
      <c r="D2433" s="189" t="s">
        <v>335</v>
      </c>
      <c r="E2433" s="177">
        <v>82097.399999999994</v>
      </c>
    </row>
    <row r="2434" spans="1:5">
      <c r="A2434" s="189">
        <v>39592</v>
      </c>
      <c r="B2434" s="189" t="s">
        <v>2213</v>
      </c>
      <c r="C2434" s="189" t="s">
        <v>332</v>
      </c>
      <c r="D2434" s="189" t="s">
        <v>335</v>
      </c>
      <c r="E2434" s="177">
        <v>117975.95</v>
      </c>
    </row>
    <row r="2435" spans="1:5">
      <c r="A2435" s="189">
        <v>39593</v>
      </c>
      <c r="B2435" s="189" t="s">
        <v>2214</v>
      </c>
      <c r="C2435" s="189" t="s">
        <v>332</v>
      </c>
      <c r="D2435" s="189" t="s">
        <v>335</v>
      </c>
      <c r="E2435" s="177">
        <v>134935.18</v>
      </c>
    </row>
    <row r="2436" spans="1:5">
      <c r="A2436" s="189">
        <v>14254</v>
      </c>
      <c r="B2436" s="189" t="s">
        <v>2215</v>
      </c>
      <c r="C2436" s="189" t="s">
        <v>332</v>
      </c>
      <c r="D2436" s="189" t="s">
        <v>335</v>
      </c>
      <c r="E2436" s="177">
        <v>76700</v>
      </c>
    </row>
    <row r="2437" spans="1:5">
      <c r="A2437" s="189">
        <v>25987</v>
      </c>
      <c r="B2437" s="189" t="s">
        <v>2216</v>
      </c>
      <c r="C2437" s="189" t="s">
        <v>332</v>
      </c>
      <c r="D2437" s="189" t="s">
        <v>335</v>
      </c>
      <c r="E2437" s="177">
        <v>64050.62</v>
      </c>
    </row>
    <row r="2438" spans="1:5">
      <c r="A2438" s="189">
        <v>25019</v>
      </c>
      <c r="B2438" s="189" t="s">
        <v>2217</v>
      </c>
      <c r="C2438" s="189" t="s">
        <v>332</v>
      </c>
      <c r="D2438" s="189" t="s">
        <v>335</v>
      </c>
      <c r="E2438" s="177">
        <v>109789.92</v>
      </c>
    </row>
    <row r="2439" spans="1:5">
      <c r="A2439" s="189">
        <v>36501</v>
      </c>
      <c r="B2439" s="189" t="s">
        <v>2218</v>
      </c>
      <c r="C2439" s="189" t="s">
        <v>332</v>
      </c>
      <c r="D2439" s="189" t="s">
        <v>335</v>
      </c>
      <c r="E2439" s="177">
        <v>97750.86</v>
      </c>
    </row>
    <row r="2440" spans="1:5">
      <c r="A2440" s="189">
        <v>25986</v>
      </c>
      <c r="B2440" s="189" t="s">
        <v>2219</v>
      </c>
      <c r="C2440" s="189" t="s">
        <v>332</v>
      </c>
      <c r="D2440" s="189" t="s">
        <v>335</v>
      </c>
      <c r="E2440" s="177">
        <v>117515.26</v>
      </c>
    </row>
    <row r="2441" spans="1:5">
      <c r="A2441" s="189">
        <v>36500</v>
      </c>
      <c r="B2441" s="189" t="s">
        <v>2220</v>
      </c>
      <c r="C2441" s="189" t="s">
        <v>332</v>
      </c>
      <c r="D2441" s="189" t="s">
        <v>335</v>
      </c>
      <c r="E2441" s="177">
        <v>69077.86</v>
      </c>
    </row>
    <row r="2442" spans="1:5">
      <c r="A2442" s="189">
        <v>20017</v>
      </c>
      <c r="B2442" s="189" t="s">
        <v>2221</v>
      </c>
      <c r="C2442" s="189" t="s">
        <v>383</v>
      </c>
      <c r="D2442" s="189" t="s">
        <v>333</v>
      </c>
      <c r="E2442" s="138">
        <v>2.98</v>
      </c>
    </row>
    <row r="2443" spans="1:5">
      <c r="A2443" s="189">
        <v>20007</v>
      </c>
      <c r="B2443" s="189" t="s">
        <v>200</v>
      </c>
      <c r="C2443" s="189" t="s">
        <v>383</v>
      </c>
      <c r="D2443" s="189" t="s">
        <v>333</v>
      </c>
      <c r="E2443" s="138">
        <v>2.2799999999999998</v>
      </c>
    </row>
    <row r="2444" spans="1:5">
      <c r="A2444" s="189">
        <v>39836</v>
      </c>
      <c r="B2444" s="189" t="s">
        <v>2222</v>
      </c>
      <c r="C2444" s="189" t="s">
        <v>688</v>
      </c>
      <c r="D2444" s="189" t="s">
        <v>335</v>
      </c>
      <c r="E2444" s="138">
        <v>153.94999999999999</v>
      </c>
    </row>
    <row r="2445" spans="1:5">
      <c r="A2445" s="189">
        <v>39830</v>
      </c>
      <c r="B2445" s="189" t="s">
        <v>2223</v>
      </c>
      <c r="C2445" s="189" t="s">
        <v>688</v>
      </c>
      <c r="D2445" s="189" t="s">
        <v>335</v>
      </c>
      <c r="E2445" s="138">
        <v>175.58</v>
      </c>
    </row>
    <row r="2446" spans="1:5">
      <c r="A2446" s="189">
        <v>39831</v>
      </c>
      <c r="B2446" s="189" t="s">
        <v>2224</v>
      </c>
      <c r="C2446" s="189" t="s">
        <v>688</v>
      </c>
      <c r="D2446" s="189" t="s">
        <v>335</v>
      </c>
      <c r="E2446" s="138">
        <v>175.21</v>
      </c>
    </row>
    <row r="2447" spans="1:5">
      <c r="A2447" s="189">
        <v>36888</v>
      </c>
      <c r="B2447" s="189" t="s">
        <v>4596</v>
      </c>
      <c r="C2447" s="189" t="s">
        <v>383</v>
      </c>
      <c r="D2447" s="189" t="s">
        <v>333</v>
      </c>
      <c r="E2447" s="138">
        <v>6.59</v>
      </c>
    </row>
    <row r="2448" spans="1:5">
      <c r="A2448" s="189">
        <v>40527</v>
      </c>
      <c r="B2448" s="189" t="s">
        <v>2225</v>
      </c>
      <c r="C2448" s="189" t="s">
        <v>332</v>
      </c>
      <c r="D2448" s="189" t="s">
        <v>333</v>
      </c>
      <c r="E2448" s="177">
        <v>2232.65</v>
      </c>
    </row>
    <row r="2449" spans="1:5">
      <c r="A2449" s="189">
        <v>36497</v>
      </c>
      <c r="B2449" s="189" t="s">
        <v>2226</v>
      </c>
      <c r="C2449" s="189" t="s">
        <v>332</v>
      </c>
      <c r="D2449" s="189" t="s">
        <v>333</v>
      </c>
      <c r="E2449" s="177">
        <v>2548.81</v>
      </c>
    </row>
    <row r="2450" spans="1:5">
      <c r="A2450" s="189">
        <v>36487</v>
      </c>
      <c r="B2450" s="189" t="s">
        <v>159</v>
      </c>
      <c r="C2450" s="189" t="s">
        <v>332</v>
      </c>
      <c r="D2450" s="189" t="s">
        <v>333</v>
      </c>
      <c r="E2450" s="177">
        <v>4437.87</v>
      </c>
    </row>
    <row r="2451" spans="1:5">
      <c r="A2451" s="189">
        <v>25952</v>
      </c>
      <c r="B2451" s="189" t="s">
        <v>2227</v>
      </c>
      <c r="C2451" s="189" t="s">
        <v>332</v>
      </c>
      <c r="D2451" s="189" t="s">
        <v>335</v>
      </c>
      <c r="E2451" s="177">
        <v>660657.27</v>
      </c>
    </row>
    <row r="2452" spans="1:5">
      <c r="A2452" s="189">
        <v>25954</v>
      </c>
      <c r="B2452" s="189" t="s">
        <v>128</v>
      </c>
      <c r="C2452" s="189" t="s">
        <v>332</v>
      </c>
      <c r="D2452" s="189" t="s">
        <v>335</v>
      </c>
      <c r="E2452" s="177">
        <v>1270494.75</v>
      </c>
    </row>
    <row r="2453" spans="1:5">
      <c r="A2453" s="189">
        <v>25953</v>
      </c>
      <c r="B2453" s="189" t="s">
        <v>2228</v>
      </c>
      <c r="C2453" s="189" t="s">
        <v>332</v>
      </c>
      <c r="D2453" s="189" t="s">
        <v>335</v>
      </c>
      <c r="E2453" s="177">
        <v>2159841.08</v>
      </c>
    </row>
    <row r="2454" spans="1:5">
      <c r="A2454" s="189">
        <v>37776</v>
      </c>
      <c r="B2454" s="189" t="s">
        <v>2229</v>
      </c>
      <c r="C2454" s="189" t="s">
        <v>332</v>
      </c>
      <c r="D2454" s="189" t="s">
        <v>335</v>
      </c>
      <c r="E2454" s="177">
        <v>132370.65</v>
      </c>
    </row>
    <row r="2455" spans="1:5">
      <c r="A2455" s="189">
        <v>37775</v>
      </c>
      <c r="B2455" s="189" t="s">
        <v>2230</v>
      </c>
      <c r="C2455" s="189" t="s">
        <v>332</v>
      </c>
      <c r="D2455" s="189" t="s">
        <v>335</v>
      </c>
      <c r="E2455" s="177">
        <v>208493.79</v>
      </c>
    </row>
    <row r="2456" spans="1:5">
      <c r="A2456" s="189">
        <v>36491</v>
      </c>
      <c r="B2456" s="189" t="s">
        <v>2231</v>
      </c>
      <c r="C2456" s="189" t="s">
        <v>332</v>
      </c>
      <c r="D2456" s="189" t="s">
        <v>335</v>
      </c>
      <c r="E2456" s="177">
        <v>772114.39</v>
      </c>
    </row>
    <row r="2457" spans="1:5">
      <c r="A2457" s="189">
        <v>10712</v>
      </c>
      <c r="B2457" s="189" t="s">
        <v>2232</v>
      </c>
      <c r="C2457" s="189" t="s">
        <v>332</v>
      </c>
      <c r="D2457" s="189" t="s">
        <v>335</v>
      </c>
      <c r="E2457" s="177">
        <v>52123.44</v>
      </c>
    </row>
    <row r="2458" spans="1:5">
      <c r="A2458" s="189">
        <v>3363</v>
      </c>
      <c r="B2458" s="189" t="s">
        <v>2233</v>
      </c>
      <c r="C2458" s="189" t="s">
        <v>332</v>
      </c>
      <c r="D2458" s="189" t="s">
        <v>335</v>
      </c>
      <c r="E2458" s="177">
        <v>73316.5</v>
      </c>
    </row>
    <row r="2459" spans="1:5">
      <c r="A2459" s="189">
        <v>3365</v>
      </c>
      <c r="B2459" s="189" t="s">
        <v>2234</v>
      </c>
      <c r="C2459" s="189" t="s">
        <v>332</v>
      </c>
      <c r="D2459" s="189" t="s">
        <v>335</v>
      </c>
      <c r="E2459" s="177">
        <v>171377.31</v>
      </c>
    </row>
    <row r="2460" spans="1:5">
      <c r="A2460" s="189">
        <v>7569</v>
      </c>
      <c r="B2460" s="189" t="s">
        <v>2235</v>
      </c>
      <c r="C2460" s="189" t="s">
        <v>332</v>
      </c>
      <c r="D2460" s="189" t="s">
        <v>335</v>
      </c>
      <c r="E2460" s="138">
        <v>42.25</v>
      </c>
    </row>
    <row r="2461" spans="1:5">
      <c r="A2461" s="189">
        <v>34349</v>
      </c>
      <c r="B2461" s="189" t="s">
        <v>2236</v>
      </c>
      <c r="C2461" s="189" t="s">
        <v>332</v>
      </c>
      <c r="D2461" s="189" t="s">
        <v>333</v>
      </c>
      <c r="E2461" s="138">
        <v>17.95</v>
      </c>
    </row>
    <row r="2462" spans="1:5">
      <c r="A2462" s="189">
        <v>11991</v>
      </c>
      <c r="B2462" s="189" t="s">
        <v>2237</v>
      </c>
      <c r="C2462" s="189" t="s">
        <v>332</v>
      </c>
      <c r="D2462" s="189" t="s">
        <v>333</v>
      </c>
      <c r="E2462" s="138">
        <v>39.65</v>
      </c>
    </row>
    <row r="2463" spans="1:5">
      <c r="A2463" s="189">
        <v>20062</v>
      </c>
      <c r="B2463" s="189" t="s">
        <v>2238</v>
      </c>
      <c r="C2463" s="189" t="s">
        <v>332</v>
      </c>
      <c r="D2463" s="189" t="s">
        <v>335</v>
      </c>
      <c r="E2463" s="138">
        <v>11.43</v>
      </c>
    </row>
    <row r="2464" spans="1:5">
      <c r="A2464" s="189">
        <v>11029</v>
      </c>
      <c r="B2464" s="189" t="s">
        <v>2239</v>
      </c>
      <c r="C2464" s="189" t="s">
        <v>1448</v>
      </c>
      <c r="D2464" s="189" t="s">
        <v>333</v>
      </c>
      <c r="E2464" s="138">
        <v>1.25</v>
      </c>
    </row>
    <row r="2465" spans="1:5">
      <c r="A2465" s="189">
        <v>4316</v>
      </c>
      <c r="B2465" s="189" t="s">
        <v>2240</v>
      </c>
      <c r="C2465" s="189" t="s">
        <v>332</v>
      </c>
      <c r="D2465" s="189" t="s">
        <v>333</v>
      </c>
      <c r="E2465" s="138">
        <v>1.27</v>
      </c>
    </row>
    <row r="2466" spans="1:5">
      <c r="A2466" s="189">
        <v>4313</v>
      </c>
      <c r="B2466" s="189" t="s">
        <v>2241</v>
      </c>
      <c r="C2466" s="189" t="s">
        <v>1448</v>
      </c>
      <c r="D2466" s="189" t="s">
        <v>333</v>
      </c>
      <c r="E2466" s="138">
        <v>1.82</v>
      </c>
    </row>
    <row r="2467" spans="1:5">
      <c r="A2467" s="189">
        <v>4317</v>
      </c>
      <c r="B2467" s="189" t="s">
        <v>2242</v>
      </c>
      <c r="C2467" s="189" t="s">
        <v>332</v>
      </c>
      <c r="D2467" s="189" t="s">
        <v>333</v>
      </c>
      <c r="E2467" s="138">
        <v>2.0699999999999998</v>
      </c>
    </row>
    <row r="2468" spans="1:5">
      <c r="A2468" s="189">
        <v>4314</v>
      </c>
      <c r="B2468" s="189" t="s">
        <v>2243</v>
      </c>
      <c r="C2468" s="189" t="s">
        <v>1448</v>
      </c>
      <c r="D2468" s="189" t="s">
        <v>333</v>
      </c>
      <c r="E2468" s="138">
        <v>2.42</v>
      </c>
    </row>
    <row r="2469" spans="1:5">
      <c r="A2469" s="189">
        <v>10561</v>
      </c>
      <c r="B2469" s="189" t="s">
        <v>2244</v>
      </c>
      <c r="C2469" s="189" t="s">
        <v>387</v>
      </c>
      <c r="D2469" s="189" t="s">
        <v>333</v>
      </c>
      <c r="E2469" s="138">
        <v>0.43</v>
      </c>
    </row>
    <row r="2470" spans="1:5">
      <c r="A2470" s="189">
        <v>10921</v>
      </c>
      <c r="B2470" s="189" t="s">
        <v>2245</v>
      </c>
      <c r="C2470" s="189" t="s">
        <v>332</v>
      </c>
      <c r="D2470" s="189" t="s">
        <v>335</v>
      </c>
      <c r="E2470" s="177">
        <v>3306.55</v>
      </c>
    </row>
    <row r="2471" spans="1:5">
      <c r="A2471" s="189">
        <v>10922</v>
      </c>
      <c r="B2471" s="189" t="s">
        <v>2246</v>
      </c>
      <c r="C2471" s="189" t="s">
        <v>332</v>
      </c>
      <c r="D2471" s="189" t="s">
        <v>335</v>
      </c>
      <c r="E2471" s="177">
        <v>2994.99</v>
      </c>
    </row>
    <row r="2472" spans="1:5">
      <c r="A2472" s="189">
        <v>10923</v>
      </c>
      <c r="B2472" s="189" t="s">
        <v>2247</v>
      </c>
      <c r="C2472" s="189" t="s">
        <v>332</v>
      </c>
      <c r="D2472" s="189" t="s">
        <v>335</v>
      </c>
      <c r="E2472" s="177">
        <v>1770.16</v>
      </c>
    </row>
    <row r="2473" spans="1:5">
      <c r="A2473" s="189">
        <v>10924</v>
      </c>
      <c r="B2473" s="189" t="s">
        <v>2248</v>
      </c>
      <c r="C2473" s="189" t="s">
        <v>332</v>
      </c>
      <c r="D2473" s="189" t="s">
        <v>335</v>
      </c>
      <c r="E2473" s="177">
        <v>1864.33</v>
      </c>
    </row>
    <row r="2474" spans="1:5">
      <c r="A2474" s="189">
        <v>37772</v>
      </c>
      <c r="B2474" s="189" t="s">
        <v>2249</v>
      </c>
      <c r="C2474" s="189" t="s">
        <v>332</v>
      </c>
      <c r="D2474" s="189" t="s">
        <v>335</v>
      </c>
      <c r="E2474" s="177">
        <v>114526.71</v>
      </c>
    </row>
    <row r="2475" spans="1:5">
      <c r="A2475" s="189">
        <v>37771</v>
      </c>
      <c r="B2475" s="189" t="s">
        <v>2250</v>
      </c>
      <c r="C2475" s="189" t="s">
        <v>332</v>
      </c>
      <c r="D2475" s="189" t="s">
        <v>335</v>
      </c>
      <c r="E2475" s="177">
        <v>121838.18</v>
      </c>
    </row>
    <row r="2476" spans="1:5">
      <c r="A2476" s="189">
        <v>12770</v>
      </c>
      <c r="B2476" s="189" t="s">
        <v>2251</v>
      </c>
      <c r="C2476" s="189" t="s">
        <v>332</v>
      </c>
      <c r="D2476" s="189" t="s">
        <v>333</v>
      </c>
      <c r="E2476" s="138">
        <v>542.94000000000005</v>
      </c>
    </row>
    <row r="2477" spans="1:5">
      <c r="A2477" s="189">
        <v>12772</v>
      </c>
      <c r="B2477" s="189" t="s">
        <v>2252</v>
      </c>
      <c r="C2477" s="189" t="s">
        <v>332</v>
      </c>
      <c r="D2477" s="189" t="s">
        <v>333</v>
      </c>
      <c r="E2477" s="138">
        <v>902.35</v>
      </c>
    </row>
    <row r="2478" spans="1:5">
      <c r="A2478" s="189">
        <v>12768</v>
      </c>
      <c r="B2478" s="189" t="s">
        <v>2253</v>
      </c>
      <c r="C2478" s="189" t="s">
        <v>332</v>
      </c>
      <c r="D2478" s="189" t="s">
        <v>333</v>
      </c>
      <c r="E2478" s="177">
        <v>1269.4100000000001</v>
      </c>
    </row>
    <row r="2479" spans="1:5">
      <c r="A2479" s="189">
        <v>12775</v>
      </c>
      <c r="B2479" s="189" t="s">
        <v>2254</v>
      </c>
      <c r="C2479" s="189" t="s">
        <v>332</v>
      </c>
      <c r="D2479" s="189" t="s">
        <v>333</v>
      </c>
      <c r="E2479" s="138">
        <v>397.64</v>
      </c>
    </row>
    <row r="2480" spans="1:5">
      <c r="A2480" s="189">
        <v>12769</v>
      </c>
      <c r="B2480" s="189" t="s">
        <v>2255</v>
      </c>
      <c r="C2480" s="189" t="s">
        <v>332</v>
      </c>
      <c r="D2480" s="189" t="s">
        <v>331</v>
      </c>
      <c r="E2480" s="138">
        <v>104</v>
      </c>
    </row>
    <row r="2481" spans="1:5">
      <c r="A2481" s="189">
        <v>12773</v>
      </c>
      <c r="B2481" s="189" t="s">
        <v>2256</v>
      </c>
      <c r="C2481" s="189" t="s">
        <v>332</v>
      </c>
      <c r="D2481" s="189" t="s">
        <v>333</v>
      </c>
      <c r="E2481" s="138">
        <v>111.64</v>
      </c>
    </row>
    <row r="2482" spans="1:5">
      <c r="A2482" s="189">
        <v>12774</v>
      </c>
      <c r="B2482" s="189" t="s">
        <v>2257</v>
      </c>
      <c r="C2482" s="189" t="s">
        <v>332</v>
      </c>
      <c r="D2482" s="189" t="s">
        <v>333</v>
      </c>
      <c r="E2482" s="138">
        <v>137.63999999999999</v>
      </c>
    </row>
    <row r="2483" spans="1:5">
      <c r="A2483" s="189">
        <v>12776</v>
      </c>
      <c r="B2483" s="189" t="s">
        <v>2258</v>
      </c>
      <c r="C2483" s="189" t="s">
        <v>332</v>
      </c>
      <c r="D2483" s="189" t="s">
        <v>333</v>
      </c>
      <c r="E2483" s="177">
        <v>2049.41</v>
      </c>
    </row>
    <row r="2484" spans="1:5">
      <c r="A2484" s="189">
        <v>12777</v>
      </c>
      <c r="B2484" s="189" t="s">
        <v>2259</v>
      </c>
      <c r="C2484" s="189" t="s">
        <v>332</v>
      </c>
      <c r="D2484" s="189" t="s">
        <v>333</v>
      </c>
      <c r="E2484" s="177">
        <v>2676.47</v>
      </c>
    </row>
    <row r="2485" spans="1:5">
      <c r="A2485" s="189">
        <v>3391</v>
      </c>
      <c r="B2485" s="189" t="s">
        <v>2260</v>
      </c>
      <c r="C2485" s="189" t="s">
        <v>332</v>
      </c>
      <c r="D2485" s="189" t="s">
        <v>335</v>
      </c>
      <c r="E2485" s="138">
        <v>41.44</v>
      </c>
    </row>
    <row r="2486" spans="1:5">
      <c r="A2486" s="189">
        <v>3389</v>
      </c>
      <c r="B2486" s="189" t="s">
        <v>2261</v>
      </c>
      <c r="C2486" s="189" t="s">
        <v>332</v>
      </c>
      <c r="D2486" s="189" t="s">
        <v>335</v>
      </c>
      <c r="E2486" s="138">
        <v>21.5</v>
      </c>
    </row>
    <row r="2487" spans="1:5">
      <c r="A2487" s="189">
        <v>3390</v>
      </c>
      <c r="B2487" s="189" t="s">
        <v>2262</v>
      </c>
      <c r="C2487" s="189" t="s">
        <v>332</v>
      </c>
      <c r="D2487" s="189" t="s">
        <v>335</v>
      </c>
      <c r="E2487" s="138">
        <v>24.19</v>
      </c>
    </row>
    <row r="2488" spans="1:5">
      <c r="A2488" s="189">
        <v>12873</v>
      </c>
      <c r="B2488" s="189" t="s">
        <v>118</v>
      </c>
      <c r="C2488" s="189" t="s">
        <v>330</v>
      </c>
      <c r="D2488" s="189" t="s">
        <v>333</v>
      </c>
      <c r="E2488" s="138">
        <v>15.19</v>
      </c>
    </row>
    <row r="2489" spans="1:5">
      <c r="A2489" s="189">
        <v>41076</v>
      </c>
      <c r="B2489" s="189" t="s">
        <v>2263</v>
      </c>
      <c r="C2489" s="189" t="s">
        <v>470</v>
      </c>
      <c r="D2489" s="189" t="s">
        <v>333</v>
      </c>
      <c r="E2489" s="177">
        <v>2689.04</v>
      </c>
    </row>
    <row r="2490" spans="1:5">
      <c r="A2490" s="189">
        <v>140</v>
      </c>
      <c r="B2490" s="189" t="s">
        <v>2264</v>
      </c>
      <c r="C2490" s="189" t="s">
        <v>387</v>
      </c>
      <c r="D2490" s="189" t="s">
        <v>333</v>
      </c>
      <c r="E2490" s="138">
        <v>13.54</v>
      </c>
    </row>
    <row r="2491" spans="1:5">
      <c r="A2491" s="189">
        <v>151</v>
      </c>
      <c r="B2491" s="189" t="s">
        <v>2265</v>
      </c>
      <c r="C2491" s="189" t="s">
        <v>389</v>
      </c>
      <c r="D2491" s="189" t="s">
        <v>333</v>
      </c>
      <c r="E2491" s="138">
        <v>19.98</v>
      </c>
    </row>
    <row r="2492" spans="1:5">
      <c r="A2492" s="189">
        <v>7340</v>
      </c>
      <c r="B2492" s="189" t="s">
        <v>2266</v>
      </c>
      <c r="C2492" s="189" t="s">
        <v>389</v>
      </c>
      <c r="D2492" s="189" t="s">
        <v>333</v>
      </c>
      <c r="E2492" s="138">
        <v>16.79</v>
      </c>
    </row>
    <row r="2493" spans="1:5">
      <c r="A2493" s="189">
        <v>2701</v>
      </c>
      <c r="B2493" s="189" t="s">
        <v>2267</v>
      </c>
      <c r="C2493" s="189" t="s">
        <v>330</v>
      </c>
      <c r="D2493" s="189" t="s">
        <v>333</v>
      </c>
      <c r="E2493" s="138">
        <v>17.09</v>
      </c>
    </row>
    <row r="2494" spans="1:5">
      <c r="A2494" s="189">
        <v>40929</v>
      </c>
      <c r="B2494" s="189" t="s">
        <v>2268</v>
      </c>
      <c r="C2494" s="189" t="s">
        <v>470</v>
      </c>
      <c r="D2494" s="189" t="s">
        <v>333</v>
      </c>
      <c r="E2494" s="177">
        <v>3023.63</v>
      </c>
    </row>
    <row r="2495" spans="1:5">
      <c r="A2495" s="189">
        <v>38114</v>
      </c>
      <c r="B2495" s="189" t="s">
        <v>2269</v>
      </c>
      <c r="C2495" s="189" t="s">
        <v>332</v>
      </c>
      <c r="D2495" s="189" t="s">
        <v>333</v>
      </c>
      <c r="E2495" s="138">
        <v>10.23</v>
      </c>
    </row>
    <row r="2496" spans="1:5">
      <c r="A2496" s="189">
        <v>38064</v>
      </c>
      <c r="B2496" s="189" t="s">
        <v>2270</v>
      </c>
      <c r="C2496" s="189" t="s">
        <v>332</v>
      </c>
      <c r="D2496" s="189" t="s">
        <v>333</v>
      </c>
      <c r="E2496" s="138">
        <v>11.44</v>
      </c>
    </row>
    <row r="2497" spans="1:5">
      <c r="A2497" s="189">
        <v>38115</v>
      </c>
      <c r="B2497" s="189" t="s">
        <v>2271</v>
      </c>
      <c r="C2497" s="189" t="s">
        <v>332</v>
      </c>
      <c r="D2497" s="189" t="s">
        <v>333</v>
      </c>
      <c r="E2497" s="138">
        <v>10.92</v>
      </c>
    </row>
    <row r="2498" spans="1:5">
      <c r="A2498" s="189">
        <v>38065</v>
      </c>
      <c r="B2498" s="189" t="s">
        <v>2272</v>
      </c>
      <c r="C2498" s="189" t="s">
        <v>332</v>
      </c>
      <c r="D2498" s="189" t="s">
        <v>333</v>
      </c>
      <c r="E2498" s="138">
        <v>16.22</v>
      </c>
    </row>
    <row r="2499" spans="1:5">
      <c r="A2499" s="189">
        <v>38078</v>
      </c>
      <c r="B2499" s="189" t="s">
        <v>2273</v>
      </c>
      <c r="C2499" s="189" t="s">
        <v>332</v>
      </c>
      <c r="D2499" s="189" t="s">
        <v>333</v>
      </c>
      <c r="E2499" s="138">
        <v>9.4600000000000009</v>
      </c>
    </row>
    <row r="2500" spans="1:5">
      <c r="A2500" s="189">
        <v>38113</v>
      </c>
      <c r="B2500" s="189" t="s">
        <v>312</v>
      </c>
      <c r="C2500" s="189" t="s">
        <v>332</v>
      </c>
      <c r="D2500" s="189" t="s">
        <v>333</v>
      </c>
      <c r="E2500" s="138">
        <v>5.14</v>
      </c>
    </row>
    <row r="2501" spans="1:5">
      <c r="A2501" s="189">
        <v>38063</v>
      </c>
      <c r="B2501" s="189" t="s">
        <v>2274</v>
      </c>
      <c r="C2501" s="189" t="s">
        <v>332</v>
      </c>
      <c r="D2501" s="189" t="s">
        <v>333</v>
      </c>
      <c r="E2501" s="138">
        <v>5.51</v>
      </c>
    </row>
    <row r="2502" spans="1:5">
      <c r="A2502" s="189">
        <v>38080</v>
      </c>
      <c r="B2502" s="189" t="s">
        <v>2275</v>
      </c>
      <c r="C2502" s="189" t="s">
        <v>332</v>
      </c>
      <c r="D2502" s="189" t="s">
        <v>333</v>
      </c>
      <c r="E2502" s="138">
        <v>16.440000000000001</v>
      </c>
    </row>
    <row r="2503" spans="1:5">
      <c r="A2503" s="189">
        <v>38069</v>
      </c>
      <c r="B2503" s="189" t="s">
        <v>2276</v>
      </c>
      <c r="C2503" s="189" t="s">
        <v>332</v>
      </c>
      <c r="D2503" s="189" t="s">
        <v>333</v>
      </c>
      <c r="E2503" s="138">
        <v>8.99</v>
      </c>
    </row>
    <row r="2504" spans="1:5">
      <c r="A2504" s="189">
        <v>38077</v>
      </c>
      <c r="B2504" s="189" t="s">
        <v>2277</v>
      </c>
      <c r="C2504" s="189" t="s">
        <v>332</v>
      </c>
      <c r="D2504" s="189" t="s">
        <v>333</v>
      </c>
      <c r="E2504" s="138">
        <v>8.7799999999999994</v>
      </c>
    </row>
    <row r="2505" spans="1:5">
      <c r="A2505" s="189">
        <v>38073</v>
      </c>
      <c r="B2505" s="189" t="s">
        <v>2278</v>
      </c>
      <c r="C2505" s="189" t="s">
        <v>332</v>
      </c>
      <c r="D2505" s="189" t="s">
        <v>333</v>
      </c>
      <c r="E2505" s="138">
        <v>13.38</v>
      </c>
    </row>
    <row r="2506" spans="1:5">
      <c r="A2506" s="189">
        <v>38112</v>
      </c>
      <c r="B2506" s="189" t="s">
        <v>311</v>
      </c>
      <c r="C2506" s="189" t="s">
        <v>332</v>
      </c>
      <c r="D2506" s="189" t="s">
        <v>333</v>
      </c>
      <c r="E2506" s="138">
        <v>3.95</v>
      </c>
    </row>
    <row r="2507" spans="1:5">
      <c r="A2507" s="189">
        <v>38062</v>
      </c>
      <c r="B2507" s="189" t="s">
        <v>2279</v>
      </c>
      <c r="C2507" s="189" t="s">
        <v>332</v>
      </c>
      <c r="D2507" s="189" t="s">
        <v>333</v>
      </c>
      <c r="E2507" s="138">
        <v>4.05</v>
      </c>
    </row>
    <row r="2508" spans="1:5">
      <c r="A2508" s="189">
        <v>12128</v>
      </c>
      <c r="B2508" s="189" t="s">
        <v>2280</v>
      </c>
      <c r="C2508" s="189" t="s">
        <v>332</v>
      </c>
      <c r="D2508" s="189" t="s">
        <v>333</v>
      </c>
      <c r="E2508" s="138">
        <v>5.42</v>
      </c>
    </row>
    <row r="2509" spans="1:5">
      <c r="A2509" s="189">
        <v>12129</v>
      </c>
      <c r="B2509" s="189" t="s">
        <v>2281</v>
      </c>
      <c r="C2509" s="189" t="s">
        <v>332</v>
      </c>
      <c r="D2509" s="189" t="s">
        <v>333</v>
      </c>
      <c r="E2509" s="138">
        <v>7.16</v>
      </c>
    </row>
    <row r="2510" spans="1:5">
      <c r="A2510" s="189">
        <v>38081</v>
      </c>
      <c r="B2510" s="189" t="s">
        <v>2282</v>
      </c>
      <c r="C2510" s="189" t="s">
        <v>332</v>
      </c>
      <c r="D2510" s="189" t="s">
        <v>333</v>
      </c>
      <c r="E2510" s="138">
        <v>13.95</v>
      </c>
    </row>
    <row r="2511" spans="1:5">
      <c r="A2511" s="189">
        <v>38070</v>
      </c>
      <c r="B2511" s="189" t="s">
        <v>2283</v>
      </c>
      <c r="C2511" s="189" t="s">
        <v>332</v>
      </c>
      <c r="D2511" s="189" t="s">
        <v>333</v>
      </c>
      <c r="E2511" s="138">
        <v>9.61</v>
      </c>
    </row>
    <row r="2512" spans="1:5">
      <c r="A2512" s="189">
        <v>38074</v>
      </c>
      <c r="B2512" s="189" t="s">
        <v>2284</v>
      </c>
      <c r="C2512" s="189" t="s">
        <v>332</v>
      </c>
      <c r="D2512" s="189" t="s">
        <v>333</v>
      </c>
      <c r="E2512" s="138">
        <v>14.61</v>
      </c>
    </row>
    <row r="2513" spans="1:5">
      <c r="A2513" s="189">
        <v>38079</v>
      </c>
      <c r="B2513" s="189" t="s">
        <v>2285</v>
      </c>
      <c r="C2513" s="189" t="s">
        <v>332</v>
      </c>
      <c r="D2513" s="189" t="s">
        <v>333</v>
      </c>
      <c r="E2513" s="138">
        <v>12.54</v>
      </c>
    </row>
    <row r="2514" spans="1:5">
      <c r="A2514" s="189">
        <v>38072</v>
      </c>
      <c r="B2514" s="189" t="s">
        <v>2286</v>
      </c>
      <c r="C2514" s="189" t="s">
        <v>332</v>
      </c>
      <c r="D2514" s="189" t="s">
        <v>333</v>
      </c>
      <c r="E2514" s="138">
        <v>12.05</v>
      </c>
    </row>
    <row r="2515" spans="1:5">
      <c r="A2515" s="189">
        <v>38068</v>
      </c>
      <c r="B2515" s="189" t="s">
        <v>2287</v>
      </c>
      <c r="C2515" s="189" t="s">
        <v>332</v>
      </c>
      <c r="D2515" s="189" t="s">
        <v>333</v>
      </c>
      <c r="E2515" s="138">
        <v>8.32</v>
      </c>
    </row>
    <row r="2516" spans="1:5">
      <c r="A2516" s="189">
        <v>38071</v>
      </c>
      <c r="B2516" s="189" t="s">
        <v>2288</v>
      </c>
      <c r="C2516" s="189" t="s">
        <v>332</v>
      </c>
      <c r="D2516" s="189" t="s">
        <v>333</v>
      </c>
      <c r="E2516" s="138">
        <v>9.9499999999999993</v>
      </c>
    </row>
    <row r="2517" spans="1:5">
      <c r="A2517" s="189">
        <v>38412</v>
      </c>
      <c r="B2517" s="189" t="s">
        <v>2289</v>
      </c>
      <c r="C2517" s="189" t="s">
        <v>332</v>
      </c>
      <c r="D2517" s="189" t="s">
        <v>331</v>
      </c>
      <c r="E2517" s="138">
        <v>990</v>
      </c>
    </row>
    <row r="2518" spans="1:5">
      <c r="A2518" s="189">
        <v>3405</v>
      </c>
      <c r="B2518" s="189" t="s">
        <v>2290</v>
      </c>
      <c r="C2518" s="189" t="s">
        <v>332</v>
      </c>
      <c r="D2518" s="189" t="s">
        <v>335</v>
      </c>
      <c r="E2518" s="138">
        <v>64.09</v>
      </c>
    </row>
    <row r="2519" spans="1:5">
      <c r="A2519" s="189">
        <v>3394</v>
      </c>
      <c r="B2519" s="189" t="s">
        <v>2291</v>
      </c>
      <c r="C2519" s="189" t="s">
        <v>332</v>
      </c>
      <c r="D2519" s="189" t="s">
        <v>335</v>
      </c>
      <c r="E2519" s="138">
        <v>338.35</v>
      </c>
    </row>
    <row r="2520" spans="1:5">
      <c r="A2520" s="189">
        <v>3393</v>
      </c>
      <c r="B2520" s="189" t="s">
        <v>2292</v>
      </c>
      <c r="C2520" s="189" t="s">
        <v>332</v>
      </c>
      <c r="D2520" s="189" t="s">
        <v>335</v>
      </c>
      <c r="E2520" s="138">
        <v>576.08000000000004</v>
      </c>
    </row>
    <row r="2521" spans="1:5">
      <c r="A2521" s="189">
        <v>3406</v>
      </c>
      <c r="B2521" s="189" t="s">
        <v>2293</v>
      </c>
      <c r="C2521" s="189" t="s">
        <v>332</v>
      </c>
      <c r="D2521" s="189" t="s">
        <v>335</v>
      </c>
      <c r="E2521" s="138">
        <v>19.62</v>
      </c>
    </row>
    <row r="2522" spans="1:5">
      <c r="A2522" s="189">
        <v>3395</v>
      </c>
      <c r="B2522" s="189" t="s">
        <v>2294</v>
      </c>
      <c r="C2522" s="189" t="s">
        <v>332</v>
      </c>
      <c r="D2522" s="189" t="s">
        <v>335</v>
      </c>
      <c r="E2522" s="138">
        <v>82.76</v>
      </c>
    </row>
    <row r="2523" spans="1:5">
      <c r="A2523" s="189">
        <v>3398</v>
      </c>
      <c r="B2523" s="189" t="s">
        <v>2295</v>
      </c>
      <c r="C2523" s="189" t="s">
        <v>332</v>
      </c>
      <c r="D2523" s="189" t="s">
        <v>335</v>
      </c>
      <c r="E2523" s="138">
        <v>3.93</v>
      </c>
    </row>
    <row r="2524" spans="1:5">
      <c r="A2524" s="189">
        <v>34379</v>
      </c>
      <c r="B2524" s="189" t="s">
        <v>4597</v>
      </c>
      <c r="C2524" s="189" t="s">
        <v>332</v>
      </c>
      <c r="D2524" s="189" t="s">
        <v>333</v>
      </c>
      <c r="E2524" s="138">
        <v>200.89</v>
      </c>
    </row>
    <row r="2525" spans="1:5">
      <c r="A2525" s="189">
        <v>34378</v>
      </c>
      <c r="B2525" s="189" t="s">
        <v>4598</v>
      </c>
      <c r="C2525" s="189" t="s">
        <v>332</v>
      </c>
      <c r="D2525" s="189" t="s">
        <v>333</v>
      </c>
      <c r="E2525" s="138">
        <v>161.80000000000001</v>
      </c>
    </row>
    <row r="2526" spans="1:5">
      <c r="A2526" s="189">
        <v>34377</v>
      </c>
      <c r="B2526" s="189" t="s">
        <v>4599</v>
      </c>
      <c r="C2526" s="189" t="s">
        <v>332</v>
      </c>
      <c r="D2526" s="189" t="s">
        <v>333</v>
      </c>
      <c r="E2526" s="138">
        <v>149.22</v>
      </c>
    </row>
    <row r="2527" spans="1:5">
      <c r="A2527" s="189">
        <v>581</v>
      </c>
      <c r="B2527" s="189" t="s">
        <v>4600</v>
      </c>
      <c r="C2527" s="189" t="s">
        <v>337</v>
      </c>
      <c r="D2527" s="189" t="s">
        <v>333</v>
      </c>
      <c r="E2527" s="138">
        <v>283.42</v>
      </c>
    </row>
    <row r="2528" spans="1:5">
      <c r="A2528" s="189">
        <v>40662</v>
      </c>
      <c r="B2528" s="189" t="s">
        <v>2296</v>
      </c>
      <c r="C2528" s="189" t="s">
        <v>332</v>
      </c>
      <c r="D2528" s="189" t="s">
        <v>335</v>
      </c>
      <c r="E2528" s="138">
        <v>201.19</v>
      </c>
    </row>
    <row r="2529" spans="1:5">
      <c r="A2529" s="189">
        <v>3437</v>
      </c>
      <c r="B2529" s="189" t="s">
        <v>2297</v>
      </c>
      <c r="C2529" s="189" t="s">
        <v>337</v>
      </c>
      <c r="D2529" s="189" t="s">
        <v>335</v>
      </c>
      <c r="E2529" s="138">
        <v>558.88</v>
      </c>
    </row>
    <row r="2530" spans="1:5">
      <c r="A2530" s="189">
        <v>11190</v>
      </c>
      <c r="B2530" s="189" t="s">
        <v>2298</v>
      </c>
      <c r="C2530" s="189" t="s">
        <v>332</v>
      </c>
      <c r="D2530" s="189" t="s">
        <v>335</v>
      </c>
      <c r="E2530" s="138">
        <v>162.6</v>
      </c>
    </row>
    <row r="2531" spans="1:5">
      <c r="A2531" s="189">
        <v>3428</v>
      </c>
      <c r="B2531" s="189" t="s">
        <v>2299</v>
      </c>
      <c r="C2531" s="189" t="s">
        <v>337</v>
      </c>
      <c r="D2531" s="189" t="s">
        <v>335</v>
      </c>
      <c r="E2531" s="138">
        <v>829</v>
      </c>
    </row>
    <row r="2532" spans="1:5">
      <c r="A2532" s="189">
        <v>3429</v>
      </c>
      <c r="B2532" s="189" t="s">
        <v>2300</v>
      </c>
      <c r="C2532" s="189" t="s">
        <v>337</v>
      </c>
      <c r="D2532" s="189" t="s">
        <v>335</v>
      </c>
      <c r="E2532" s="138">
        <v>473.64</v>
      </c>
    </row>
    <row r="2533" spans="1:5">
      <c r="A2533" s="189">
        <v>34371</v>
      </c>
      <c r="B2533" s="189" t="s">
        <v>4601</v>
      </c>
      <c r="C2533" s="189" t="s">
        <v>332</v>
      </c>
      <c r="D2533" s="189" t="s">
        <v>333</v>
      </c>
      <c r="E2533" s="138">
        <v>546.19000000000005</v>
      </c>
    </row>
    <row r="2534" spans="1:5">
      <c r="A2534" s="189">
        <v>34370</v>
      </c>
      <c r="B2534" s="189" t="s">
        <v>4602</v>
      </c>
      <c r="C2534" s="189" t="s">
        <v>332</v>
      </c>
      <c r="D2534" s="189" t="s">
        <v>333</v>
      </c>
      <c r="E2534" s="138">
        <v>452.95</v>
      </c>
    </row>
    <row r="2535" spans="1:5">
      <c r="A2535" s="189">
        <v>34372</v>
      </c>
      <c r="B2535" s="189" t="s">
        <v>4603</v>
      </c>
      <c r="C2535" s="189" t="s">
        <v>332</v>
      </c>
      <c r="D2535" s="189" t="s">
        <v>333</v>
      </c>
      <c r="E2535" s="138">
        <v>630.13</v>
      </c>
    </row>
    <row r="2536" spans="1:5">
      <c r="A2536" s="189">
        <v>34373</v>
      </c>
      <c r="B2536" s="189" t="s">
        <v>4604</v>
      </c>
      <c r="C2536" s="189" t="s">
        <v>332</v>
      </c>
      <c r="D2536" s="189" t="s">
        <v>333</v>
      </c>
      <c r="E2536" s="138">
        <v>780.01</v>
      </c>
    </row>
    <row r="2537" spans="1:5">
      <c r="A2537" s="189">
        <v>36896</v>
      </c>
      <c r="B2537" s="189" t="s">
        <v>4605</v>
      </c>
      <c r="C2537" s="189" t="s">
        <v>332</v>
      </c>
      <c r="D2537" s="189" t="s">
        <v>331</v>
      </c>
      <c r="E2537" s="138">
        <v>259.89999999999998</v>
      </c>
    </row>
    <row r="2538" spans="1:5">
      <c r="A2538" s="189">
        <v>34367</v>
      </c>
      <c r="B2538" s="189" t="s">
        <v>4606</v>
      </c>
      <c r="C2538" s="189" t="s">
        <v>332</v>
      </c>
      <c r="D2538" s="189" t="s">
        <v>333</v>
      </c>
      <c r="E2538" s="138">
        <v>305.27999999999997</v>
      </c>
    </row>
    <row r="2539" spans="1:5">
      <c r="A2539" s="189">
        <v>36897</v>
      </c>
      <c r="B2539" s="189" t="s">
        <v>4607</v>
      </c>
      <c r="C2539" s="189" t="s">
        <v>332</v>
      </c>
      <c r="D2539" s="189" t="s">
        <v>333</v>
      </c>
      <c r="E2539" s="138">
        <v>360</v>
      </c>
    </row>
    <row r="2540" spans="1:5">
      <c r="A2540" s="189">
        <v>36884</v>
      </c>
      <c r="B2540" s="189" t="s">
        <v>4607</v>
      </c>
      <c r="C2540" s="189" t="s">
        <v>337</v>
      </c>
      <c r="D2540" s="189" t="s">
        <v>333</v>
      </c>
      <c r="E2540" s="138">
        <v>252.85</v>
      </c>
    </row>
    <row r="2541" spans="1:5">
      <c r="A2541" s="189">
        <v>597</v>
      </c>
      <c r="B2541" s="189" t="s">
        <v>4608</v>
      </c>
      <c r="C2541" s="189" t="s">
        <v>337</v>
      </c>
      <c r="D2541" s="189" t="s">
        <v>333</v>
      </c>
      <c r="E2541" s="138">
        <v>265.91000000000003</v>
      </c>
    </row>
    <row r="2542" spans="1:5">
      <c r="A2542" s="189">
        <v>34369</v>
      </c>
      <c r="B2542" s="189" t="s">
        <v>4609</v>
      </c>
      <c r="C2542" s="189" t="s">
        <v>332</v>
      </c>
      <c r="D2542" s="189" t="s">
        <v>333</v>
      </c>
      <c r="E2542" s="138">
        <v>426.53</v>
      </c>
    </row>
    <row r="2543" spans="1:5">
      <c r="A2543" s="189">
        <v>34362</v>
      </c>
      <c r="B2543" s="189" t="s">
        <v>4610</v>
      </c>
      <c r="C2543" s="189" t="s">
        <v>332</v>
      </c>
      <c r="D2543" s="189" t="s">
        <v>333</v>
      </c>
      <c r="E2543" s="138">
        <v>295.95999999999998</v>
      </c>
    </row>
    <row r="2544" spans="1:5">
      <c r="A2544" s="189">
        <v>34363</v>
      </c>
      <c r="B2544" s="189" t="s">
        <v>4611</v>
      </c>
      <c r="C2544" s="189" t="s">
        <v>332</v>
      </c>
      <c r="D2544" s="189" t="s">
        <v>333</v>
      </c>
      <c r="E2544" s="138">
        <v>334.51</v>
      </c>
    </row>
    <row r="2545" spans="1:5">
      <c r="A2545" s="189">
        <v>34364</v>
      </c>
      <c r="B2545" s="189" t="s">
        <v>4612</v>
      </c>
      <c r="C2545" s="189" t="s">
        <v>332</v>
      </c>
      <c r="D2545" s="189" t="s">
        <v>333</v>
      </c>
      <c r="E2545" s="138">
        <v>417.2</v>
      </c>
    </row>
    <row r="2546" spans="1:5">
      <c r="A2546" s="189">
        <v>34365</v>
      </c>
      <c r="B2546" s="189" t="s">
        <v>4613</v>
      </c>
      <c r="C2546" s="189" t="s">
        <v>332</v>
      </c>
      <c r="D2546" s="189" t="s">
        <v>333</v>
      </c>
      <c r="E2546" s="138">
        <v>470.05</v>
      </c>
    </row>
    <row r="2547" spans="1:5">
      <c r="A2547" s="189">
        <v>40659</v>
      </c>
      <c r="B2547" s="189" t="s">
        <v>2301</v>
      </c>
      <c r="C2547" s="189" t="s">
        <v>337</v>
      </c>
      <c r="D2547" s="189" t="s">
        <v>335</v>
      </c>
      <c r="E2547" s="138">
        <v>790.73</v>
      </c>
    </row>
    <row r="2548" spans="1:5">
      <c r="A2548" s="189">
        <v>40660</v>
      </c>
      <c r="B2548" s="189" t="s">
        <v>2302</v>
      </c>
      <c r="C2548" s="189" t="s">
        <v>337</v>
      </c>
      <c r="D2548" s="189" t="s">
        <v>335</v>
      </c>
      <c r="E2548" s="177">
        <v>1002.16</v>
      </c>
    </row>
    <row r="2549" spans="1:5">
      <c r="A2549" s="189">
        <v>40661</v>
      </c>
      <c r="B2549" s="189" t="s">
        <v>2303</v>
      </c>
      <c r="C2549" s="189" t="s">
        <v>337</v>
      </c>
      <c r="D2549" s="189" t="s">
        <v>335</v>
      </c>
      <c r="E2549" s="138">
        <v>616.15</v>
      </c>
    </row>
    <row r="2550" spans="1:5">
      <c r="A2550" s="189">
        <v>3421</v>
      </c>
      <c r="B2550" s="189" t="s">
        <v>2304</v>
      </c>
      <c r="C2550" s="189" t="s">
        <v>337</v>
      </c>
      <c r="D2550" s="189" t="s">
        <v>335</v>
      </c>
      <c r="E2550" s="138">
        <v>620.87</v>
      </c>
    </row>
    <row r="2551" spans="1:5">
      <c r="A2551" s="189">
        <v>599</v>
      </c>
      <c r="B2551" s="189" t="s">
        <v>4614</v>
      </c>
      <c r="C2551" s="189" t="s">
        <v>337</v>
      </c>
      <c r="D2551" s="189" t="s">
        <v>333</v>
      </c>
      <c r="E2551" s="138">
        <v>225.39</v>
      </c>
    </row>
    <row r="2552" spans="1:5">
      <c r="A2552" s="189">
        <v>34380</v>
      </c>
      <c r="B2552" s="189" t="s">
        <v>4615</v>
      </c>
      <c r="C2552" s="189" t="s">
        <v>332</v>
      </c>
      <c r="D2552" s="189" t="s">
        <v>333</v>
      </c>
      <c r="E2552" s="138">
        <v>116.89</v>
      </c>
    </row>
    <row r="2553" spans="1:5">
      <c r="A2553" s="189">
        <v>34381</v>
      </c>
      <c r="B2553" s="189" t="s">
        <v>4616</v>
      </c>
      <c r="C2553" s="189" t="s">
        <v>332</v>
      </c>
      <c r="D2553" s="189" t="s">
        <v>333</v>
      </c>
      <c r="E2553" s="138">
        <v>152.33000000000001</v>
      </c>
    </row>
    <row r="2554" spans="1:5">
      <c r="A2554" s="189">
        <v>601</v>
      </c>
      <c r="B2554" s="189" t="s">
        <v>4616</v>
      </c>
      <c r="C2554" s="189" t="s">
        <v>337</v>
      </c>
      <c r="D2554" s="189" t="s">
        <v>333</v>
      </c>
      <c r="E2554" s="138">
        <v>304.05</v>
      </c>
    </row>
    <row r="2555" spans="1:5">
      <c r="A2555" s="189">
        <v>3423</v>
      </c>
      <c r="B2555" s="189" t="s">
        <v>2305</v>
      </c>
      <c r="C2555" s="189" t="s">
        <v>337</v>
      </c>
      <c r="D2555" s="189" t="s">
        <v>335</v>
      </c>
      <c r="E2555" s="138">
        <v>875.57</v>
      </c>
    </row>
    <row r="2556" spans="1:5">
      <c r="A2556" s="189">
        <v>34797</v>
      </c>
      <c r="B2556" s="189" t="s">
        <v>2306</v>
      </c>
      <c r="C2556" s="189" t="s">
        <v>332</v>
      </c>
      <c r="D2556" s="189" t="s">
        <v>335</v>
      </c>
      <c r="E2556" s="138">
        <v>354.17</v>
      </c>
    </row>
    <row r="2557" spans="1:5">
      <c r="A2557" s="189">
        <v>25964</v>
      </c>
      <c r="B2557" s="189" t="s">
        <v>112</v>
      </c>
      <c r="C2557" s="189" t="s">
        <v>330</v>
      </c>
      <c r="D2557" s="189" t="s">
        <v>333</v>
      </c>
      <c r="E2557" s="138">
        <v>13.62</v>
      </c>
    </row>
    <row r="2558" spans="1:5">
      <c r="A2558" s="189">
        <v>41077</v>
      </c>
      <c r="B2558" s="189" t="s">
        <v>2307</v>
      </c>
      <c r="C2558" s="189" t="s">
        <v>470</v>
      </c>
      <c r="D2558" s="189" t="s">
        <v>333</v>
      </c>
      <c r="E2558" s="177">
        <v>2409.91</v>
      </c>
    </row>
    <row r="2559" spans="1:5">
      <c r="A2559" s="189">
        <v>20159</v>
      </c>
      <c r="B2559" s="189" t="s">
        <v>2308</v>
      </c>
      <c r="C2559" s="189" t="s">
        <v>332</v>
      </c>
      <c r="D2559" s="189" t="s">
        <v>333</v>
      </c>
      <c r="E2559" s="138">
        <v>33.61</v>
      </c>
    </row>
    <row r="2560" spans="1:5">
      <c r="A2560" s="189">
        <v>37963</v>
      </c>
      <c r="B2560" s="189" t="s">
        <v>2309</v>
      </c>
      <c r="C2560" s="189" t="s">
        <v>332</v>
      </c>
      <c r="D2560" s="189" t="s">
        <v>333</v>
      </c>
      <c r="E2560" s="138">
        <v>2.7</v>
      </c>
    </row>
    <row r="2561" spans="1:5">
      <c r="A2561" s="189">
        <v>37964</v>
      </c>
      <c r="B2561" s="189" t="s">
        <v>2310</v>
      </c>
      <c r="C2561" s="189" t="s">
        <v>332</v>
      </c>
      <c r="D2561" s="189" t="s">
        <v>333</v>
      </c>
      <c r="E2561" s="138">
        <v>4.5</v>
      </c>
    </row>
    <row r="2562" spans="1:5">
      <c r="A2562" s="189">
        <v>37965</v>
      </c>
      <c r="B2562" s="189" t="s">
        <v>2311</v>
      </c>
      <c r="C2562" s="189" t="s">
        <v>332</v>
      </c>
      <c r="D2562" s="189" t="s">
        <v>333</v>
      </c>
      <c r="E2562" s="138">
        <v>6.52</v>
      </c>
    </row>
    <row r="2563" spans="1:5">
      <c r="A2563" s="189">
        <v>37966</v>
      </c>
      <c r="B2563" s="189" t="s">
        <v>2312</v>
      </c>
      <c r="C2563" s="189" t="s">
        <v>332</v>
      </c>
      <c r="D2563" s="189" t="s">
        <v>333</v>
      </c>
      <c r="E2563" s="138">
        <v>11.81</v>
      </c>
    </row>
    <row r="2564" spans="1:5">
      <c r="A2564" s="189">
        <v>37967</v>
      </c>
      <c r="B2564" s="189" t="s">
        <v>2313</v>
      </c>
      <c r="C2564" s="189" t="s">
        <v>332</v>
      </c>
      <c r="D2564" s="189" t="s">
        <v>333</v>
      </c>
      <c r="E2564" s="138">
        <v>18.940000000000001</v>
      </c>
    </row>
    <row r="2565" spans="1:5">
      <c r="A2565" s="189">
        <v>37968</v>
      </c>
      <c r="B2565" s="189" t="s">
        <v>2314</v>
      </c>
      <c r="C2565" s="189" t="s">
        <v>332</v>
      </c>
      <c r="D2565" s="189" t="s">
        <v>333</v>
      </c>
      <c r="E2565" s="138">
        <v>41.55</v>
      </c>
    </row>
    <row r="2566" spans="1:5">
      <c r="A2566" s="189">
        <v>37969</v>
      </c>
      <c r="B2566" s="189" t="s">
        <v>2315</v>
      </c>
      <c r="C2566" s="189" t="s">
        <v>332</v>
      </c>
      <c r="D2566" s="189" t="s">
        <v>333</v>
      </c>
      <c r="E2566" s="138">
        <v>111</v>
      </c>
    </row>
    <row r="2567" spans="1:5">
      <c r="A2567" s="189">
        <v>37970</v>
      </c>
      <c r="B2567" s="189" t="s">
        <v>2316</v>
      </c>
      <c r="C2567" s="189" t="s">
        <v>332</v>
      </c>
      <c r="D2567" s="189" t="s">
        <v>333</v>
      </c>
      <c r="E2567" s="138">
        <v>129.49</v>
      </c>
    </row>
    <row r="2568" spans="1:5">
      <c r="A2568" s="189">
        <v>21118</v>
      </c>
      <c r="B2568" s="189" t="s">
        <v>2317</v>
      </c>
      <c r="C2568" s="189" t="s">
        <v>332</v>
      </c>
      <c r="D2568" s="189" t="s">
        <v>331</v>
      </c>
      <c r="E2568" s="138">
        <v>2.04</v>
      </c>
    </row>
    <row r="2569" spans="1:5">
      <c r="A2569" s="189">
        <v>37956</v>
      </c>
      <c r="B2569" s="189" t="s">
        <v>2318</v>
      </c>
      <c r="C2569" s="189" t="s">
        <v>332</v>
      </c>
      <c r="D2569" s="189" t="s">
        <v>333</v>
      </c>
      <c r="E2569" s="138">
        <v>3.23</v>
      </c>
    </row>
    <row r="2570" spans="1:5">
      <c r="A2570" s="189">
        <v>37957</v>
      </c>
      <c r="B2570" s="189" t="s">
        <v>2319</v>
      </c>
      <c r="C2570" s="189" t="s">
        <v>332</v>
      </c>
      <c r="D2570" s="189" t="s">
        <v>333</v>
      </c>
      <c r="E2570" s="138">
        <v>6.81</v>
      </c>
    </row>
    <row r="2571" spans="1:5">
      <c r="A2571" s="189">
        <v>37958</v>
      </c>
      <c r="B2571" s="189" t="s">
        <v>2320</v>
      </c>
      <c r="C2571" s="189" t="s">
        <v>332</v>
      </c>
      <c r="D2571" s="189" t="s">
        <v>333</v>
      </c>
      <c r="E2571" s="138">
        <v>11.81</v>
      </c>
    </row>
    <row r="2572" spans="1:5">
      <c r="A2572" s="189">
        <v>37959</v>
      </c>
      <c r="B2572" s="189" t="s">
        <v>2321</v>
      </c>
      <c r="C2572" s="189" t="s">
        <v>332</v>
      </c>
      <c r="D2572" s="189" t="s">
        <v>333</v>
      </c>
      <c r="E2572" s="138">
        <v>18.940000000000001</v>
      </c>
    </row>
    <row r="2573" spans="1:5">
      <c r="A2573" s="189">
        <v>37960</v>
      </c>
      <c r="B2573" s="189" t="s">
        <v>2322</v>
      </c>
      <c r="C2573" s="189" t="s">
        <v>332</v>
      </c>
      <c r="D2573" s="189" t="s">
        <v>333</v>
      </c>
      <c r="E2573" s="138">
        <v>40.799999999999997</v>
      </c>
    </row>
    <row r="2574" spans="1:5">
      <c r="A2574" s="189">
        <v>37961</v>
      </c>
      <c r="B2574" s="189" t="s">
        <v>2323</v>
      </c>
      <c r="C2574" s="189" t="s">
        <v>332</v>
      </c>
      <c r="D2574" s="189" t="s">
        <v>333</v>
      </c>
      <c r="E2574" s="138">
        <v>108.24</v>
      </c>
    </row>
    <row r="2575" spans="1:5">
      <c r="A2575" s="189">
        <v>37962</v>
      </c>
      <c r="B2575" s="189" t="s">
        <v>2324</v>
      </c>
      <c r="C2575" s="189" t="s">
        <v>332</v>
      </c>
      <c r="D2575" s="189" t="s">
        <v>333</v>
      </c>
      <c r="E2575" s="138">
        <v>125.78</v>
      </c>
    </row>
    <row r="2576" spans="1:5">
      <c r="A2576" s="189">
        <v>3533</v>
      </c>
      <c r="B2576" s="189" t="s">
        <v>2325</v>
      </c>
      <c r="C2576" s="189" t="s">
        <v>332</v>
      </c>
      <c r="D2576" s="189" t="s">
        <v>333</v>
      </c>
      <c r="E2576" s="138">
        <v>1.53</v>
      </c>
    </row>
    <row r="2577" spans="1:5">
      <c r="A2577" s="189">
        <v>3538</v>
      </c>
      <c r="B2577" s="189" t="s">
        <v>2326</v>
      </c>
      <c r="C2577" s="189" t="s">
        <v>332</v>
      </c>
      <c r="D2577" s="189" t="s">
        <v>333</v>
      </c>
      <c r="E2577" s="138">
        <v>2.64</v>
      </c>
    </row>
    <row r="2578" spans="1:5">
      <c r="A2578" s="189">
        <v>3497</v>
      </c>
      <c r="B2578" s="189" t="s">
        <v>2327</v>
      </c>
      <c r="C2578" s="189" t="s">
        <v>332</v>
      </c>
      <c r="D2578" s="189" t="s">
        <v>333</v>
      </c>
      <c r="E2578" s="138">
        <v>9.8800000000000008</v>
      </c>
    </row>
    <row r="2579" spans="1:5">
      <c r="A2579" s="189">
        <v>3498</v>
      </c>
      <c r="B2579" s="189" t="s">
        <v>2328</v>
      </c>
      <c r="C2579" s="189" t="s">
        <v>332</v>
      </c>
      <c r="D2579" s="189" t="s">
        <v>333</v>
      </c>
      <c r="E2579" s="138">
        <v>3.14</v>
      </c>
    </row>
    <row r="2580" spans="1:5">
      <c r="A2580" s="189">
        <v>3496</v>
      </c>
      <c r="B2580" s="189" t="s">
        <v>2329</v>
      </c>
      <c r="C2580" s="189" t="s">
        <v>332</v>
      </c>
      <c r="D2580" s="189" t="s">
        <v>333</v>
      </c>
      <c r="E2580" s="138">
        <v>2.5299999999999998</v>
      </c>
    </row>
    <row r="2581" spans="1:5">
      <c r="A2581" s="189">
        <v>38429</v>
      </c>
      <c r="B2581" s="189" t="s">
        <v>2330</v>
      </c>
      <c r="C2581" s="189" t="s">
        <v>332</v>
      </c>
      <c r="D2581" s="189" t="s">
        <v>333</v>
      </c>
      <c r="E2581" s="138">
        <v>6.89</v>
      </c>
    </row>
    <row r="2582" spans="1:5">
      <c r="A2582" s="189">
        <v>38431</v>
      </c>
      <c r="B2582" s="189" t="s">
        <v>2331</v>
      </c>
      <c r="C2582" s="189" t="s">
        <v>332</v>
      </c>
      <c r="D2582" s="189" t="s">
        <v>333</v>
      </c>
      <c r="E2582" s="138">
        <v>10.91</v>
      </c>
    </row>
    <row r="2583" spans="1:5">
      <c r="A2583" s="189">
        <v>38430</v>
      </c>
      <c r="B2583" s="189" t="s">
        <v>2332</v>
      </c>
      <c r="C2583" s="189" t="s">
        <v>332</v>
      </c>
      <c r="D2583" s="189" t="s">
        <v>333</v>
      </c>
      <c r="E2583" s="138">
        <v>13.94</v>
      </c>
    </row>
    <row r="2584" spans="1:5">
      <c r="A2584" s="189">
        <v>36348</v>
      </c>
      <c r="B2584" s="189" t="s">
        <v>4617</v>
      </c>
      <c r="C2584" s="189" t="s">
        <v>332</v>
      </c>
      <c r="D2584" s="189" t="s">
        <v>335</v>
      </c>
      <c r="E2584" s="138">
        <v>1.21</v>
      </c>
    </row>
    <row r="2585" spans="1:5">
      <c r="A2585" s="189">
        <v>36349</v>
      </c>
      <c r="B2585" s="189" t="s">
        <v>4618</v>
      </c>
      <c r="C2585" s="189" t="s">
        <v>332</v>
      </c>
      <c r="D2585" s="189" t="s">
        <v>335</v>
      </c>
      <c r="E2585" s="138">
        <v>1.82</v>
      </c>
    </row>
    <row r="2586" spans="1:5">
      <c r="A2586" s="189">
        <v>38433</v>
      </c>
      <c r="B2586" s="189" t="s">
        <v>4619</v>
      </c>
      <c r="C2586" s="189" t="s">
        <v>332</v>
      </c>
      <c r="D2586" s="189" t="s">
        <v>335</v>
      </c>
      <c r="E2586" s="138">
        <v>3.37</v>
      </c>
    </row>
    <row r="2587" spans="1:5">
      <c r="A2587" s="189">
        <v>38440</v>
      </c>
      <c r="B2587" s="189" t="s">
        <v>4620</v>
      </c>
      <c r="C2587" s="189" t="s">
        <v>332</v>
      </c>
      <c r="D2587" s="189" t="s">
        <v>335</v>
      </c>
      <c r="E2587" s="138">
        <v>116.37</v>
      </c>
    </row>
    <row r="2588" spans="1:5">
      <c r="A2588" s="189">
        <v>36359</v>
      </c>
      <c r="B2588" s="189" t="s">
        <v>4621</v>
      </c>
      <c r="C2588" s="189" t="s">
        <v>332</v>
      </c>
      <c r="D2588" s="189" t="s">
        <v>335</v>
      </c>
      <c r="E2588" s="138">
        <v>1.44</v>
      </c>
    </row>
    <row r="2589" spans="1:5">
      <c r="A2589" s="189">
        <v>36360</v>
      </c>
      <c r="B2589" s="189" t="s">
        <v>4622</v>
      </c>
      <c r="C2589" s="189" t="s">
        <v>332</v>
      </c>
      <c r="D2589" s="189" t="s">
        <v>335</v>
      </c>
      <c r="E2589" s="138">
        <v>2.23</v>
      </c>
    </row>
    <row r="2590" spans="1:5">
      <c r="A2590" s="189">
        <v>38434</v>
      </c>
      <c r="B2590" s="189" t="s">
        <v>4623</v>
      </c>
      <c r="C2590" s="189" t="s">
        <v>332</v>
      </c>
      <c r="D2590" s="189" t="s">
        <v>335</v>
      </c>
      <c r="E2590" s="138">
        <v>3.42</v>
      </c>
    </row>
    <row r="2591" spans="1:5">
      <c r="A2591" s="189">
        <v>38435</v>
      </c>
      <c r="B2591" s="189" t="s">
        <v>4624</v>
      </c>
      <c r="C2591" s="189" t="s">
        <v>332</v>
      </c>
      <c r="D2591" s="189" t="s">
        <v>335</v>
      </c>
      <c r="E2591" s="138">
        <v>6.49</v>
      </c>
    </row>
    <row r="2592" spans="1:5">
      <c r="A2592" s="189">
        <v>38436</v>
      </c>
      <c r="B2592" s="189" t="s">
        <v>4625</v>
      </c>
      <c r="C2592" s="189" t="s">
        <v>332</v>
      </c>
      <c r="D2592" s="189" t="s">
        <v>335</v>
      </c>
      <c r="E2592" s="138">
        <v>13.41</v>
      </c>
    </row>
    <row r="2593" spans="1:5">
      <c r="A2593" s="189">
        <v>38437</v>
      </c>
      <c r="B2593" s="189" t="s">
        <v>4626</v>
      </c>
      <c r="C2593" s="189" t="s">
        <v>332</v>
      </c>
      <c r="D2593" s="189" t="s">
        <v>335</v>
      </c>
      <c r="E2593" s="138">
        <v>20.149999999999999</v>
      </c>
    </row>
    <row r="2594" spans="1:5">
      <c r="A2594" s="189">
        <v>38438</v>
      </c>
      <c r="B2594" s="189" t="s">
        <v>4627</v>
      </c>
      <c r="C2594" s="189" t="s">
        <v>332</v>
      </c>
      <c r="D2594" s="189" t="s">
        <v>335</v>
      </c>
      <c r="E2594" s="138">
        <v>50.91</v>
      </c>
    </row>
    <row r="2595" spans="1:5">
      <c r="A2595" s="189">
        <v>38439</v>
      </c>
      <c r="B2595" s="189" t="s">
        <v>4628</v>
      </c>
      <c r="C2595" s="189" t="s">
        <v>332</v>
      </c>
      <c r="D2595" s="189" t="s">
        <v>335</v>
      </c>
      <c r="E2595" s="138">
        <v>77.59</v>
      </c>
    </row>
    <row r="2596" spans="1:5">
      <c r="A2596" s="189">
        <v>10836</v>
      </c>
      <c r="B2596" s="189" t="s">
        <v>2333</v>
      </c>
      <c r="C2596" s="189" t="s">
        <v>332</v>
      </c>
      <c r="D2596" s="189" t="s">
        <v>333</v>
      </c>
      <c r="E2596" s="138">
        <v>11.78</v>
      </c>
    </row>
    <row r="2597" spans="1:5">
      <c r="A2597" s="189">
        <v>20128</v>
      </c>
      <c r="B2597" s="189" t="s">
        <v>2334</v>
      </c>
      <c r="C2597" s="189" t="s">
        <v>332</v>
      </c>
      <c r="D2597" s="189" t="s">
        <v>333</v>
      </c>
      <c r="E2597" s="138">
        <v>34.53</v>
      </c>
    </row>
    <row r="2598" spans="1:5">
      <c r="A2598" s="189">
        <v>20131</v>
      </c>
      <c r="B2598" s="189" t="s">
        <v>2335</v>
      </c>
      <c r="C2598" s="189" t="s">
        <v>332</v>
      </c>
      <c r="D2598" s="189" t="s">
        <v>333</v>
      </c>
      <c r="E2598" s="138">
        <v>31.52</v>
      </c>
    </row>
    <row r="2599" spans="1:5">
      <c r="A2599" s="189">
        <v>3521</v>
      </c>
      <c r="B2599" s="189" t="s">
        <v>2336</v>
      </c>
      <c r="C2599" s="189" t="s">
        <v>332</v>
      </c>
      <c r="D2599" s="189" t="s">
        <v>333</v>
      </c>
      <c r="E2599" s="138">
        <v>1.33</v>
      </c>
    </row>
    <row r="2600" spans="1:5">
      <c r="A2600" s="189">
        <v>3531</v>
      </c>
      <c r="B2600" s="189" t="s">
        <v>2337</v>
      </c>
      <c r="C2600" s="189" t="s">
        <v>332</v>
      </c>
      <c r="D2600" s="189" t="s">
        <v>333</v>
      </c>
      <c r="E2600" s="138">
        <v>1.51</v>
      </c>
    </row>
    <row r="2601" spans="1:5">
      <c r="A2601" s="189">
        <v>3522</v>
      </c>
      <c r="B2601" s="189" t="s">
        <v>2338</v>
      </c>
      <c r="C2601" s="189" t="s">
        <v>332</v>
      </c>
      <c r="D2601" s="189" t="s">
        <v>333</v>
      </c>
      <c r="E2601" s="138">
        <v>2.2400000000000002</v>
      </c>
    </row>
    <row r="2602" spans="1:5">
      <c r="A2602" s="189">
        <v>3527</v>
      </c>
      <c r="B2602" s="189" t="s">
        <v>2339</v>
      </c>
      <c r="C2602" s="189" t="s">
        <v>332</v>
      </c>
      <c r="D2602" s="189" t="s">
        <v>333</v>
      </c>
      <c r="E2602" s="138">
        <v>7.71</v>
      </c>
    </row>
    <row r="2603" spans="1:5">
      <c r="A2603" s="189">
        <v>10835</v>
      </c>
      <c r="B2603" s="189" t="s">
        <v>2340</v>
      </c>
      <c r="C2603" s="189" t="s">
        <v>332</v>
      </c>
      <c r="D2603" s="189" t="s">
        <v>333</v>
      </c>
      <c r="E2603" s="138">
        <v>2.46</v>
      </c>
    </row>
    <row r="2604" spans="1:5">
      <c r="A2604" s="189">
        <v>3475</v>
      </c>
      <c r="B2604" s="189" t="s">
        <v>2341</v>
      </c>
      <c r="C2604" s="189" t="s">
        <v>332</v>
      </c>
      <c r="D2604" s="189" t="s">
        <v>333</v>
      </c>
      <c r="E2604" s="138">
        <v>2.59</v>
      </c>
    </row>
    <row r="2605" spans="1:5">
      <c r="A2605" s="189">
        <v>3485</v>
      </c>
      <c r="B2605" s="189" t="s">
        <v>2342</v>
      </c>
      <c r="C2605" s="189" t="s">
        <v>332</v>
      </c>
      <c r="D2605" s="189" t="s">
        <v>333</v>
      </c>
      <c r="E2605" s="138">
        <v>8.2799999999999994</v>
      </c>
    </row>
    <row r="2606" spans="1:5">
      <c r="A2606" s="189">
        <v>3534</v>
      </c>
      <c r="B2606" s="189" t="s">
        <v>2343</v>
      </c>
      <c r="C2606" s="189" t="s">
        <v>332</v>
      </c>
      <c r="D2606" s="189" t="s">
        <v>333</v>
      </c>
      <c r="E2606" s="138">
        <v>3.27</v>
      </c>
    </row>
    <row r="2607" spans="1:5">
      <c r="A2607" s="189">
        <v>3543</v>
      </c>
      <c r="B2607" s="189" t="s">
        <v>2344</v>
      </c>
      <c r="C2607" s="189" t="s">
        <v>332</v>
      </c>
      <c r="D2607" s="189" t="s">
        <v>333</v>
      </c>
      <c r="E2607" s="138">
        <v>1.64</v>
      </c>
    </row>
    <row r="2608" spans="1:5">
      <c r="A2608" s="189">
        <v>3482</v>
      </c>
      <c r="B2608" s="189" t="s">
        <v>2345</v>
      </c>
      <c r="C2608" s="189" t="s">
        <v>332</v>
      </c>
      <c r="D2608" s="189" t="s">
        <v>333</v>
      </c>
      <c r="E2608" s="138">
        <v>4.16</v>
      </c>
    </row>
    <row r="2609" spans="1:5">
      <c r="A2609" s="189">
        <v>3505</v>
      </c>
      <c r="B2609" s="189" t="s">
        <v>2346</v>
      </c>
      <c r="C2609" s="189" t="s">
        <v>332</v>
      </c>
      <c r="D2609" s="189" t="s">
        <v>333</v>
      </c>
      <c r="E2609" s="138">
        <v>2.36</v>
      </c>
    </row>
    <row r="2610" spans="1:5">
      <c r="A2610" s="189">
        <v>3516</v>
      </c>
      <c r="B2610" s="189" t="s">
        <v>2347</v>
      </c>
      <c r="C2610" s="189" t="s">
        <v>332</v>
      </c>
      <c r="D2610" s="189" t="s">
        <v>333</v>
      </c>
      <c r="E2610" s="138">
        <v>0.64</v>
      </c>
    </row>
    <row r="2611" spans="1:5">
      <c r="A2611" s="189">
        <v>3517</v>
      </c>
      <c r="B2611" s="189" t="s">
        <v>2348</v>
      </c>
      <c r="C2611" s="189" t="s">
        <v>332</v>
      </c>
      <c r="D2611" s="189" t="s">
        <v>333</v>
      </c>
      <c r="E2611" s="138">
        <v>2.25</v>
      </c>
    </row>
    <row r="2612" spans="1:5">
      <c r="A2612" s="189">
        <v>3515</v>
      </c>
      <c r="B2612" s="189" t="s">
        <v>2349</v>
      </c>
      <c r="C2612" s="189" t="s">
        <v>332</v>
      </c>
      <c r="D2612" s="189" t="s">
        <v>333</v>
      </c>
      <c r="E2612" s="138">
        <v>3.82</v>
      </c>
    </row>
    <row r="2613" spans="1:5">
      <c r="A2613" s="189">
        <v>20147</v>
      </c>
      <c r="B2613" s="189" t="s">
        <v>2350</v>
      </c>
      <c r="C2613" s="189" t="s">
        <v>332</v>
      </c>
      <c r="D2613" s="189" t="s">
        <v>333</v>
      </c>
      <c r="E2613" s="138">
        <v>4.1100000000000003</v>
      </c>
    </row>
    <row r="2614" spans="1:5">
      <c r="A2614" s="189">
        <v>3524</v>
      </c>
      <c r="B2614" s="189" t="s">
        <v>2351</v>
      </c>
      <c r="C2614" s="189" t="s">
        <v>332</v>
      </c>
      <c r="D2614" s="189" t="s">
        <v>333</v>
      </c>
      <c r="E2614" s="138">
        <v>4.88</v>
      </c>
    </row>
    <row r="2615" spans="1:5">
      <c r="A2615" s="189">
        <v>3532</v>
      </c>
      <c r="B2615" s="189" t="s">
        <v>2352</v>
      </c>
      <c r="C2615" s="189" t="s">
        <v>332</v>
      </c>
      <c r="D2615" s="189" t="s">
        <v>333</v>
      </c>
      <c r="E2615" s="138">
        <v>8.93</v>
      </c>
    </row>
    <row r="2616" spans="1:5">
      <c r="A2616" s="189">
        <v>3528</v>
      </c>
      <c r="B2616" s="189" t="s">
        <v>2353</v>
      </c>
      <c r="C2616" s="189" t="s">
        <v>332</v>
      </c>
      <c r="D2616" s="189" t="s">
        <v>333</v>
      </c>
      <c r="E2616" s="138">
        <v>5.08</v>
      </c>
    </row>
    <row r="2617" spans="1:5">
      <c r="A2617" s="189">
        <v>37952</v>
      </c>
      <c r="B2617" s="189" t="s">
        <v>2354</v>
      </c>
      <c r="C2617" s="189" t="s">
        <v>332</v>
      </c>
      <c r="D2617" s="189" t="s">
        <v>333</v>
      </c>
      <c r="E2617" s="138">
        <v>36.21</v>
      </c>
    </row>
    <row r="2618" spans="1:5">
      <c r="A2618" s="189">
        <v>37951</v>
      </c>
      <c r="B2618" s="189" t="s">
        <v>2355</v>
      </c>
      <c r="C2618" s="189" t="s">
        <v>332</v>
      </c>
      <c r="D2618" s="189" t="s">
        <v>333</v>
      </c>
      <c r="E2618" s="138">
        <v>1.31</v>
      </c>
    </row>
    <row r="2619" spans="1:5">
      <c r="A2619" s="189">
        <v>3518</v>
      </c>
      <c r="B2619" s="189" t="s">
        <v>2356</v>
      </c>
      <c r="C2619" s="189" t="s">
        <v>332</v>
      </c>
      <c r="D2619" s="189" t="s">
        <v>333</v>
      </c>
      <c r="E2619" s="138">
        <v>1.93</v>
      </c>
    </row>
    <row r="2620" spans="1:5">
      <c r="A2620" s="189">
        <v>3519</v>
      </c>
      <c r="B2620" s="189" t="s">
        <v>2357</v>
      </c>
      <c r="C2620" s="189" t="s">
        <v>332</v>
      </c>
      <c r="D2620" s="189" t="s">
        <v>333</v>
      </c>
      <c r="E2620" s="138">
        <v>4.5599999999999996</v>
      </c>
    </row>
    <row r="2621" spans="1:5">
      <c r="A2621" s="189">
        <v>3520</v>
      </c>
      <c r="B2621" s="189" t="s">
        <v>2358</v>
      </c>
      <c r="C2621" s="189" t="s">
        <v>332</v>
      </c>
      <c r="D2621" s="189" t="s">
        <v>333</v>
      </c>
      <c r="E2621" s="138">
        <v>5.1100000000000003</v>
      </c>
    </row>
    <row r="2622" spans="1:5">
      <c r="A2622" s="189">
        <v>37950</v>
      </c>
      <c r="B2622" s="189" t="s">
        <v>2359</v>
      </c>
      <c r="C2622" s="189" t="s">
        <v>332</v>
      </c>
      <c r="D2622" s="189" t="s">
        <v>333</v>
      </c>
      <c r="E2622" s="138">
        <v>31.52</v>
      </c>
    </row>
    <row r="2623" spans="1:5">
      <c r="A2623" s="189">
        <v>37949</v>
      </c>
      <c r="B2623" s="189" t="s">
        <v>2360</v>
      </c>
      <c r="C2623" s="189" t="s">
        <v>332</v>
      </c>
      <c r="D2623" s="189" t="s">
        <v>333</v>
      </c>
      <c r="E2623" s="138">
        <v>1.1499999999999999</v>
      </c>
    </row>
    <row r="2624" spans="1:5">
      <c r="A2624" s="189">
        <v>3526</v>
      </c>
      <c r="B2624" s="189" t="s">
        <v>2361</v>
      </c>
      <c r="C2624" s="189" t="s">
        <v>332</v>
      </c>
      <c r="D2624" s="189" t="s">
        <v>333</v>
      </c>
      <c r="E2624" s="138">
        <v>1.55</v>
      </c>
    </row>
    <row r="2625" spans="1:5">
      <c r="A2625" s="189">
        <v>3509</v>
      </c>
      <c r="B2625" s="189" t="s">
        <v>2362</v>
      </c>
      <c r="C2625" s="189" t="s">
        <v>332</v>
      </c>
      <c r="D2625" s="189" t="s">
        <v>333</v>
      </c>
      <c r="E2625" s="138">
        <v>4.0199999999999996</v>
      </c>
    </row>
    <row r="2626" spans="1:5">
      <c r="A2626" s="189">
        <v>3530</v>
      </c>
      <c r="B2626" s="189" t="s">
        <v>2363</v>
      </c>
      <c r="C2626" s="189" t="s">
        <v>332</v>
      </c>
      <c r="D2626" s="189" t="s">
        <v>333</v>
      </c>
      <c r="E2626" s="138">
        <v>153.72</v>
      </c>
    </row>
    <row r="2627" spans="1:5">
      <c r="A2627" s="189">
        <v>3542</v>
      </c>
      <c r="B2627" s="189" t="s">
        <v>2364</v>
      </c>
      <c r="C2627" s="189" t="s">
        <v>332</v>
      </c>
      <c r="D2627" s="189" t="s">
        <v>333</v>
      </c>
      <c r="E2627" s="138">
        <v>0.35</v>
      </c>
    </row>
    <row r="2628" spans="1:5">
      <c r="A2628" s="189">
        <v>3529</v>
      </c>
      <c r="B2628" s="189" t="s">
        <v>2365</v>
      </c>
      <c r="C2628" s="189" t="s">
        <v>332</v>
      </c>
      <c r="D2628" s="189" t="s">
        <v>333</v>
      </c>
      <c r="E2628" s="138">
        <v>0.49</v>
      </c>
    </row>
    <row r="2629" spans="1:5">
      <c r="A2629" s="189">
        <v>3536</v>
      </c>
      <c r="B2629" s="189" t="s">
        <v>250</v>
      </c>
      <c r="C2629" s="189" t="s">
        <v>332</v>
      </c>
      <c r="D2629" s="189" t="s">
        <v>333</v>
      </c>
      <c r="E2629" s="138">
        <v>1.47</v>
      </c>
    </row>
    <row r="2630" spans="1:5">
      <c r="A2630" s="189">
        <v>3535</v>
      </c>
      <c r="B2630" s="189" t="s">
        <v>2366</v>
      </c>
      <c r="C2630" s="189" t="s">
        <v>332</v>
      </c>
      <c r="D2630" s="189" t="s">
        <v>333</v>
      </c>
      <c r="E2630" s="138">
        <v>3.49</v>
      </c>
    </row>
    <row r="2631" spans="1:5">
      <c r="A2631" s="189">
        <v>3540</v>
      </c>
      <c r="B2631" s="189" t="s">
        <v>214</v>
      </c>
      <c r="C2631" s="189" t="s">
        <v>332</v>
      </c>
      <c r="D2631" s="189" t="s">
        <v>333</v>
      </c>
      <c r="E2631" s="138">
        <v>3.78</v>
      </c>
    </row>
    <row r="2632" spans="1:5">
      <c r="A2632" s="189">
        <v>3539</v>
      </c>
      <c r="B2632" s="189" t="s">
        <v>2367</v>
      </c>
      <c r="C2632" s="189" t="s">
        <v>332</v>
      </c>
      <c r="D2632" s="189" t="s">
        <v>333</v>
      </c>
      <c r="E2632" s="138">
        <v>16.39</v>
      </c>
    </row>
    <row r="2633" spans="1:5">
      <c r="A2633" s="189">
        <v>3513</v>
      </c>
      <c r="B2633" s="189" t="s">
        <v>2368</v>
      </c>
      <c r="C2633" s="189" t="s">
        <v>332</v>
      </c>
      <c r="D2633" s="189" t="s">
        <v>333</v>
      </c>
      <c r="E2633" s="138">
        <v>72.87</v>
      </c>
    </row>
    <row r="2634" spans="1:5">
      <c r="A2634" s="189">
        <v>3492</v>
      </c>
      <c r="B2634" s="189" t="s">
        <v>2369</v>
      </c>
      <c r="C2634" s="189" t="s">
        <v>332</v>
      </c>
      <c r="D2634" s="189" t="s">
        <v>333</v>
      </c>
      <c r="E2634" s="138">
        <v>14.02</v>
      </c>
    </row>
    <row r="2635" spans="1:5">
      <c r="A2635" s="189">
        <v>3491</v>
      </c>
      <c r="B2635" s="189" t="s">
        <v>2370</v>
      </c>
      <c r="C2635" s="189" t="s">
        <v>332</v>
      </c>
      <c r="D2635" s="189" t="s">
        <v>333</v>
      </c>
      <c r="E2635" s="138">
        <v>8</v>
      </c>
    </row>
    <row r="2636" spans="1:5">
      <c r="A2636" s="189">
        <v>3493</v>
      </c>
      <c r="B2636" s="189" t="s">
        <v>2371</v>
      </c>
      <c r="C2636" s="189" t="s">
        <v>332</v>
      </c>
      <c r="D2636" s="189" t="s">
        <v>333</v>
      </c>
      <c r="E2636" s="138">
        <v>19.170000000000002</v>
      </c>
    </row>
    <row r="2637" spans="1:5">
      <c r="A2637" s="189">
        <v>12628</v>
      </c>
      <c r="B2637" s="189" t="s">
        <v>2372</v>
      </c>
      <c r="C2637" s="189" t="s">
        <v>332</v>
      </c>
      <c r="D2637" s="189" t="s">
        <v>335</v>
      </c>
      <c r="E2637" s="138">
        <v>5.79</v>
      </c>
    </row>
    <row r="2638" spans="1:5">
      <c r="A2638" s="189">
        <v>12629</v>
      </c>
      <c r="B2638" s="189" t="s">
        <v>2373</v>
      </c>
      <c r="C2638" s="189" t="s">
        <v>332</v>
      </c>
      <c r="D2638" s="189" t="s">
        <v>335</v>
      </c>
      <c r="E2638" s="138">
        <v>6.28</v>
      </c>
    </row>
    <row r="2639" spans="1:5">
      <c r="A2639" s="189">
        <v>3481</v>
      </c>
      <c r="B2639" s="189" t="s">
        <v>2374</v>
      </c>
      <c r="C2639" s="189" t="s">
        <v>332</v>
      </c>
      <c r="D2639" s="189" t="s">
        <v>333</v>
      </c>
      <c r="E2639" s="138">
        <v>9.7100000000000009</v>
      </c>
    </row>
    <row r="2640" spans="1:5">
      <c r="A2640" s="189">
        <v>3510</v>
      </c>
      <c r="B2640" s="189" t="s">
        <v>2375</v>
      </c>
      <c r="C2640" s="189" t="s">
        <v>332</v>
      </c>
      <c r="D2640" s="189" t="s">
        <v>333</v>
      </c>
      <c r="E2640" s="138">
        <v>9.08</v>
      </c>
    </row>
    <row r="2641" spans="1:5">
      <c r="A2641" s="189">
        <v>3508</v>
      </c>
      <c r="B2641" s="189" t="s">
        <v>2376</v>
      </c>
      <c r="C2641" s="189" t="s">
        <v>332</v>
      </c>
      <c r="D2641" s="189" t="s">
        <v>333</v>
      </c>
      <c r="E2641" s="138">
        <v>23.73</v>
      </c>
    </row>
    <row r="2642" spans="1:5">
      <c r="A2642" s="189">
        <v>38939</v>
      </c>
      <c r="B2642" s="189" t="s">
        <v>4629</v>
      </c>
      <c r="C2642" s="189" t="s">
        <v>332</v>
      </c>
      <c r="D2642" s="189" t="s">
        <v>335</v>
      </c>
      <c r="E2642" s="138">
        <v>12.74</v>
      </c>
    </row>
    <row r="2643" spans="1:5">
      <c r="A2643" s="189">
        <v>38940</v>
      </c>
      <c r="B2643" s="189" t="s">
        <v>4630</v>
      </c>
      <c r="C2643" s="189" t="s">
        <v>332</v>
      </c>
      <c r="D2643" s="189" t="s">
        <v>335</v>
      </c>
      <c r="E2643" s="138">
        <v>19.45</v>
      </c>
    </row>
    <row r="2644" spans="1:5">
      <c r="A2644" s="189">
        <v>38941</v>
      </c>
      <c r="B2644" s="189" t="s">
        <v>4631</v>
      </c>
      <c r="C2644" s="189" t="s">
        <v>332</v>
      </c>
      <c r="D2644" s="189" t="s">
        <v>335</v>
      </c>
      <c r="E2644" s="138">
        <v>22.98</v>
      </c>
    </row>
    <row r="2645" spans="1:5">
      <c r="A2645" s="189">
        <v>38942</v>
      </c>
      <c r="B2645" s="189" t="s">
        <v>4632</v>
      </c>
      <c r="C2645" s="189" t="s">
        <v>332</v>
      </c>
      <c r="D2645" s="189" t="s">
        <v>335</v>
      </c>
      <c r="E2645" s="138">
        <v>25.74</v>
      </c>
    </row>
    <row r="2646" spans="1:5">
      <c r="A2646" s="189">
        <v>38987</v>
      </c>
      <c r="B2646" s="189" t="s">
        <v>4633</v>
      </c>
      <c r="C2646" s="189" t="s">
        <v>332</v>
      </c>
      <c r="D2646" s="189" t="s">
        <v>335</v>
      </c>
      <c r="E2646" s="138">
        <v>6.04</v>
      </c>
    </row>
    <row r="2647" spans="1:5">
      <c r="A2647" s="189">
        <v>38988</v>
      </c>
      <c r="B2647" s="189" t="s">
        <v>4634</v>
      </c>
      <c r="C2647" s="189" t="s">
        <v>332</v>
      </c>
      <c r="D2647" s="189" t="s">
        <v>335</v>
      </c>
      <c r="E2647" s="138">
        <v>14.03</v>
      </c>
    </row>
    <row r="2648" spans="1:5">
      <c r="A2648" s="189">
        <v>38989</v>
      </c>
      <c r="B2648" s="189" t="s">
        <v>4635</v>
      </c>
      <c r="C2648" s="189" t="s">
        <v>332</v>
      </c>
      <c r="D2648" s="189" t="s">
        <v>335</v>
      </c>
      <c r="E2648" s="138">
        <v>18.64</v>
      </c>
    </row>
    <row r="2649" spans="1:5">
      <c r="A2649" s="189">
        <v>38990</v>
      </c>
      <c r="B2649" s="189" t="s">
        <v>4636</v>
      </c>
      <c r="C2649" s="189" t="s">
        <v>332</v>
      </c>
      <c r="D2649" s="189" t="s">
        <v>335</v>
      </c>
      <c r="E2649" s="138">
        <v>49.14</v>
      </c>
    </row>
    <row r="2650" spans="1:5">
      <c r="A2650" s="189">
        <v>38991</v>
      </c>
      <c r="B2650" s="189" t="s">
        <v>4637</v>
      </c>
      <c r="C2650" s="189" t="s">
        <v>332</v>
      </c>
      <c r="D2650" s="189" t="s">
        <v>335</v>
      </c>
      <c r="E2650" s="138">
        <v>99.29</v>
      </c>
    </row>
    <row r="2651" spans="1:5">
      <c r="A2651" s="189">
        <v>38913</v>
      </c>
      <c r="B2651" s="189" t="s">
        <v>4638</v>
      </c>
      <c r="C2651" s="189" t="s">
        <v>332</v>
      </c>
      <c r="D2651" s="189" t="s">
        <v>335</v>
      </c>
      <c r="E2651" s="138">
        <v>11.82</v>
      </c>
    </row>
    <row r="2652" spans="1:5">
      <c r="A2652" s="189">
        <v>38914</v>
      </c>
      <c r="B2652" s="189" t="s">
        <v>4639</v>
      </c>
      <c r="C2652" s="189" t="s">
        <v>332</v>
      </c>
      <c r="D2652" s="189" t="s">
        <v>335</v>
      </c>
      <c r="E2652" s="138">
        <v>13.71</v>
      </c>
    </row>
    <row r="2653" spans="1:5">
      <c r="A2653" s="189">
        <v>38915</v>
      </c>
      <c r="B2653" s="189" t="s">
        <v>4640</v>
      </c>
      <c r="C2653" s="189" t="s">
        <v>332</v>
      </c>
      <c r="D2653" s="189" t="s">
        <v>335</v>
      </c>
      <c r="E2653" s="138">
        <v>23.81</v>
      </c>
    </row>
    <row r="2654" spans="1:5">
      <c r="A2654" s="189">
        <v>38916</v>
      </c>
      <c r="B2654" s="189" t="s">
        <v>4641</v>
      </c>
      <c r="C2654" s="189" t="s">
        <v>332</v>
      </c>
      <c r="D2654" s="189" t="s">
        <v>335</v>
      </c>
      <c r="E2654" s="138">
        <v>31.41</v>
      </c>
    </row>
    <row r="2655" spans="1:5">
      <c r="A2655" s="189">
        <v>39300</v>
      </c>
      <c r="B2655" s="189" t="s">
        <v>4642</v>
      </c>
      <c r="C2655" s="189" t="s">
        <v>332</v>
      </c>
      <c r="D2655" s="189" t="s">
        <v>335</v>
      </c>
      <c r="E2655" s="138">
        <v>10.68</v>
      </c>
    </row>
    <row r="2656" spans="1:5">
      <c r="A2656" s="189">
        <v>39301</v>
      </c>
      <c r="B2656" s="189" t="s">
        <v>4643</v>
      </c>
      <c r="C2656" s="189" t="s">
        <v>332</v>
      </c>
      <c r="D2656" s="189" t="s">
        <v>335</v>
      </c>
      <c r="E2656" s="138">
        <v>14.82</v>
      </c>
    </row>
    <row r="2657" spans="1:5">
      <c r="A2657" s="189">
        <v>39302</v>
      </c>
      <c r="B2657" s="189" t="s">
        <v>4644</v>
      </c>
      <c r="C2657" s="189" t="s">
        <v>332</v>
      </c>
      <c r="D2657" s="189" t="s">
        <v>335</v>
      </c>
      <c r="E2657" s="138">
        <v>18.62</v>
      </c>
    </row>
    <row r="2658" spans="1:5">
      <c r="A2658" s="189">
        <v>39303</v>
      </c>
      <c r="B2658" s="189" t="s">
        <v>4645</v>
      </c>
      <c r="C2658" s="189" t="s">
        <v>332</v>
      </c>
      <c r="D2658" s="189" t="s">
        <v>335</v>
      </c>
      <c r="E2658" s="138">
        <v>32.74</v>
      </c>
    </row>
    <row r="2659" spans="1:5">
      <c r="A2659" s="189">
        <v>38923</v>
      </c>
      <c r="B2659" s="189" t="s">
        <v>4646</v>
      </c>
      <c r="C2659" s="189" t="s">
        <v>332</v>
      </c>
      <c r="D2659" s="189" t="s">
        <v>335</v>
      </c>
      <c r="E2659" s="138">
        <v>10.43</v>
      </c>
    </row>
    <row r="2660" spans="1:5">
      <c r="A2660" s="189">
        <v>38925</v>
      </c>
      <c r="B2660" s="189" t="s">
        <v>4647</v>
      </c>
      <c r="C2660" s="189" t="s">
        <v>332</v>
      </c>
      <c r="D2660" s="189" t="s">
        <v>335</v>
      </c>
      <c r="E2660" s="138">
        <v>11.2</v>
      </c>
    </row>
    <row r="2661" spans="1:5">
      <c r="A2661" s="189">
        <v>38926</v>
      </c>
      <c r="B2661" s="189" t="s">
        <v>4648</v>
      </c>
      <c r="C2661" s="189" t="s">
        <v>332</v>
      </c>
      <c r="D2661" s="189" t="s">
        <v>335</v>
      </c>
      <c r="E2661" s="138">
        <v>16.010000000000002</v>
      </c>
    </row>
    <row r="2662" spans="1:5">
      <c r="A2662" s="189">
        <v>38927</v>
      </c>
      <c r="B2662" s="189" t="s">
        <v>4649</v>
      </c>
      <c r="C2662" s="189" t="s">
        <v>332</v>
      </c>
      <c r="D2662" s="189" t="s">
        <v>335</v>
      </c>
      <c r="E2662" s="138">
        <v>17.12</v>
      </c>
    </row>
    <row r="2663" spans="1:5">
      <c r="A2663" s="189">
        <v>39304</v>
      </c>
      <c r="B2663" s="189" t="s">
        <v>4650</v>
      </c>
      <c r="C2663" s="189" t="s">
        <v>332</v>
      </c>
      <c r="D2663" s="189" t="s">
        <v>335</v>
      </c>
      <c r="E2663" s="138">
        <v>13.19</v>
      </c>
    </row>
    <row r="2664" spans="1:5">
      <c r="A2664" s="189">
        <v>38924</v>
      </c>
      <c r="B2664" s="189" t="s">
        <v>4651</v>
      </c>
      <c r="C2664" s="189" t="s">
        <v>332</v>
      </c>
      <c r="D2664" s="189" t="s">
        <v>335</v>
      </c>
      <c r="E2664" s="138">
        <v>18.79</v>
      </c>
    </row>
    <row r="2665" spans="1:5">
      <c r="A2665" s="189">
        <v>39305</v>
      </c>
      <c r="B2665" s="189" t="s">
        <v>4652</v>
      </c>
      <c r="C2665" s="189" t="s">
        <v>332</v>
      </c>
      <c r="D2665" s="189" t="s">
        <v>335</v>
      </c>
      <c r="E2665" s="138">
        <v>17.27</v>
      </c>
    </row>
    <row r="2666" spans="1:5">
      <c r="A2666" s="189">
        <v>39306</v>
      </c>
      <c r="B2666" s="189" t="s">
        <v>4653</v>
      </c>
      <c r="C2666" s="189" t="s">
        <v>332</v>
      </c>
      <c r="D2666" s="189" t="s">
        <v>335</v>
      </c>
      <c r="E2666" s="138">
        <v>21.6</v>
      </c>
    </row>
    <row r="2667" spans="1:5">
      <c r="A2667" s="189">
        <v>38928</v>
      </c>
      <c r="B2667" s="189" t="s">
        <v>4654</v>
      </c>
      <c r="C2667" s="189" t="s">
        <v>332</v>
      </c>
      <c r="D2667" s="189" t="s">
        <v>335</v>
      </c>
      <c r="E2667" s="138">
        <v>18.98</v>
      </c>
    </row>
    <row r="2668" spans="1:5">
      <c r="A2668" s="189">
        <v>38929</v>
      </c>
      <c r="B2668" s="189" t="s">
        <v>4655</v>
      </c>
      <c r="C2668" s="189" t="s">
        <v>332</v>
      </c>
      <c r="D2668" s="189" t="s">
        <v>335</v>
      </c>
      <c r="E2668" s="138">
        <v>33.64</v>
      </c>
    </row>
    <row r="2669" spans="1:5">
      <c r="A2669" s="189">
        <v>39307</v>
      </c>
      <c r="B2669" s="189" t="s">
        <v>4656</v>
      </c>
      <c r="C2669" s="189" t="s">
        <v>332</v>
      </c>
      <c r="D2669" s="189" t="s">
        <v>335</v>
      </c>
      <c r="E2669" s="138">
        <v>24.86</v>
      </c>
    </row>
    <row r="2670" spans="1:5">
      <c r="A2670" s="189">
        <v>38930</v>
      </c>
      <c r="B2670" s="189" t="s">
        <v>4657</v>
      </c>
      <c r="C2670" s="189" t="s">
        <v>332</v>
      </c>
      <c r="D2670" s="189" t="s">
        <v>335</v>
      </c>
      <c r="E2670" s="138">
        <v>42.27</v>
      </c>
    </row>
    <row r="2671" spans="1:5">
      <c r="A2671" s="189">
        <v>38931</v>
      </c>
      <c r="B2671" s="189" t="s">
        <v>4658</v>
      </c>
      <c r="C2671" s="189" t="s">
        <v>332</v>
      </c>
      <c r="D2671" s="189" t="s">
        <v>335</v>
      </c>
      <c r="E2671" s="138">
        <v>10.64</v>
      </c>
    </row>
    <row r="2672" spans="1:5">
      <c r="A2672" s="189">
        <v>38932</v>
      </c>
      <c r="B2672" s="189" t="s">
        <v>4659</v>
      </c>
      <c r="C2672" s="189" t="s">
        <v>332</v>
      </c>
      <c r="D2672" s="189" t="s">
        <v>335</v>
      </c>
      <c r="E2672" s="138">
        <v>10.75</v>
      </c>
    </row>
    <row r="2673" spans="1:5">
      <c r="A2673" s="189">
        <v>38934</v>
      </c>
      <c r="B2673" s="189" t="s">
        <v>4660</v>
      </c>
      <c r="C2673" s="189" t="s">
        <v>332</v>
      </c>
      <c r="D2673" s="189" t="s">
        <v>335</v>
      </c>
      <c r="E2673" s="138">
        <v>15.88</v>
      </c>
    </row>
    <row r="2674" spans="1:5">
      <c r="A2674" s="189">
        <v>38935</v>
      </c>
      <c r="B2674" s="189" t="s">
        <v>4661</v>
      </c>
      <c r="C2674" s="189" t="s">
        <v>332</v>
      </c>
      <c r="D2674" s="189" t="s">
        <v>335</v>
      </c>
      <c r="E2674" s="138">
        <v>17</v>
      </c>
    </row>
    <row r="2675" spans="1:5">
      <c r="A2675" s="189">
        <v>38936</v>
      </c>
      <c r="B2675" s="189" t="s">
        <v>4662</v>
      </c>
      <c r="C2675" s="189" t="s">
        <v>332</v>
      </c>
      <c r="D2675" s="189" t="s">
        <v>335</v>
      </c>
      <c r="E2675" s="138">
        <v>18.2</v>
      </c>
    </row>
    <row r="2676" spans="1:5">
      <c r="A2676" s="189">
        <v>38937</v>
      </c>
      <c r="B2676" s="189" t="s">
        <v>4663</v>
      </c>
      <c r="C2676" s="189" t="s">
        <v>332</v>
      </c>
      <c r="D2676" s="189" t="s">
        <v>335</v>
      </c>
      <c r="E2676" s="138">
        <v>22.19</v>
      </c>
    </row>
    <row r="2677" spans="1:5">
      <c r="A2677" s="189">
        <v>38938</v>
      </c>
      <c r="B2677" s="189" t="s">
        <v>4664</v>
      </c>
      <c r="C2677" s="189" t="s">
        <v>332</v>
      </c>
      <c r="D2677" s="189" t="s">
        <v>335</v>
      </c>
      <c r="E2677" s="138">
        <v>32.99</v>
      </c>
    </row>
    <row r="2678" spans="1:5">
      <c r="A2678" s="189">
        <v>3489</v>
      </c>
      <c r="B2678" s="189" t="s">
        <v>2377</v>
      </c>
      <c r="C2678" s="189" t="s">
        <v>332</v>
      </c>
      <c r="D2678" s="189" t="s">
        <v>333</v>
      </c>
      <c r="E2678" s="138">
        <v>8.9700000000000006</v>
      </c>
    </row>
    <row r="2679" spans="1:5">
      <c r="A2679" s="189">
        <v>20151</v>
      </c>
      <c r="B2679" s="189" t="s">
        <v>2378</v>
      </c>
      <c r="C2679" s="189" t="s">
        <v>332</v>
      </c>
      <c r="D2679" s="189" t="s">
        <v>333</v>
      </c>
      <c r="E2679" s="138">
        <v>14.19</v>
      </c>
    </row>
    <row r="2680" spans="1:5">
      <c r="A2680" s="189">
        <v>20152</v>
      </c>
      <c r="B2680" s="189" t="s">
        <v>2379</v>
      </c>
      <c r="C2680" s="189" t="s">
        <v>332</v>
      </c>
      <c r="D2680" s="189" t="s">
        <v>333</v>
      </c>
      <c r="E2680" s="138">
        <v>49.4</v>
      </c>
    </row>
    <row r="2681" spans="1:5">
      <c r="A2681" s="189">
        <v>20148</v>
      </c>
      <c r="B2681" s="189" t="s">
        <v>2380</v>
      </c>
      <c r="C2681" s="189" t="s">
        <v>332</v>
      </c>
      <c r="D2681" s="189" t="s">
        <v>333</v>
      </c>
      <c r="E2681" s="138">
        <v>2.82</v>
      </c>
    </row>
    <row r="2682" spans="1:5">
      <c r="A2682" s="189">
        <v>20149</v>
      </c>
      <c r="B2682" s="189" t="s">
        <v>2381</v>
      </c>
      <c r="C2682" s="189" t="s">
        <v>332</v>
      </c>
      <c r="D2682" s="189" t="s">
        <v>333</v>
      </c>
      <c r="E2682" s="138">
        <v>4.37</v>
      </c>
    </row>
    <row r="2683" spans="1:5">
      <c r="A2683" s="189">
        <v>20150</v>
      </c>
      <c r="B2683" s="189" t="s">
        <v>2382</v>
      </c>
      <c r="C2683" s="189" t="s">
        <v>332</v>
      </c>
      <c r="D2683" s="189" t="s">
        <v>333</v>
      </c>
      <c r="E2683" s="138">
        <v>10.19</v>
      </c>
    </row>
    <row r="2684" spans="1:5">
      <c r="A2684" s="189">
        <v>20157</v>
      </c>
      <c r="B2684" s="189" t="s">
        <v>183</v>
      </c>
      <c r="C2684" s="189" t="s">
        <v>332</v>
      </c>
      <c r="D2684" s="189" t="s">
        <v>333</v>
      </c>
      <c r="E2684" s="138">
        <v>19.149999999999999</v>
      </c>
    </row>
    <row r="2685" spans="1:5">
      <c r="A2685" s="189">
        <v>20158</v>
      </c>
      <c r="B2685" s="189" t="s">
        <v>2383</v>
      </c>
      <c r="C2685" s="189" t="s">
        <v>332</v>
      </c>
      <c r="D2685" s="189" t="s">
        <v>333</v>
      </c>
      <c r="E2685" s="138">
        <v>63.63</v>
      </c>
    </row>
    <row r="2686" spans="1:5">
      <c r="A2686" s="189">
        <v>20154</v>
      </c>
      <c r="B2686" s="189" t="s">
        <v>2384</v>
      </c>
      <c r="C2686" s="189" t="s">
        <v>332</v>
      </c>
      <c r="D2686" s="189" t="s">
        <v>333</v>
      </c>
      <c r="E2686" s="138">
        <v>3.63</v>
      </c>
    </row>
    <row r="2687" spans="1:5">
      <c r="A2687" s="189">
        <v>20155</v>
      </c>
      <c r="B2687" s="189" t="s">
        <v>2385</v>
      </c>
      <c r="C2687" s="189" t="s">
        <v>332</v>
      </c>
      <c r="D2687" s="189" t="s">
        <v>333</v>
      </c>
      <c r="E2687" s="138">
        <v>5.43</v>
      </c>
    </row>
    <row r="2688" spans="1:5">
      <c r="A2688" s="189">
        <v>20156</v>
      </c>
      <c r="B2688" s="189" t="s">
        <v>196</v>
      </c>
      <c r="C2688" s="189" t="s">
        <v>332</v>
      </c>
      <c r="D2688" s="189" t="s">
        <v>333</v>
      </c>
      <c r="E2688" s="138">
        <v>12.23</v>
      </c>
    </row>
    <row r="2689" spans="1:5">
      <c r="A2689" s="189">
        <v>3512</v>
      </c>
      <c r="B2689" s="189" t="s">
        <v>2386</v>
      </c>
      <c r="C2689" s="189" t="s">
        <v>332</v>
      </c>
      <c r="D2689" s="189" t="s">
        <v>333</v>
      </c>
      <c r="E2689" s="138">
        <v>140.58000000000001</v>
      </c>
    </row>
    <row r="2690" spans="1:5">
      <c r="A2690" s="189">
        <v>3499</v>
      </c>
      <c r="B2690" s="189" t="s">
        <v>2387</v>
      </c>
      <c r="C2690" s="189" t="s">
        <v>332</v>
      </c>
      <c r="D2690" s="189" t="s">
        <v>333</v>
      </c>
      <c r="E2690" s="138">
        <v>0.59</v>
      </c>
    </row>
    <row r="2691" spans="1:5">
      <c r="A2691" s="189">
        <v>3500</v>
      </c>
      <c r="B2691" s="189" t="s">
        <v>2388</v>
      </c>
      <c r="C2691" s="189" t="s">
        <v>332</v>
      </c>
      <c r="D2691" s="189" t="s">
        <v>333</v>
      </c>
      <c r="E2691" s="138">
        <v>1</v>
      </c>
    </row>
    <row r="2692" spans="1:5">
      <c r="A2692" s="189">
        <v>3501</v>
      </c>
      <c r="B2692" s="189" t="s">
        <v>2389</v>
      </c>
      <c r="C2692" s="189" t="s">
        <v>332</v>
      </c>
      <c r="D2692" s="189" t="s">
        <v>333</v>
      </c>
      <c r="E2692" s="138">
        <v>2.91</v>
      </c>
    </row>
    <row r="2693" spans="1:5">
      <c r="A2693" s="189">
        <v>3502</v>
      </c>
      <c r="B2693" s="189" t="s">
        <v>2390</v>
      </c>
      <c r="C2693" s="189" t="s">
        <v>332</v>
      </c>
      <c r="D2693" s="189" t="s">
        <v>333</v>
      </c>
      <c r="E2693" s="138">
        <v>4.1500000000000004</v>
      </c>
    </row>
    <row r="2694" spans="1:5">
      <c r="A2694" s="189">
        <v>3503</v>
      </c>
      <c r="B2694" s="189" t="s">
        <v>2391</v>
      </c>
      <c r="C2694" s="189" t="s">
        <v>332</v>
      </c>
      <c r="D2694" s="189" t="s">
        <v>333</v>
      </c>
      <c r="E2694" s="138">
        <v>4.97</v>
      </c>
    </row>
    <row r="2695" spans="1:5">
      <c r="A2695" s="189">
        <v>3477</v>
      </c>
      <c r="B2695" s="189" t="s">
        <v>2392</v>
      </c>
      <c r="C2695" s="189" t="s">
        <v>332</v>
      </c>
      <c r="D2695" s="189" t="s">
        <v>333</v>
      </c>
      <c r="E2695" s="138">
        <v>19.239999999999998</v>
      </c>
    </row>
    <row r="2696" spans="1:5">
      <c r="A2696" s="189">
        <v>3478</v>
      </c>
      <c r="B2696" s="189" t="s">
        <v>2393</v>
      </c>
      <c r="C2696" s="189" t="s">
        <v>332</v>
      </c>
      <c r="D2696" s="189" t="s">
        <v>333</v>
      </c>
      <c r="E2696" s="138">
        <v>44.21</v>
      </c>
    </row>
    <row r="2697" spans="1:5">
      <c r="A2697" s="189">
        <v>3525</v>
      </c>
      <c r="B2697" s="189" t="s">
        <v>2394</v>
      </c>
      <c r="C2697" s="189" t="s">
        <v>332</v>
      </c>
      <c r="D2697" s="189" t="s">
        <v>333</v>
      </c>
      <c r="E2697" s="138">
        <v>52.45</v>
      </c>
    </row>
    <row r="2698" spans="1:5">
      <c r="A2698" s="189">
        <v>3511</v>
      </c>
      <c r="B2698" s="189" t="s">
        <v>2395</v>
      </c>
      <c r="C2698" s="189" t="s">
        <v>332</v>
      </c>
      <c r="D2698" s="189" t="s">
        <v>333</v>
      </c>
      <c r="E2698" s="138">
        <v>61.55</v>
      </c>
    </row>
    <row r="2699" spans="1:5">
      <c r="A2699" s="189">
        <v>38917</v>
      </c>
      <c r="B2699" s="189" t="s">
        <v>4665</v>
      </c>
      <c r="C2699" s="189" t="s">
        <v>332</v>
      </c>
      <c r="D2699" s="189" t="s">
        <v>335</v>
      </c>
      <c r="E2699" s="138">
        <v>10.18</v>
      </c>
    </row>
    <row r="2700" spans="1:5">
      <c r="A2700" s="189">
        <v>38919</v>
      </c>
      <c r="B2700" s="189" t="s">
        <v>4666</v>
      </c>
      <c r="C2700" s="189" t="s">
        <v>332</v>
      </c>
      <c r="D2700" s="189" t="s">
        <v>335</v>
      </c>
      <c r="E2700" s="138">
        <v>15.15</v>
      </c>
    </row>
    <row r="2701" spans="1:5">
      <c r="A2701" s="189">
        <v>38922</v>
      </c>
      <c r="B2701" s="189" t="s">
        <v>4667</v>
      </c>
      <c r="C2701" s="189" t="s">
        <v>332</v>
      </c>
      <c r="D2701" s="189" t="s">
        <v>335</v>
      </c>
      <c r="E2701" s="138">
        <v>19.57</v>
      </c>
    </row>
    <row r="2702" spans="1:5">
      <c r="A2702" s="189">
        <v>38921</v>
      </c>
      <c r="B2702" s="189" t="s">
        <v>4668</v>
      </c>
      <c r="C2702" s="189" t="s">
        <v>332</v>
      </c>
      <c r="D2702" s="189" t="s">
        <v>335</v>
      </c>
      <c r="E2702" s="138">
        <v>24.2</v>
      </c>
    </row>
    <row r="2703" spans="1:5">
      <c r="A2703" s="189">
        <v>38918</v>
      </c>
      <c r="B2703" s="189" t="s">
        <v>4669</v>
      </c>
      <c r="C2703" s="189" t="s">
        <v>332</v>
      </c>
      <c r="D2703" s="189" t="s">
        <v>335</v>
      </c>
      <c r="E2703" s="138">
        <v>23</v>
      </c>
    </row>
    <row r="2704" spans="1:5">
      <c r="A2704" s="189">
        <v>38920</v>
      </c>
      <c r="B2704" s="189" t="s">
        <v>4670</v>
      </c>
      <c r="C2704" s="189" t="s">
        <v>332</v>
      </c>
      <c r="D2704" s="189" t="s">
        <v>335</v>
      </c>
      <c r="E2704" s="138">
        <v>28.75</v>
      </c>
    </row>
    <row r="2705" spans="1:5">
      <c r="A2705" s="189">
        <v>3104</v>
      </c>
      <c r="B2705" s="189" t="s">
        <v>2396</v>
      </c>
      <c r="C2705" s="189" t="s">
        <v>1448</v>
      </c>
      <c r="D2705" s="189" t="s">
        <v>333</v>
      </c>
      <c r="E2705" s="138">
        <v>414.18</v>
      </c>
    </row>
    <row r="2706" spans="1:5">
      <c r="A2706" s="189">
        <v>12032</v>
      </c>
      <c r="B2706" s="189" t="s">
        <v>2397</v>
      </c>
      <c r="C2706" s="189" t="s">
        <v>688</v>
      </c>
      <c r="D2706" s="189" t="s">
        <v>333</v>
      </c>
      <c r="E2706" s="138">
        <v>39.479999999999997</v>
      </c>
    </row>
    <row r="2707" spans="1:5">
      <c r="A2707" s="189">
        <v>12030</v>
      </c>
      <c r="B2707" s="189" t="s">
        <v>2398</v>
      </c>
      <c r="C2707" s="189" t="s">
        <v>688</v>
      </c>
      <c r="D2707" s="189" t="s">
        <v>333</v>
      </c>
      <c r="E2707" s="138">
        <v>37.1</v>
      </c>
    </row>
    <row r="2708" spans="1:5">
      <c r="A2708" s="189">
        <v>10908</v>
      </c>
      <c r="B2708" s="189" t="s">
        <v>2399</v>
      </c>
      <c r="C2708" s="189" t="s">
        <v>332</v>
      </c>
      <c r="D2708" s="189" t="s">
        <v>333</v>
      </c>
      <c r="E2708" s="138">
        <v>10.72</v>
      </c>
    </row>
    <row r="2709" spans="1:5">
      <c r="A2709" s="189">
        <v>10909</v>
      </c>
      <c r="B2709" s="189" t="s">
        <v>2400</v>
      </c>
      <c r="C2709" s="189" t="s">
        <v>332</v>
      </c>
      <c r="D2709" s="189" t="s">
        <v>333</v>
      </c>
      <c r="E2709" s="138">
        <v>17.100000000000001</v>
      </c>
    </row>
    <row r="2710" spans="1:5">
      <c r="A2710" s="189">
        <v>3669</v>
      </c>
      <c r="B2710" s="189" t="s">
        <v>2401</v>
      </c>
      <c r="C2710" s="189" t="s">
        <v>332</v>
      </c>
      <c r="D2710" s="189" t="s">
        <v>333</v>
      </c>
      <c r="E2710" s="138">
        <v>7.33</v>
      </c>
    </row>
    <row r="2711" spans="1:5">
      <c r="A2711" s="189">
        <v>20138</v>
      </c>
      <c r="B2711" s="189" t="s">
        <v>2402</v>
      </c>
      <c r="C2711" s="189" t="s">
        <v>332</v>
      </c>
      <c r="D2711" s="189" t="s">
        <v>333</v>
      </c>
      <c r="E2711" s="138">
        <v>36.409999999999997</v>
      </c>
    </row>
    <row r="2712" spans="1:5">
      <c r="A2712" s="189">
        <v>20139</v>
      </c>
      <c r="B2712" s="189" t="s">
        <v>2403</v>
      </c>
      <c r="C2712" s="189" t="s">
        <v>332</v>
      </c>
      <c r="D2712" s="189" t="s">
        <v>333</v>
      </c>
      <c r="E2712" s="138">
        <v>61.17</v>
      </c>
    </row>
    <row r="2713" spans="1:5">
      <c r="A2713" s="189">
        <v>3668</v>
      </c>
      <c r="B2713" s="189" t="s">
        <v>2404</v>
      </c>
      <c r="C2713" s="189" t="s">
        <v>332</v>
      </c>
      <c r="D2713" s="189" t="s">
        <v>333</v>
      </c>
      <c r="E2713" s="138">
        <v>24.25</v>
      </c>
    </row>
    <row r="2714" spans="1:5">
      <c r="A2714" s="189">
        <v>3656</v>
      </c>
      <c r="B2714" s="189" t="s">
        <v>2405</v>
      </c>
      <c r="C2714" s="189" t="s">
        <v>332</v>
      </c>
      <c r="D2714" s="189" t="s">
        <v>333</v>
      </c>
      <c r="E2714" s="138">
        <v>12.02</v>
      </c>
    </row>
    <row r="2715" spans="1:5">
      <c r="A2715" s="189">
        <v>10911</v>
      </c>
      <c r="B2715" s="189" t="s">
        <v>2406</v>
      </c>
      <c r="C2715" s="189" t="s">
        <v>332</v>
      </c>
      <c r="D2715" s="189" t="s">
        <v>333</v>
      </c>
      <c r="E2715" s="138">
        <v>13.34</v>
      </c>
    </row>
    <row r="2716" spans="1:5">
      <c r="A2716" s="189">
        <v>3654</v>
      </c>
      <c r="B2716" s="189" t="s">
        <v>2407</v>
      </c>
      <c r="C2716" s="189" t="s">
        <v>332</v>
      </c>
      <c r="D2716" s="189" t="s">
        <v>333</v>
      </c>
      <c r="E2716" s="138">
        <v>3.12</v>
      </c>
    </row>
    <row r="2717" spans="1:5">
      <c r="A2717" s="189">
        <v>3664</v>
      </c>
      <c r="B2717" s="189" t="s">
        <v>2408</v>
      </c>
      <c r="C2717" s="189" t="s">
        <v>332</v>
      </c>
      <c r="D2717" s="189" t="s">
        <v>333</v>
      </c>
      <c r="E2717" s="138">
        <v>3.87</v>
      </c>
    </row>
    <row r="2718" spans="1:5">
      <c r="A2718" s="189">
        <v>3657</v>
      </c>
      <c r="B2718" s="189" t="s">
        <v>2409</v>
      </c>
      <c r="C2718" s="189" t="s">
        <v>332</v>
      </c>
      <c r="D2718" s="189" t="s">
        <v>333</v>
      </c>
      <c r="E2718" s="138">
        <v>4.17</v>
      </c>
    </row>
    <row r="2719" spans="1:5">
      <c r="A2719" s="189">
        <v>12625</v>
      </c>
      <c r="B2719" s="189" t="s">
        <v>2410</v>
      </c>
      <c r="C2719" s="189" t="s">
        <v>332</v>
      </c>
      <c r="D2719" s="189" t="s">
        <v>335</v>
      </c>
      <c r="E2719" s="138">
        <v>7.94</v>
      </c>
    </row>
    <row r="2720" spans="1:5">
      <c r="A2720" s="189">
        <v>20136</v>
      </c>
      <c r="B2720" s="189" t="s">
        <v>2411</v>
      </c>
      <c r="C2720" s="189" t="s">
        <v>332</v>
      </c>
      <c r="D2720" s="189" t="s">
        <v>333</v>
      </c>
      <c r="E2720" s="138">
        <v>82.16</v>
      </c>
    </row>
    <row r="2721" spans="1:5">
      <c r="A2721" s="189">
        <v>20144</v>
      </c>
      <c r="B2721" s="189" t="s">
        <v>206</v>
      </c>
      <c r="C2721" s="189" t="s">
        <v>332</v>
      </c>
      <c r="D2721" s="189" t="s">
        <v>333</v>
      </c>
      <c r="E2721" s="138">
        <v>36.090000000000003</v>
      </c>
    </row>
    <row r="2722" spans="1:5">
      <c r="A2722" s="189">
        <v>20143</v>
      </c>
      <c r="B2722" s="189" t="s">
        <v>216</v>
      </c>
      <c r="C2722" s="189" t="s">
        <v>332</v>
      </c>
      <c r="D2722" s="189" t="s">
        <v>333</v>
      </c>
      <c r="E2722" s="138">
        <v>33.700000000000003</v>
      </c>
    </row>
    <row r="2723" spans="1:5">
      <c r="A2723" s="189">
        <v>20145</v>
      </c>
      <c r="B2723" s="189" t="s">
        <v>2412</v>
      </c>
      <c r="C2723" s="189" t="s">
        <v>332</v>
      </c>
      <c r="D2723" s="189" t="s">
        <v>333</v>
      </c>
      <c r="E2723" s="138">
        <v>95.65</v>
      </c>
    </row>
    <row r="2724" spans="1:5">
      <c r="A2724" s="189">
        <v>20146</v>
      </c>
      <c r="B2724" s="189" t="s">
        <v>2413</v>
      </c>
      <c r="C2724" s="189" t="s">
        <v>332</v>
      </c>
      <c r="D2724" s="189" t="s">
        <v>333</v>
      </c>
      <c r="E2724" s="138">
        <v>107.86</v>
      </c>
    </row>
    <row r="2725" spans="1:5">
      <c r="A2725" s="189">
        <v>20140</v>
      </c>
      <c r="B2725" s="189" t="s">
        <v>2414</v>
      </c>
      <c r="C2725" s="189" t="s">
        <v>332</v>
      </c>
      <c r="D2725" s="189" t="s">
        <v>333</v>
      </c>
      <c r="E2725" s="138">
        <v>4.29</v>
      </c>
    </row>
    <row r="2726" spans="1:5">
      <c r="A2726" s="189">
        <v>20141</v>
      </c>
      <c r="B2726" s="189" t="s">
        <v>2415</v>
      </c>
      <c r="C2726" s="189" t="s">
        <v>332</v>
      </c>
      <c r="D2726" s="189" t="s">
        <v>333</v>
      </c>
      <c r="E2726" s="138">
        <v>7.54</v>
      </c>
    </row>
    <row r="2727" spans="1:5">
      <c r="A2727" s="189">
        <v>20142</v>
      </c>
      <c r="B2727" s="189" t="s">
        <v>2416</v>
      </c>
      <c r="C2727" s="189" t="s">
        <v>332</v>
      </c>
      <c r="D2727" s="189" t="s">
        <v>333</v>
      </c>
      <c r="E2727" s="138">
        <v>23.06</v>
      </c>
    </row>
    <row r="2728" spans="1:5">
      <c r="A2728" s="189">
        <v>3659</v>
      </c>
      <c r="B2728" s="189" t="s">
        <v>2417</v>
      </c>
      <c r="C2728" s="189" t="s">
        <v>332</v>
      </c>
      <c r="D2728" s="189" t="s">
        <v>333</v>
      </c>
      <c r="E2728" s="138">
        <v>10</v>
      </c>
    </row>
    <row r="2729" spans="1:5">
      <c r="A2729" s="189">
        <v>3660</v>
      </c>
      <c r="B2729" s="189" t="s">
        <v>2418</v>
      </c>
      <c r="C2729" s="189" t="s">
        <v>332</v>
      </c>
      <c r="D2729" s="189" t="s">
        <v>333</v>
      </c>
      <c r="E2729" s="138">
        <v>14.42</v>
      </c>
    </row>
    <row r="2730" spans="1:5">
      <c r="A2730" s="189">
        <v>3662</v>
      </c>
      <c r="B2730" s="189" t="s">
        <v>2419</v>
      </c>
      <c r="C2730" s="189" t="s">
        <v>332</v>
      </c>
      <c r="D2730" s="189" t="s">
        <v>333</v>
      </c>
      <c r="E2730" s="138">
        <v>5.44</v>
      </c>
    </row>
    <row r="2731" spans="1:5">
      <c r="A2731" s="189">
        <v>3661</v>
      </c>
      <c r="B2731" s="189" t="s">
        <v>2420</v>
      </c>
      <c r="C2731" s="189" t="s">
        <v>332</v>
      </c>
      <c r="D2731" s="189" t="s">
        <v>333</v>
      </c>
      <c r="E2731" s="138">
        <v>8.01</v>
      </c>
    </row>
    <row r="2732" spans="1:5">
      <c r="A2732" s="189">
        <v>3658</v>
      </c>
      <c r="B2732" s="189" t="s">
        <v>2421</v>
      </c>
      <c r="C2732" s="189" t="s">
        <v>332</v>
      </c>
      <c r="D2732" s="189" t="s">
        <v>333</v>
      </c>
      <c r="E2732" s="138">
        <v>10.199999999999999</v>
      </c>
    </row>
    <row r="2733" spans="1:5">
      <c r="A2733" s="189">
        <v>3670</v>
      </c>
      <c r="B2733" s="189" t="s">
        <v>2422</v>
      </c>
      <c r="C2733" s="189" t="s">
        <v>332</v>
      </c>
      <c r="D2733" s="189" t="s">
        <v>333</v>
      </c>
      <c r="E2733" s="138">
        <v>13.31</v>
      </c>
    </row>
    <row r="2734" spans="1:5">
      <c r="A2734" s="189">
        <v>3666</v>
      </c>
      <c r="B2734" s="189" t="s">
        <v>2423</v>
      </c>
      <c r="C2734" s="189" t="s">
        <v>332</v>
      </c>
      <c r="D2734" s="189" t="s">
        <v>333</v>
      </c>
      <c r="E2734" s="138">
        <v>2.25</v>
      </c>
    </row>
    <row r="2735" spans="1:5">
      <c r="A2735" s="189">
        <v>14157</v>
      </c>
      <c r="B2735" s="189" t="s">
        <v>2424</v>
      </c>
      <c r="C2735" s="189" t="s">
        <v>332</v>
      </c>
      <c r="D2735" s="189" t="s">
        <v>335</v>
      </c>
      <c r="E2735" s="138">
        <v>1.07</v>
      </c>
    </row>
    <row r="2736" spans="1:5">
      <c r="A2736" s="189">
        <v>3653</v>
      </c>
      <c r="B2736" s="189" t="s">
        <v>2425</v>
      </c>
      <c r="C2736" s="189" t="s">
        <v>332</v>
      </c>
      <c r="D2736" s="189" t="s">
        <v>335</v>
      </c>
      <c r="E2736" s="138">
        <v>59.04</v>
      </c>
    </row>
    <row r="2737" spans="1:5">
      <c r="A2737" s="189">
        <v>3649</v>
      </c>
      <c r="B2737" s="189" t="s">
        <v>2426</v>
      </c>
      <c r="C2737" s="189" t="s">
        <v>332</v>
      </c>
      <c r="D2737" s="189" t="s">
        <v>335</v>
      </c>
      <c r="E2737" s="138">
        <v>122.3</v>
      </c>
    </row>
    <row r="2738" spans="1:5">
      <c r="A2738" s="189">
        <v>42696</v>
      </c>
      <c r="B2738" s="189" t="s">
        <v>9379</v>
      </c>
      <c r="C2738" s="189" t="s">
        <v>332</v>
      </c>
      <c r="D2738" s="189" t="s">
        <v>335</v>
      </c>
      <c r="E2738" s="138">
        <v>342.18</v>
      </c>
    </row>
    <row r="2739" spans="1:5">
      <c r="A2739" s="189">
        <v>42697</v>
      </c>
      <c r="B2739" s="189" t="s">
        <v>9380</v>
      </c>
      <c r="C2739" s="189" t="s">
        <v>332</v>
      </c>
      <c r="D2739" s="189" t="s">
        <v>335</v>
      </c>
      <c r="E2739" s="138">
        <v>515.34</v>
      </c>
    </row>
    <row r="2740" spans="1:5">
      <c r="A2740" s="189">
        <v>42698</v>
      </c>
      <c r="B2740" s="189" t="s">
        <v>9381</v>
      </c>
      <c r="C2740" s="189" t="s">
        <v>332</v>
      </c>
      <c r="D2740" s="189" t="s">
        <v>335</v>
      </c>
      <c r="E2740" s="138">
        <v>717.85</v>
      </c>
    </row>
    <row r="2741" spans="1:5">
      <c r="A2741" s="189">
        <v>39875</v>
      </c>
      <c r="B2741" s="189" t="s">
        <v>2427</v>
      </c>
      <c r="C2741" s="189" t="s">
        <v>332</v>
      </c>
      <c r="D2741" s="189" t="s">
        <v>335</v>
      </c>
      <c r="E2741" s="138">
        <v>424.07</v>
      </c>
    </row>
    <row r="2742" spans="1:5">
      <c r="A2742" s="189">
        <v>39876</v>
      </c>
      <c r="B2742" s="189" t="s">
        <v>2428</v>
      </c>
      <c r="C2742" s="189" t="s">
        <v>332</v>
      </c>
      <c r="D2742" s="189" t="s">
        <v>335</v>
      </c>
      <c r="E2742" s="138">
        <v>530.94000000000005</v>
      </c>
    </row>
    <row r="2743" spans="1:5">
      <c r="A2743" s="189">
        <v>39877</v>
      </c>
      <c r="B2743" s="189" t="s">
        <v>2429</v>
      </c>
      <c r="C2743" s="189" t="s">
        <v>332</v>
      </c>
      <c r="D2743" s="189" t="s">
        <v>335</v>
      </c>
      <c r="E2743" s="138">
        <v>736.39</v>
      </c>
    </row>
    <row r="2744" spans="1:5">
      <c r="A2744" s="189">
        <v>39878</v>
      </c>
      <c r="B2744" s="189" t="s">
        <v>2430</v>
      </c>
      <c r="C2744" s="189" t="s">
        <v>332</v>
      </c>
      <c r="D2744" s="189" t="s">
        <v>335</v>
      </c>
      <c r="E2744" s="138">
        <v>972.65</v>
      </c>
    </row>
    <row r="2745" spans="1:5">
      <c r="A2745" s="189">
        <v>39872</v>
      </c>
      <c r="B2745" s="189" t="s">
        <v>2431</v>
      </c>
      <c r="C2745" s="189" t="s">
        <v>332</v>
      </c>
      <c r="D2745" s="189" t="s">
        <v>335</v>
      </c>
      <c r="E2745" s="138">
        <v>290.82</v>
      </c>
    </row>
    <row r="2746" spans="1:5">
      <c r="A2746" s="189">
        <v>39873</v>
      </c>
      <c r="B2746" s="189" t="s">
        <v>2432</v>
      </c>
      <c r="C2746" s="189" t="s">
        <v>332</v>
      </c>
      <c r="D2746" s="189" t="s">
        <v>335</v>
      </c>
      <c r="E2746" s="138">
        <v>337.33</v>
      </c>
    </row>
    <row r="2747" spans="1:5">
      <c r="A2747" s="189">
        <v>39874</v>
      </c>
      <c r="B2747" s="189" t="s">
        <v>2433</v>
      </c>
      <c r="C2747" s="189" t="s">
        <v>332</v>
      </c>
      <c r="D2747" s="189" t="s">
        <v>335</v>
      </c>
      <c r="E2747" s="138">
        <v>370.51</v>
      </c>
    </row>
    <row r="2748" spans="1:5">
      <c r="A2748" s="189">
        <v>3674</v>
      </c>
      <c r="B2748" s="189" t="s">
        <v>2434</v>
      </c>
      <c r="C2748" s="189" t="s">
        <v>383</v>
      </c>
      <c r="D2748" s="189" t="s">
        <v>335</v>
      </c>
      <c r="E2748" s="138">
        <v>59.04</v>
      </c>
    </row>
    <row r="2749" spans="1:5">
      <c r="A2749" s="189">
        <v>3681</v>
      </c>
      <c r="B2749" s="189" t="s">
        <v>2435</v>
      </c>
      <c r="C2749" s="189" t="s">
        <v>383</v>
      </c>
      <c r="D2749" s="189" t="s">
        <v>335</v>
      </c>
      <c r="E2749" s="138">
        <v>87.85</v>
      </c>
    </row>
    <row r="2750" spans="1:5">
      <c r="A2750" s="189">
        <v>3676</v>
      </c>
      <c r="B2750" s="189" t="s">
        <v>2436</v>
      </c>
      <c r="C2750" s="189" t="s">
        <v>383</v>
      </c>
      <c r="D2750" s="189" t="s">
        <v>335</v>
      </c>
      <c r="E2750" s="138">
        <v>330.62</v>
      </c>
    </row>
    <row r="2751" spans="1:5">
      <c r="A2751" s="189">
        <v>3679</v>
      </c>
      <c r="B2751" s="189" t="s">
        <v>2437</v>
      </c>
      <c r="C2751" s="189" t="s">
        <v>383</v>
      </c>
      <c r="D2751" s="189" t="s">
        <v>335</v>
      </c>
      <c r="E2751" s="138">
        <v>273.52999999999997</v>
      </c>
    </row>
    <row r="2752" spans="1:5">
      <c r="A2752" s="189">
        <v>3672</v>
      </c>
      <c r="B2752" s="189" t="s">
        <v>2438</v>
      </c>
      <c r="C2752" s="189" t="s">
        <v>383</v>
      </c>
      <c r="D2752" s="189" t="s">
        <v>335</v>
      </c>
      <c r="E2752" s="138">
        <v>0.93</v>
      </c>
    </row>
    <row r="2753" spans="1:5">
      <c r="A2753" s="189">
        <v>3671</v>
      </c>
      <c r="B2753" s="189" t="s">
        <v>2439</v>
      </c>
      <c r="C2753" s="189" t="s">
        <v>383</v>
      </c>
      <c r="D2753" s="189" t="s">
        <v>335</v>
      </c>
      <c r="E2753" s="138">
        <v>0.88</v>
      </c>
    </row>
    <row r="2754" spans="1:5">
      <c r="A2754" s="189">
        <v>3673</v>
      </c>
      <c r="B2754" s="189" t="s">
        <v>2440</v>
      </c>
      <c r="C2754" s="189" t="s">
        <v>383</v>
      </c>
      <c r="D2754" s="189" t="s">
        <v>335</v>
      </c>
      <c r="E2754" s="138">
        <v>1.38</v>
      </c>
    </row>
    <row r="2755" spans="1:5">
      <c r="A2755" s="189">
        <v>38394</v>
      </c>
      <c r="B2755" s="189" t="s">
        <v>2441</v>
      </c>
      <c r="C2755" s="189" t="s">
        <v>332</v>
      </c>
      <c r="D2755" s="189" t="s">
        <v>333</v>
      </c>
      <c r="E2755" s="138">
        <v>235.01</v>
      </c>
    </row>
    <row r="2756" spans="1:5">
      <c r="A2756" s="189">
        <v>3729</v>
      </c>
      <c r="B2756" s="189" t="s">
        <v>9382</v>
      </c>
      <c r="C2756" s="189" t="s">
        <v>332</v>
      </c>
      <c r="D2756" s="189" t="s">
        <v>333</v>
      </c>
      <c r="E2756" s="138">
        <v>52.19</v>
      </c>
    </row>
    <row r="2757" spans="1:5">
      <c r="A2757" s="189">
        <v>39357</v>
      </c>
      <c r="B2757" s="189" t="s">
        <v>4671</v>
      </c>
      <c r="C2757" s="189" t="s">
        <v>332</v>
      </c>
      <c r="D2757" s="189" t="s">
        <v>335</v>
      </c>
      <c r="E2757" s="138">
        <v>92.5</v>
      </c>
    </row>
    <row r="2758" spans="1:5">
      <c r="A2758" s="189">
        <v>39358</v>
      </c>
      <c r="B2758" s="189" t="s">
        <v>4672</v>
      </c>
      <c r="C2758" s="189" t="s">
        <v>332</v>
      </c>
      <c r="D2758" s="189" t="s">
        <v>335</v>
      </c>
      <c r="E2758" s="138">
        <v>101.43</v>
      </c>
    </row>
    <row r="2759" spans="1:5">
      <c r="A2759" s="189">
        <v>39356</v>
      </c>
      <c r="B2759" s="189" t="s">
        <v>4673</v>
      </c>
      <c r="C2759" s="189" t="s">
        <v>332</v>
      </c>
      <c r="D2759" s="189" t="s">
        <v>335</v>
      </c>
      <c r="E2759" s="138">
        <v>173.05</v>
      </c>
    </row>
    <row r="2760" spans="1:5">
      <c r="A2760" s="189">
        <v>39355</v>
      </c>
      <c r="B2760" s="189" t="s">
        <v>4674</v>
      </c>
      <c r="C2760" s="189" t="s">
        <v>332</v>
      </c>
      <c r="D2760" s="189" t="s">
        <v>335</v>
      </c>
      <c r="E2760" s="138">
        <v>148.91</v>
      </c>
    </row>
    <row r="2761" spans="1:5">
      <c r="A2761" s="189">
        <v>39353</v>
      </c>
      <c r="B2761" s="189" t="s">
        <v>4675</v>
      </c>
      <c r="C2761" s="189" t="s">
        <v>332</v>
      </c>
      <c r="D2761" s="189" t="s">
        <v>335</v>
      </c>
      <c r="E2761" s="138">
        <v>204.21</v>
      </c>
    </row>
    <row r="2762" spans="1:5">
      <c r="A2762" s="189">
        <v>39354</v>
      </c>
      <c r="B2762" s="189" t="s">
        <v>4676</v>
      </c>
      <c r="C2762" s="189" t="s">
        <v>332</v>
      </c>
      <c r="D2762" s="189" t="s">
        <v>335</v>
      </c>
      <c r="E2762" s="138">
        <v>203.53</v>
      </c>
    </row>
    <row r="2763" spans="1:5">
      <c r="A2763" s="189">
        <v>39398</v>
      </c>
      <c r="B2763" s="189" t="s">
        <v>2442</v>
      </c>
      <c r="C2763" s="189" t="s">
        <v>332</v>
      </c>
      <c r="D2763" s="189" t="s">
        <v>333</v>
      </c>
      <c r="E2763" s="138">
        <v>45.05</v>
      </c>
    </row>
    <row r="2764" spans="1:5">
      <c r="A2764" s="189">
        <v>13343</v>
      </c>
      <c r="B2764" s="189" t="s">
        <v>2443</v>
      </c>
      <c r="C2764" s="189" t="s">
        <v>332</v>
      </c>
      <c r="D2764" s="189" t="s">
        <v>335</v>
      </c>
      <c r="E2764" s="138">
        <v>30.91</v>
      </c>
    </row>
    <row r="2765" spans="1:5">
      <c r="A2765" s="189">
        <v>12118</v>
      </c>
      <c r="B2765" s="189" t="s">
        <v>2444</v>
      </c>
      <c r="C2765" s="189" t="s">
        <v>332</v>
      </c>
      <c r="D2765" s="189" t="s">
        <v>333</v>
      </c>
      <c r="E2765" s="138">
        <v>12.99</v>
      </c>
    </row>
    <row r="2766" spans="1:5">
      <c r="A2766" s="189">
        <v>39482</v>
      </c>
      <c r="B2766" s="189" t="s">
        <v>2445</v>
      </c>
      <c r="C2766" s="189" t="s">
        <v>332</v>
      </c>
      <c r="D2766" s="189" t="s">
        <v>333</v>
      </c>
      <c r="E2766" s="138">
        <v>356.94</v>
      </c>
    </row>
    <row r="2767" spans="1:5">
      <c r="A2767" s="189">
        <v>39486</v>
      </c>
      <c r="B2767" s="189" t="s">
        <v>2446</v>
      </c>
      <c r="C2767" s="189" t="s">
        <v>332</v>
      </c>
      <c r="D2767" s="189" t="s">
        <v>333</v>
      </c>
      <c r="E2767" s="138">
        <v>314.48</v>
      </c>
    </row>
    <row r="2768" spans="1:5">
      <c r="A2768" s="189">
        <v>39483</v>
      </c>
      <c r="B2768" s="189" t="s">
        <v>2447</v>
      </c>
      <c r="C2768" s="189" t="s">
        <v>332</v>
      </c>
      <c r="D2768" s="189" t="s">
        <v>333</v>
      </c>
      <c r="E2768" s="138">
        <v>340.44</v>
      </c>
    </row>
    <row r="2769" spans="1:5">
      <c r="A2769" s="189">
        <v>39487</v>
      </c>
      <c r="B2769" s="189" t="s">
        <v>2448</v>
      </c>
      <c r="C2769" s="189" t="s">
        <v>332</v>
      </c>
      <c r="D2769" s="189" t="s">
        <v>333</v>
      </c>
      <c r="E2769" s="138">
        <v>317.72000000000003</v>
      </c>
    </row>
    <row r="2770" spans="1:5">
      <c r="A2770" s="189">
        <v>39484</v>
      </c>
      <c r="B2770" s="189" t="s">
        <v>2449</v>
      </c>
      <c r="C2770" s="189" t="s">
        <v>332</v>
      </c>
      <c r="D2770" s="189" t="s">
        <v>333</v>
      </c>
      <c r="E2770" s="138">
        <v>343.68</v>
      </c>
    </row>
    <row r="2771" spans="1:5">
      <c r="A2771" s="189">
        <v>39488</v>
      </c>
      <c r="B2771" s="189" t="s">
        <v>2450</v>
      </c>
      <c r="C2771" s="189" t="s">
        <v>332</v>
      </c>
      <c r="D2771" s="189" t="s">
        <v>333</v>
      </c>
      <c r="E2771" s="138">
        <v>320.97000000000003</v>
      </c>
    </row>
    <row r="2772" spans="1:5">
      <c r="A2772" s="189">
        <v>39485</v>
      </c>
      <c r="B2772" s="189" t="s">
        <v>2451</v>
      </c>
      <c r="C2772" s="189" t="s">
        <v>332</v>
      </c>
      <c r="D2772" s="189" t="s">
        <v>333</v>
      </c>
      <c r="E2772" s="138">
        <v>359.92</v>
      </c>
    </row>
    <row r="2773" spans="1:5">
      <c r="A2773" s="189">
        <v>39489</v>
      </c>
      <c r="B2773" s="189" t="s">
        <v>2452</v>
      </c>
      <c r="C2773" s="189" t="s">
        <v>332</v>
      </c>
      <c r="D2773" s="189" t="s">
        <v>333</v>
      </c>
      <c r="E2773" s="138">
        <v>337.21</v>
      </c>
    </row>
    <row r="2774" spans="1:5">
      <c r="A2774" s="189">
        <v>39494</v>
      </c>
      <c r="B2774" s="189" t="s">
        <v>2453</v>
      </c>
      <c r="C2774" s="189" t="s">
        <v>332</v>
      </c>
      <c r="D2774" s="189" t="s">
        <v>333</v>
      </c>
      <c r="E2774" s="138">
        <v>343.96</v>
      </c>
    </row>
    <row r="2775" spans="1:5">
      <c r="A2775" s="189">
        <v>39490</v>
      </c>
      <c r="B2775" s="189" t="s">
        <v>2454</v>
      </c>
      <c r="C2775" s="189" t="s">
        <v>332</v>
      </c>
      <c r="D2775" s="189" t="s">
        <v>333</v>
      </c>
      <c r="E2775" s="138">
        <v>389.91</v>
      </c>
    </row>
    <row r="2776" spans="1:5">
      <c r="A2776" s="189">
        <v>39495</v>
      </c>
      <c r="B2776" s="189" t="s">
        <v>2455</v>
      </c>
      <c r="C2776" s="189" t="s">
        <v>332</v>
      </c>
      <c r="D2776" s="189" t="s">
        <v>333</v>
      </c>
      <c r="E2776" s="138">
        <v>356.94</v>
      </c>
    </row>
    <row r="2777" spans="1:5">
      <c r="A2777" s="189">
        <v>39491</v>
      </c>
      <c r="B2777" s="189" t="s">
        <v>2456</v>
      </c>
      <c r="C2777" s="189" t="s">
        <v>332</v>
      </c>
      <c r="D2777" s="189" t="s">
        <v>333</v>
      </c>
      <c r="E2777" s="138">
        <v>402.37</v>
      </c>
    </row>
    <row r="2778" spans="1:5">
      <c r="A2778" s="189">
        <v>39496</v>
      </c>
      <c r="B2778" s="189" t="s">
        <v>2457</v>
      </c>
      <c r="C2778" s="189" t="s">
        <v>332</v>
      </c>
      <c r="D2778" s="189" t="s">
        <v>333</v>
      </c>
      <c r="E2778" s="138">
        <v>369.79</v>
      </c>
    </row>
    <row r="2779" spans="1:5">
      <c r="A2779" s="189">
        <v>39492</v>
      </c>
      <c r="B2779" s="189" t="s">
        <v>2458</v>
      </c>
      <c r="C2779" s="189" t="s">
        <v>332</v>
      </c>
      <c r="D2779" s="189" t="s">
        <v>333</v>
      </c>
      <c r="E2779" s="138">
        <v>404.84</v>
      </c>
    </row>
    <row r="2780" spans="1:5">
      <c r="A2780" s="189">
        <v>39497</v>
      </c>
      <c r="B2780" s="189" t="s">
        <v>2459</v>
      </c>
      <c r="C2780" s="189" t="s">
        <v>332</v>
      </c>
      <c r="D2780" s="189" t="s">
        <v>333</v>
      </c>
      <c r="E2780" s="138">
        <v>382.77</v>
      </c>
    </row>
    <row r="2781" spans="1:5">
      <c r="A2781" s="189">
        <v>39493</v>
      </c>
      <c r="B2781" s="189" t="s">
        <v>2460</v>
      </c>
      <c r="C2781" s="189" t="s">
        <v>332</v>
      </c>
      <c r="D2781" s="189" t="s">
        <v>333</v>
      </c>
      <c r="E2781" s="138">
        <v>428.33</v>
      </c>
    </row>
    <row r="2782" spans="1:5">
      <c r="A2782" s="189">
        <v>39500</v>
      </c>
      <c r="B2782" s="189" t="s">
        <v>2461</v>
      </c>
      <c r="C2782" s="189" t="s">
        <v>332</v>
      </c>
      <c r="D2782" s="189" t="s">
        <v>333</v>
      </c>
      <c r="E2782" s="138">
        <v>429.73</v>
      </c>
    </row>
    <row r="2783" spans="1:5">
      <c r="A2783" s="189">
        <v>39498</v>
      </c>
      <c r="B2783" s="189" t="s">
        <v>2462</v>
      </c>
      <c r="C2783" s="189" t="s">
        <v>332</v>
      </c>
      <c r="D2783" s="189" t="s">
        <v>333</v>
      </c>
      <c r="E2783" s="138">
        <v>477.85</v>
      </c>
    </row>
    <row r="2784" spans="1:5">
      <c r="A2784" s="189">
        <v>39501</v>
      </c>
      <c r="B2784" s="189" t="s">
        <v>2463</v>
      </c>
      <c r="C2784" s="189" t="s">
        <v>332</v>
      </c>
      <c r="D2784" s="189" t="s">
        <v>333</v>
      </c>
      <c r="E2784" s="138">
        <v>440.92</v>
      </c>
    </row>
    <row r="2785" spans="1:5">
      <c r="A2785" s="189">
        <v>39499</v>
      </c>
      <c r="B2785" s="189" t="s">
        <v>2464</v>
      </c>
      <c r="C2785" s="189" t="s">
        <v>332</v>
      </c>
      <c r="D2785" s="189" t="s">
        <v>333</v>
      </c>
      <c r="E2785" s="138">
        <v>518.38</v>
      </c>
    </row>
    <row r="2786" spans="1:5">
      <c r="A2786" s="189">
        <v>3733</v>
      </c>
      <c r="B2786" s="189" t="s">
        <v>2465</v>
      </c>
      <c r="C2786" s="189" t="s">
        <v>337</v>
      </c>
      <c r="D2786" s="189" t="s">
        <v>335</v>
      </c>
      <c r="E2786" s="138">
        <v>50.23</v>
      </c>
    </row>
    <row r="2787" spans="1:5">
      <c r="A2787" s="189">
        <v>3731</v>
      </c>
      <c r="B2787" s="189" t="s">
        <v>4677</v>
      </c>
      <c r="C2787" s="189" t="s">
        <v>337</v>
      </c>
      <c r="D2787" s="189" t="s">
        <v>335</v>
      </c>
      <c r="E2787" s="138">
        <v>46.63</v>
      </c>
    </row>
    <row r="2788" spans="1:5">
      <c r="A2788" s="189">
        <v>38137</v>
      </c>
      <c r="B2788" s="189" t="s">
        <v>2466</v>
      </c>
      <c r="C2788" s="189" t="s">
        <v>337</v>
      </c>
      <c r="D2788" s="189" t="s">
        <v>335</v>
      </c>
      <c r="E2788" s="138">
        <v>46.9</v>
      </c>
    </row>
    <row r="2789" spans="1:5">
      <c r="A2789" s="189">
        <v>38135</v>
      </c>
      <c r="B2789" s="189" t="s">
        <v>2467</v>
      </c>
      <c r="C2789" s="189" t="s">
        <v>337</v>
      </c>
      <c r="D2789" s="189" t="s">
        <v>335</v>
      </c>
      <c r="E2789" s="138">
        <v>59.46</v>
      </c>
    </row>
    <row r="2790" spans="1:5">
      <c r="A2790" s="189">
        <v>38138</v>
      </c>
      <c r="B2790" s="189" t="s">
        <v>2468</v>
      </c>
      <c r="C2790" s="189" t="s">
        <v>337</v>
      </c>
      <c r="D2790" s="189" t="s">
        <v>335</v>
      </c>
      <c r="E2790" s="138">
        <v>46.06</v>
      </c>
    </row>
    <row r="2791" spans="1:5">
      <c r="A2791" s="189">
        <v>3736</v>
      </c>
      <c r="B2791" s="189" t="s">
        <v>2469</v>
      </c>
      <c r="C2791" s="189" t="s">
        <v>337</v>
      </c>
      <c r="D2791" s="189" t="s">
        <v>331</v>
      </c>
      <c r="E2791" s="138">
        <v>29.2</v>
      </c>
    </row>
    <row r="2792" spans="1:5">
      <c r="A2792" s="189">
        <v>3741</v>
      </c>
      <c r="B2792" s="189" t="s">
        <v>2470</v>
      </c>
      <c r="C2792" s="189" t="s">
        <v>337</v>
      </c>
      <c r="D2792" s="189" t="s">
        <v>333</v>
      </c>
      <c r="E2792" s="138">
        <v>30.43</v>
      </c>
    </row>
    <row r="2793" spans="1:5">
      <c r="A2793" s="189">
        <v>3745</v>
      </c>
      <c r="B2793" s="189" t="s">
        <v>2471</v>
      </c>
      <c r="C2793" s="189" t="s">
        <v>337</v>
      </c>
      <c r="D2793" s="189" t="s">
        <v>333</v>
      </c>
      <c r="E2793" s="138">
        <v>32.82</v>
      </c>
    </row>
    <row r="2794" spans="1:5">
      <c r="A2794" s="189">
        <v>3743</v>
      </c>
      <c r="B2794" s="189" t="s">
        <v>2472</v>
      </c>
      <c r="C2794" s="189" t="s">
        <v>337</v>
      </c>
      <c r="D2794" s="189" t="s">
        <v>333</v>
      </c>
      <c r="E2794" s="138">
        <v>30.33</v>
      </c>
    </row>
    <row r="2795" spans="1:5">
      <c r="A2795" s="189">
        <v>3744</v>
      </c>
      <c r="B2795" s="189" t="s">
        <v>2473</v>
      </c>
      <c r="C2795" s="189" t="s">
        <v>337</v>
      </c>
      <c r="D2795" s="189" t="s">
        <v>333</v>
      </c>
      <c r="E2795" s="138">
        <v>33.380000000000003</v>
      </c>
    </row>
    <row r="2796" spans="1:5">
      <c r="A2796" s="189">
        <v>3739</v>
      </c>
      <c r="B2796" s="189" t="s">
        <v>2474</v>
      </c>
      <c r="C2796" s="189" t="s">
        <v>337</v>
      </c>
      <c r="D2796" s="189" t="s">
        <v>333</v>
      </c>
      <c r="E2796" s="138">
        <v>35.08</v>
      </c>
    </row>
    <row r="2797" spans="1:5">
      <c r="A2797" s="189">
        <v>3737</v>
      </c>
      <c r="B2797" s="189" t="s">
        <v>2475</v>
      </c>
      <c r="C2797" s="189" t="s">
        <v>337</v>
      </c>
      <c r="D2797" s="189" t="s">
        <v>333</v>
      </c>
      <c r="E2797" s="138">
        <v>36.78</v>
      </c>
    </row>
    <row r="2798" spans="1:5">
      <c r="A2798" s="189">
        <v>3738</v>
      </c>
      <c r="B2798" s="189" t="s">
        <v>2476</v>
      </c>
      <c r="C2798" s="189" t="s">
        <v>337</v>
      </c>
      <c r="D2798" s="189" t="s">
        <v>333</v>
      </c>
      <c r="E2798" s="138">
        <v>42.44</v>
      </c>
    </row>
    <row r="2799" spans="1:5">
      <c r="A2799" s="189">
        <v>3747</v>
      </c>
      <c r="B2799" s="189" t="s">
        <v>2477</v>
      </c>
      <c r="C2799" s="189" t="s">
        <v>337</v>
      </c>
      <c r="D2799" s="189" t="s">
        <v>333</v>
      </c>
      <c r="E2799" s="138">
        <v>33.380000000000003</v>
      </c>
    </row>
    <row r="2800" spans="1:5">
      <c r="A2800" s="189">
        <v>11649</v>
      </c>
      <c r="B2800" s="189" t="s">
        <v>2478</v>
      </c>
      <c r="C2800" s="189" t="s">
        <v>332</v>
      </c>
      <c r="D2800" s="189" t="s">
        <v>333</v>
      </c>
      <c r="E2800" s="138">
        <v>242.2</v>
      </c>
    </row>
    <row r="2801" spans="1:5">
      <c r="A2801" s="189">
        <v>11650</v>
      </c>
      <c r="B2801" s="189" t="s">
        <v>2479</v>
      </c>
      <c r="C2801" s="189" t="s">
        <v>332</v>
      </c>
      <c r="D2801" s="189" t="s">
        <v>333</v>
      </c>
      <c r="E2801" s="138">
        <v>412.81</v>
      </c>
    </row>
    <row r="2802" spans="1:5">
      <c r="A2802" s="189">
        <v>3742</v>
      </c>
      <c r="B2802" s="189" t="s">
        <v>173</v>
      </c>
      <c r="C2802" s="189" t="s">
        <v>337</v>
      </c>
      <c r="D2802" s="189" t="s">
        <v>333</v>
      </c>
      <c r="E2802" s="138">
        <v>44.02</v>
      </c>
    </row>
    <row r="2803" spans="1:5">
      <c r="A2803" s="189">
        <v>3746</v>
      </c>
      <c r="B2803" s="189" t="s">
        <v>2480</v>
      </c>
      <c r="C2803" s="189" t="s">
        <v>337</v>
      </c>
      <c r="D2803" s="189" t="s">
        <v>333</v>
      </c>
      <c r="E2803" s="138">
        <v>51.4</v>
      </c>
    </row>
    <row r="2804" spans="1:5">
      <c r="A2804" s="189">
        <v>21106</v>
      </c>
      <c r="B2804" s="189" t="s">
        <v>16123</v>
      </c>
      <c r="C2804" s="189" t="s">
        <v>387</v>
      </c>
      <c r="D2804" s="189" t="s">
        <v>335</v>
      </c>
      <c r="E2804" s="138">
        <v>25.52</v>
      </c>
    </row>
    <row r="2805" spans="1:5">
      <c r="A2805" s="189">
        <v>3755</v>
      </c>
      <c r="B2805" s="189" t="s">
        <v>2481</v>
      </c>
      <c r="C2805" s="189" t="s">
        <v>332</v>
      </c>
      <c r="D2805" s="189" t="s">
        <v>335</v>
      </c>
      <c r="E2805" s="138">
        <v>19.309999999999999</v>
      </c>
    </row>
    <row r="2806" spans="1:5">
      <c r="A2806" s="189">
        <v>3750</v>
      </c>
      <c r="B2806" s="189" t="s">
        <v>2482</v>
      </c>
      <c r="C2806" s="189" t="s">
        <v>332</v>
      </c>
      <c r="D2806" s="189" t="s">
        <v>335</v>
      </c>
      <c r="E2806" s="138">
        <v>25.97</v>
      </c>
    </row>
    <row r="2807" spans="1:5">
      <c r="A2807" s="189">
        <v>3756</v>
      </c>
      <c r="B2807" s="189" t="s">
        <v>2483</v>
      </c>
      <c r="C2807" s="189" t="s">
        <v>332</v>
      </c>
      <c r="D2807" s="189" t="s">
        <v>335</v>
      </c>
      <c r="E2807" s="138">
        <v>48.53</v>
      </c>
    </row>
    <row r="2808" spans="1:5">
      <c r="A2808" s="189">
        <v>39377</v>
      </c>
      <c r="B2808" s="189" t="s">
        <v>2484</v>
      </c>
      <c r="C2808" s="189" t="s">
        <v>332</v>
      </c>
      <c r="D2808" s="189" t="s">
        <v>335</v>
      </c>
      <c r="E2808" s="138">
        <v>143.75</v>
      </c>
    </row>
    <row r="2809" spans="1:5">
      <c r="A2809" s="189">
        <v>38191</v>
      </c>
      <c r="B2809" s="189" t="s">
        <v>2485</v>
      </c>
      <c r="C2809" s="189" t="s">
        <v>332</v>
      </c>
      <c r="D2809" s="189" t="s">
        <v>335</v>
      </c>
      <c r="E2809" s="138">
        <v>10.7</v>
      </c>
    </row>
    <row r="2810" spans="1:5">
      <c r="A2810" s="189">
        <v>39381</v>
      </c>
      <c r="B2810" s="189" t="s">
        <v>2486</v>
      </c>
      <c r="C2810" s="189" t="s">
        <v>332</v>
      </c>
      <c r="D2810" s="189" t="s">
        <v>335</v>
      </c>
      <c r="E2810" s="138">
        <v>9.98</v>
      </c>
    </row>
    <row r="2811" spans="1:5">
      <c r="A2811" s="189">
        <v>38780</v>
      </c>
      <c r="B2811" s="189" t="s">
        <v>2487</v>
      </c>
      <c r="C2811" s="189" t="s">
        <v>332</v>
      </c>
      <c r="D2811" s="189" t="s">
        <v>335</v>
      </c>
      <c r="E2811" s="138">
        <v>12.21</v>
      </c>
    </row>
    <row r="2812" spans="1:5">
      <c r="A2812" s="189">
        <v>38781</v>
      </c>
      <c r="B2812" s="189" t="s">
        <v>2488</v>
      </c>
      <c r="C2812" s="189" t="s">
        <v>332</v>
      </c>
      <c r="D2812" s="189" t="s">
        <v>335</v>
      </c>
      <c r="E2812" s="138">
        <v>41.23</v>
      </c>
    </row>
    <row r="2813" spans="1:5">
      <c r="A2813" s="189">
        <v>38192</v>
      </c>
      <c r="B2813" s="189" t="s">
        <v>2489</v>
      </c>
      <c r="C2813" s="189" t="s">
        <v>332</v>
      </c>
      <c r="D2813" s="189" t="s">
        <v>335</v>
      </c>
      <c r="E2813" s="138">
        <v>74.599999999999994</v>
      </c>
    </row>
    <row r="2814" spans="1:5">
      <c r="A2814" s="189">
        <v>3753</v>
      </c>
      <c r="B2814" s="189" t="s">
        <v>2490</v>
      </c>
      <c r="C2814" s="189" t="s">
        <v>332</v>
      </c>
      <c r="D2814" s="189" t="s">
        <v>335</v>
      </c>
      <c r="E2814" s="138">
        <v>6.53</v>
      </c>
    </row>
    <row r="2815" spans="1:5">
      <c r="A2815" s="189">
        <v>38782</v>
      </c>
      <c r="B2815" s="189" t="s">
        <v>2491</v>
      </c>
      <c r="C2815" s="189" t="s">
        <v>332</v>
      </c>
      <c r="D2815" s="189" t="s">
        <v>335</v>
      </c>
      <c r="E2815" s="138">
        <v>8.5</v>
      </c>
    </row>
    <row r="2816" spans="1:5">
      <c r="A2816" s="189">
        <v>38778</v>
      </c>
      <c r="B2816" s="189" t="s">
        <v>2492</v>
      </c>
      <c r="C2816" s="189" t="s">
        <v>332</v>
      </c>
      <c r="D2816" s="189" t="s">
        <v>335</v>
      </c>
      <c r="E2816" s="138">
        <v>6.38</v>
      </c>
    </row>
    <row r="2817" spans="1:5">
      <c r="A2817" s="189">
        <v>38779</v>
      </c>
      <c r="B2817" s="189" t="s">
        <v>2493</v>
      </c>
      <c r="C2817" s="189" t="s">
        <v>332</v>
      </c>
      <c r="D2817" s="189" t="s">
        <v>335</v>
      </c>
      <c r="E2817" s="138">
        <v>6.76</v>
      </c>
    </row>
    <row r="2818" spans="1:5">
      <c r="A2818" s="189">
        <v>39388</v>
      </c>
      <c r="B2818" s="189" t="s">
        <v>2494</v>
      </c>
      <c r="C2818" s="189" t="s">
        <v>332</v>
      </c>
      <c r="D2818" s="189" t="s">
        <v>333</v>
      </c>
      <c r="E2818" s="138">
        <v>11.56</v>
      </c>
    </row>
    <row r="2819" spans="1:5">
      <c r="A2819" s="189">
        <v>39387</v>
      </c>
      <c r="B2819" s="189" t="s">
        <v>2495</v>
      </c>
      <c r="C2819" s="189" t="s">
        <v>332</v>
      </c>
      <c r="D2819" s="189" t="s">
        <v>333</v>
      </c>
      <c r="E2819" s="138">
        <v>18.02</v>
      </c>
    </row>
    <row r="2820" spans="1:5">
      <c r="A2820" s="189">
        <v>39386</v>
      </c>
      <c r="B2820" s="189" t="s">
        <v>2496</v>
      </c>
      <c r="C2820" s="189" t="s">
        <v>332</v>
      </c>
      <c r="D2820" s="189" t="s">
        <v>333</v>
      </c>
      <c r="E2820" s="138">
        <v>12.56</v>
      </c>
    </row>
    <row r="2821" spans="1:5">
      <c r="A2821" s="189">
        <v>38194</v>
      </c>
      <c r="B2821" s="189" t="s">
        <v>2497</v>
      </c>
      <c r="C2821" s="189" t="s">
        <v>332</v>
      </c>
      <c r="D2821" s="189" t="s">
        <v>331</v>
      </c>
      <c r="E2821" s="138">
        <v>9.4</v>
      </c>
    </row>
    <row r="2822" spans="1:5">
      <c r="A2822" s="189">
        <v>38193</v>
      </c>
      <c r="B2822" s="189" t="s">
        <v>2498</v>
      </c>
      <c r="C2822" s="189" t="s">
        <v>332</v>
      </c>
      <c r="D2822" s="189" t="s">
        <v>333</v>
      </c>
      <c r="E2822" s="138">
        <v>8.17</v>
      </c>
    </row>
    <row r="2823" spans="1:5">
      <c r="A2823" s="189">
        <v>12216</v>
      </c>
      <c r="B2823" s="189" t="s">
        <v>2499</v>
      </c>
      <c r="C2823" s="189" t="s">
        <v>332</v>
      </c>
      <c r="D2823" s="189" t="s">
        <v>335</v>
      </c>
      <c r="E2823" s="138">
        <v>37.31</v>
      </c>
    </row>
    <row r="2824" spans="1:5">
      <c r="A2824" s="189">
        <v>3757</v>
      </c>
      <c r="B2824" s="189" t="s">
        <v>2500</v>
      </c>
      <c r="C2824" s="189" t="s">
        <v>332</v>
      </c>
      <c r="D2824" s="189" t="s">
        <v>335</v>
      </c>
      <c r="E2824" s="138">
        <v>43.14</v>
      </c>
    </row>
    <row r="2825" spans="1:5">
      <c r="A2825" s="189">
        <v>3758</v>
      </c>
      <c r="B2825" s="189" t="s">
        <v>2501</v>
      </c>
      <c r="C2825" s="189" t="s">
        <v>332</v>
      </c>
      <c r="D2825" s="189" t="s">
        <v>335</v>
      </c>
      <c r="E2825" s="138">
        <v>50.3</v>
      </c>
    </row>
    <row r="2826" spans="1:5">
      <c r="A2826" s="189">
        <v>12214</v>
      </c>
      <c r="B2826" s="189" t="s">
        <v>2502</v>
      </c>
      <c r="C2826" s="189" t="s">
        <v>332</v>
      </c>
      <c r="D2826" s="189" t="s">
        <v>335</v>
      </c>
      <c r="E2826" s="138">
        <v>17.22</v>
      </c>
    </row>
    <row r="2827" spans="1:5">
      <c r="A2827" s="189">
        <v>3749</v>
      </c>
      <c r="B2827" s="189" t="s">
        <v>2503</v>
      </c>
      <c r="C2827" s="189" t="s">
        <v>332</v>
      </c>
      <c r="D2827" s="189" t="s">
        <v>335</v>
      </c>
      <c r="E2827" s="138">
        <v>30.7</v>
      </c>
    </row>
    <row r="2828" spans="1:5">
      <c r="A2828" s="189">
        <v>3751</v>
      </c>
      <c r="B2828" s="189" t="s">
        <v>2504</v>
      </c>
      <c r="C2828" s="189" t="s">
        <v>332</v>
      </c>
      <c r="D2828" s="189" t="s">
        <v>335</v>
      </c>
      <c r="E2828" s="138">
        <v>41.89</v>
      </c>
    </row>
    <row r="2829" spans="1:5">
      <c r="A2829" s="189">
        <v>39376</v>
      </c>
      <c r="B2829" s="189" t="s">
        <v>2505</v>
      </c>
      <c r="C2829" s="189" t="s">
        <v>332</v>
      </c>
      <c r="D2829" s="189" t="s">
        <v>335</v>
      </c>
      <c r="E2829" s="138">
        <v>35.32</v>
      </c>
    </row>
    <row r="2830" spans="1:5">
      <c r="A2830" s="189">
        <v>3752</v>
      </c>
      <c r="B2830" s="189" t="s">
        <v>2506</v>
      </c>
      <c r="C2830" s="189" t="s">
        <v>332</v>
      </c>
      <c r="D2830" s="189" t="s">
        <v>335</v>
      </c>
      <c r="E2830" s="138">
        <v>69.11</v>
      </c>
    </row>
    <row r="2831" spans="1:5">
      <c r="A2831" s="189">
        <v>746</v>
      </c>
      <c r="B2831" s="189" t="s">
        <v>2507</v>
      </c>
      <c r="C2831" s="189" t="s">
        <v>332</v>
      </c>
      <c r="D2831" s="189" t="s">
        <v>335</v>
      </c>
      <c r="E2831" s="177">
        <v>1900</v>
      </c>
    </row>
    <row r="2832" spans="1:5">
      <c r="A2832" s="189">
        <v>36521</v>
      </c>
      <c r="B2832" s="189" t="s">
        <v>2508</v>
      </c>
      <c r="C2832" s="189" t="s">
        <v>332</v>
      </c>
      <c r="D2832" s="189" t="s">
        <v>333</v>
      </c>
      <c r="E2832" s="138">
        <v>105.28</v>
      </c>
    </row>
    <row r="2833" spans="1:5">
      <c r="A2833" s="189">
        <v>36794</v>
      </c>
      <c r="B2833" s="189" t="s">
        <v>2509</v>
      </c>
      <c r="C2833" s="189" t="s">
        <v>332</v>
      </c>
      <c r="D2833" s="189" t="s">
        <v>333</v>
      </c>
      <c r="E2833" s="138">
        <v>107.32</v>
      </c>
    </row>
    <row r="2834" spans="1:5">
      <c r="A2834" s="189">
        <v>10426</v>
      </c>
      <c r="B2834" s="189" t="s">
        <v>2510</v>
      </c>
      <c r="C2834" s="189" t="s">
        <v>332</v>
      </c>
      <c r="D2834" s="189" t="s">
        <v>333</v>
      </c>
      <c r="E2834" s="138">
        <v>154.57</v>
      </c>
    </row>
    <row r="2835" spans="1:5">
      <c r="A2835" s="189">
        <v>10425</v>
      </c>
      <c r="B2835" s="189" t="s">
        <v>2511</v>
      </c>
      <c r="C2835" s="189" t="s">
        <v>332</v>
      </c>
      <c r="D2835" s="189" t="s">
        <v>333</v>
      </c>
      <c r="E2835" s="138">
        <v>68.16</v>
      </c>
    </row>
    <row r="2836" spans="1:5">
      <c r="A2836" s="189">
        <v>10431</v>
      </c>
      <c r="B2836" s="189" t="s">
        <v>166</v>
      </c>
      <c r="C2836" s="189" t="s">
        <v>332</v>
      </c>
      <c r="D2836" s="189" t="s">
        <v>333</v>
      </c>
      <c r="E2836" s="138">
        <v>169.57</v>
      </c>
    </row>
    <row r="2837" spans="1:5">
      <c r="A2837" s="189">
        <v>10429</v>
      </c>
      <c r="B2837" s="189" t="s">
        <v>2512</v>
      </c>
      <c r="C2837" s="189" t="s">
        <v>332</v>
      </c>
      <c r="D2837" s="189" t="s">
        <v>333</v>
      </c>
      <c r="E2837" s="138">
        <v>81.290000000000006</v>
      </c>
    </row>
    <row r="2838" spans="1:5">
      <c r="A2838" s="189">
        <v>20269</v>
      </c>
      <c r="B2838" s="189" t="s">
        <v>2513</v>
      </c>
      <c r="C2838" s="189" t="s">
        <v>332</v>
      </c>
      <c r="D2838" s="189" t="s">
        <v>333</v>
      </c>
      <c r="E2838" s="138">
        <v>67</v>
      </c>
    </row>
    <row r="2839" spans="1:5">
      <c r="A2839" s="189">
        <v>20270</v>
      </c>
      <c r="B2839" s="189" t="s">
        <v>2514</v>
      </c>
      <c r="C2839" s="189" t="s">
        <v>332</v>
      </c>
      <c r="D2839" s="189" t="s">
        <v>333</v>
      </c>
      <c r="E2839" s="138">
        <v>72.959999999999994</v>
      </c>
    </row>
    <row r="2840" spans="1:5">
      <c r="A2840" s="189">
        <v>11696</v>
      </c>
      <c r="B2840" s="189" t="s">
        <v>2515</v>
      </c>
      <c r="C2840" s="189" t="s">
        <v>332</v>
      </c>
      <c r="D2840" s="189" t="s">
        <v>333</v>
      </c>
      <c r="E2840" s="138">
        <v>106.59</v>
      </c>
    </row>
    <row r="2841" spans="1:5">
      <c r="A2841" s="189">
        <v>10427</v>
      </c>
      <c r="B2841" s="189" t="s">
        <v>2516</v>
      </c>
      <c r="C2841" s="189" t="s">
        <v>332</v>
      </c>
      <c r="D2841" s="189" t="s">
        <v>333</v>
      </c>
      <c r="E2841" s="138">
        <v>191.12</v>
      </c>
    </row>
    <row r="2842" spans="1:5">
      <c r="A2842" s="189">
        <v>10428</v>
      </c>
      <c r="B2842" s="189" t="s">
        <v>2517</v>
      </c>
      <c r="C2842" s="189" t="s">
        <v>332</v>
      </c>
      <c r="D2842" s="189" t="s">
        <v>333</v>
      </c>
      <c r="E2842" s="138">
        <v>193.97</v>
      </c>
    </row>
    <row r="2843" spans="1:5">
      <c r="A2843" s="189">
        <v>2354</v>
      </c>
      <c r="B2843" s="189" t="s">
        <v>9383</v>
      </c>
      <c r="C2843" s="189" t="s">
        <v>330</v>
      </c>
      <c r="D2843" s="189" t="s">
        <v>333</v>
      </c>
      <c r="E2843" s="138">
        <v>11.28</v>
      </c>
    </row>
    <row r="2844" spans="1:5">
      <c r="A2844" s="189">
        <v>40932</v>
      </c>
      <c r="B2844" s="189" t="s">
        <v>2518</v>
      </c>
      <c r="C2844" s="189" t="s">
        <v>470</v>
      </c>
      <c r="D2844" s="189" t="s">
        <v>333</v>
      </c>
      <c r="E2844" s="177">
        <v>1994.73</v>
      </c>
    </row>
    <row r="2845" spans="1:5">
      <c r="A2845" s="189">
        <v>10853</v>
      </c>
      <c r="B2845" s="189" t="s">
        <v>101</v>
      </c>
      <c r="C2845" s="189" t="s">
        <v>332</v>
      </c>
      <c r="D2845" s="189" t="s">
        <v>333</v>
      </c>
      <c r="E2845" s="138">
        <v>64.33</v>
      </c>
    </row>
    <row r="2846" spans="1:5">
      <c r="A2846" s="189">
        <v>5093</v>
      </c>
      <c r="B2846" s="189" t="s">
        <v>2519</v>
      </c>
      <c r="C2846" s="189" t="s">
        <v>495</v>
      </c>
      <c r="D2846" s="189" t="s">
        <v>333</v>
      </c>
      <c r="E2846" s="138">
        <v>12.55</v>
      </c>
    </row>
    <row r="2847" spans="1:5">
      <c r="A2847" s="189">
        <v>37768</v>
      </c>
      <c r="B2847" s="189" t="s">
        <v>2520</v>
      </c>
      <c r="C2847" s="189" t="s">
        <v>332</v>
      </c>
      <c r="D2847" s="189" t="s">
        <v>335</v>
      </c>
      <c r="E2847" s="177">
        <v>98500</v>
      </c>
    </row>
    <row r="2848" spans="1:5">
      <c r="A2848" s="189">
        <v>37773</v>
      </c>
      <c r="B2848" s="189" t="s">
        <v>2521</v>
      </c>
      <c r="C2848" s="189" t="s">
        <v>332</v>
      </c>
      <c r="D2848" s="189" t="s">
        <v>335</v>
      </c>
      <c r="E2848" s="177">
        <v>83643.100000000006</v>
      </c>
    </row>
    <row r="2849" spans="1:5">
      <c r="A2849" s="189">
        <v>37769</v>
      </c>
      <c r="B2849" s="189" t="s">
        <v>2522</v>
      </c>
      <c r="C2849" s="189" t="s">
        <v>332</v>
      </c>
      <c r="D2849" s="189" t="s">
        <v>335</v>
      </c>
      <c r="E2849" s="177">
        <v>140029.09</v>
      </c>
    </row>
    <row r="2850" spans="1:5">
      <c r="A2850" s="189">
        <v>37770</v>
      </c>
      <c r="B2850" s="189" t="s">
        <v>2523</v>
      </c>
      <c r="C2850" s="189" t="s">
        <v>332</v>
      </c>
      <c r="D2850" s="189" t="s">
        <v>335</v>
      </c>
      <c r="E2850" s="177">
        <v>237651.71</v>
      </c>
    </row>
    <row r="2851" spans="1:5">
      <c r="A2851" s="189">
        <v>38382</v>
      </c>
      <c r="B2851" s="189" t="s">
        <v>2524</v>
      </c>
      <c r="C2851" s="189" t="s">
        <v>332</v>
      </c>
      <c r="D2851" s="189" t="s">
        <v>333</v>
      </c>
      <c r="E2851" s="138">
        <v>8.5500000000000007</v>
      </c>
    </row>
    <row r="2852" spans="1:5">
      <c r="A2852" s="189">
        <v>6091</v>
      </c>
      <c r="B2852" s="189" t="s">
        <v>2525</v>
      </c>
      <c r="C2852" s="189" t="s">
        <v>389</v>
      </c>
      <c r="D2852" s="189" t="s">
        <v>333</v>
      </c>
      <c r="E2852" s="138">
        <v>18.899999999999999</v>
      </c>
    </row>
    <row r="2853" spans="1:5">
      <c r="A2853" s="189">
        <v>38383</v>
      </c>
      <c r="B2853" s="189" t="s">
        <v>2526</v>
      </c>
      <c r="C2853" s="189" t="s">
        <v>332</v>
      </c>
      <c r="D2853" s="189" t="s">
        <v>333</v>
      </c>
      <c r="E2853" s="138">
        <v>1.6</v>
      </c>
    </row>
    <row r="2854" spans="1:5">
      <c r="A2854" s="189">
        <v>3768</v>
      </c>
      <c r="B2854" s="189" t="s">
        <v>2527</v>
      </c>
      <c r="C2854" s="189" t="s">
        <v>332</v>
      </c>
      <c r="D2854" s="189" t="s">
        <v>333</v>
      </c>
      <c r="E2854" s="138">
        <v>1.84</v>
      </c>
    </row>
    <row r="2855" spans="1:5">
      <c r="A2855" s="189">
        <v>3767</v>
      </c>
      <c r="B2855" s="189" t="s">
        <v>2528</v>
      </c>
      <c r="C2855" s="189" t="s">
        <v>332</v>
      </c>
      <c r="D2855" s="189" t="s">
        <v>333</v>
      </c>
      <c r="E2855" s="138">
        <v>0.43</v>
      </c>
    </row>
    <row r="2856" spans="1:5">
      <c r="A2856" s="189">
        <v>13192</v>
      </c>
      <c r="B2856" s="189" t="s">
        <v>2529</v>
      </c>
      <c r="C2856" s="189" t="s">
        <v>332</v>
      </c>
      <c r="D2856" s="189" t="s">
        <v>333</v>
      </c>
      <c r="E2856" s="177">
        <v>3970.98</v>
      </c>
    </row>
    <row r="2857" spans="1:5">
      <c r="A2857" s="189">
        <v>38413</v>
      </c>
      <c r="B2857" s="189" t="s">
        <v>2530</v>
      </c>
      <c r="C2857" s="189" t="s">
        <v>332</v>
      </c>
      <c r="D2857" s="189" t="s">
        <v>333</v>
      </c>
      <c r="E2857" s="138">
        <v>656.74</v>
      </c>
    </row>
    <row r="2858" spans="1:5">
      <c r="A2858" s="189">
        <v>42440</v>
      </c>
      <c r="B2858" s="189" t="s">
        <v>9384</v>
      </c>
      <c r="C2858" s="189" t="s">
        <v>332</v>
      </c>
      <c r="D2858" s="189" t="s">
        <v>335</v>
      </c>
      <c r="E2858" s="138">
        <v>702.04</v>
      </c>
    </row>
    <row r="2859" spans="1:5">
      <c r="A2859" s="189">
        <v>20193</v>
      </c>
      <c r="B2859" s="189" t="s">
        <v>4678</v>
      </c>
      <c r="C2859" s="189" t="s">
        <v>9385</v>
      </c>
      <c r="D2859" s="189" t="s">
        <v>333</v>
      </c>
      <c r="E2859" s="138">
        <v>3.99</v>
      </c>
    </row>
    <row r="2860" spans="1:5">
      <c r="A2860" s="189">
        <v>10527</v>
      </c>
      <c r="B2860" s="189" t="s">
        <v>2531</v>
      </c>
      <c r="C2860" s="189" t="s">
        <v>9386</v>
      </c>
      <c r="D2860" s="189" t="s">
        <v>331</v>
      </c>
      <c r="E2860" s="138">
        <v>12</v>
      </c>
    </row>
    <row r="2861" spans="1:5">
      <c r="A2861" s="189">
        <v>41805</v>
      </c>
      <c r="B2861" s="189" t="s">
        <v>2532</v>
      </c>
      <c r="C2861" s="189" t="s">
        <v>470</v>
      </c>
      <c r="D2861" s="189" t="s">
        <v>335</v>
      </c>
      <c r="E2861" s="138">
        <v>427</v>
      </c>
    </row>
    <row r="2862" spans="1:5">
      <c r="A2862" s="189">
        <v>40271</v>
      </c>
      <c r="B2862" s="189" t="s">
        <v>203</v>
      </c>
      <c r="C2862" s="189" t="s">
        <v>470</v>
      </c>
      <c r="D2862" s="189" t="s">
        <v>333</v>
      </c>
      <c r="E2862" s="138">
        <v>7.8</v>
      </c>
    </row>
    <row r="2863" spans="1:5">
      <c r="A2863" s="189">
        <v>40287</v>
      </c>
      <c r="B2863" s="189" t="s">
        <v>199</v>
      </c>
      <c r="C2863" s="189" t="s">
        <v>470</v>
      </c>
      <c r="D2863" s="189" t="s">
        <v>333</v>
      </c>
      <c r="E2863" s="138">
        <v>3</v>
      </c>
    </row>
    <row r="2864" spans="1:5">
      <c r="A2864" s="189">
        <v>40295</v>
      </c>
      <c r="B2864" s="189" t="s">
        <v>2533</v>
      </c>
      <c r="C2864" s="189" t="s">
        <v>330</v>
      </c>
      <c r="D2864" s="189" t="s">
        <v>335</v>
      </c>
      <c r="E2864" s="138">
        <v>2.4500000000000002</v>
      </c>
    </row>
    <row r="2865" spans="1:5">
      <c r="A2865" s="189">
        <v>745</v>
      </c>
      <c r="B2865" s="189" t="s">
        <v>2534</v>
      </c>
      <c r="C2865" s="189" t="s">
        <v>330</v>
      </c>
      <c r="D2865" s="189" t="s">
        <v>335</v>
      </c>
      <c r="E2865" s="138">
        <v>2.59</v>
      </c>
    </row>
    <row r="2866" spans="1:5">
      <c r="A2866" s="189">
        <v>4084</v>
      </c>
      <c r="B2866" s="189" t="s">
        <v>2535</v>
      </c>
      <c r="C2866" s="189" t="s">
        <v>330</v>
      </c>
      <c r="D2866" s="189" t="s">
        <v>335</v>
      </c>
      <c r="E2866" s="138">
        <v>1.58</v>
      </c>
    </row>
    <row r="2867" spans="1:5">
      <c r="A2867" s="189">
        <v>743</v>
      </c>
      <c r="B2867" s="189" t="s">
        <v>2536</v>
      </c>
      <c r="C2867" s="189" t="s">
        <v>330</v>
      </c>
      <c r="D2867" s="189" t="s">
        <v>335</v>
      </c>
      <c r="E2867" s="138">
        <v>1.58</v>
      </c>
    </row>
    <row r="2868" spans="1:5">
      <c r="A2868" s="189">
        <v>40293</v>
      </c>
      <c r="B2868" s="189" t="s">
        <v>2537</v>
      </c>
      <c r="C2868" s="189" t="s">
        <v>330</v>
      </c>
      <c r="D2868" s="189" t="s">
        <v>335</v>
      </c>
      <c r="E2868" s="138">
        <v>1.89</v>
      </c>
    </row>
    <row r="2869" spans="1:5">
      <c r="A2869" s="189">
        <v>40294</v>
      </c>
      <c r="B2869" s="189" t="s">
        <v>2538</v>
      </c>
      <c r="C2869" s="189" t="s">
        <v>330</v>
      </c>
      <c r="D2869" s="189" t="s">
        <v>335</v>
      </c>
      <c r="E2869" s="138">
        <v>1.58</v>
      </c>
    </row>
    <row r="2870" spans="1:5">
      <c r="A2870" s="189">
        <v>4085</v>
      </c>
      <c r="B2870" s="189" t="s">
        <v>2539</v>
      </c>
      <c r="C2870" s="189" t="s">
        <v>330</v>
      </c>
      <c r="D2870" s="189" t="s">
        <v>335</v>
      </c>
      <c r="E2870" s="138">
        <v>2.21</v>
      </c>
    </row>
    <row r="2871" spans="1:5">
      <c r="A2871" s="189">
        <v>10775</v>
      </c>
      <c r="B2871" s="189" t="s">
        <v>2540</v>
      </c>
      <c r="C2871" s="189" t="s">
        <v>470</v>
      </c>
      <c r="D2871" s="189" t="s">
        <v>335</v>
      </c>
      <c r="E2871" s="138">
        <v>522</v>
      </c>
    </row>
    <row r="2872" spans="1:5">
      <c r="A2872" s="189">
        <v>10776</v>
      </c>
      <c r="B2872" s="189" t="s">
        <v>2541</v>
      </c>
      <c r="C2872" s="189" t="s">
        <v>470</v>
      </c>
      <c r="D2872" s="189" t="s">
        <v>335</v>
      </c>
      <c r="E2872" s="138">
        <v>407.81</v>
      </c>
    </row>
    <row r="2873" spans="1:5">
      <c r="A2873" s="189">
        <v>10779</v>
      </c>
      <c r="B2873" s="189" t="s">
        <v>2542</v>
      </c>
      <c r="C2873" s="189" t="s">
        <v>470</v>
      </c>
      <c r="D2873" s="189" t="s">
        <v>335</v>
      </c>
      <c r="E2873" s="138">
        <v>652.5</v>
      </c>
    </row>
    <row r="2874" spans="1:5">
      <c r="A2874" s="189">
        <v>10777</v>
      </c>
      <c r="B2874" s="189" t="s">
        <v>2543</v>
      </c>
      <c r="C2874" s="189" t="s">
        <v>470</v>
      </c>
      <c r="D2874" s="189" t="s">
        <v>335</v>
      </c>
      <c r="E2874" s="138">
        <v>592.67999999999995</v>
      </c>
    </row>
    <row r="2875" spans="1:5">
      <c r="A2875" s="189">
        <v>10778</v>
      </c>
      <c r="B2875" s="189" t="s">
        <v>2544</v>
      </c>
      <c r="C2875" s="189" t="s">
        <v>470</v>
      </c>
      <c r="D2875" s="189" t="s">
        <v>335</v>
      </c>
      <c r="E2875" s="138">
        <v>652.5</v>
      </c>
    </row>
    <row r="2876" spans="1:5">
      <c r="A2876" s="189">
        <v>40339</v>
      </c>
      <c r="B2876" s="189" t="s">
        <v>2545</v>
      </c>
      <c r="C2876" s="189" t="s">
        <v>470</v>
      </c>
      <c r="D2876" s="189" t="s">
        <v>333</v>
      </c>
      <c r="E2876" s="138">
        <v>3</v>
      </c>
    </row>
    <row r="2877" spans="1:5">
      <c r="A2877" s="189">
        <v>3355</v>
      </c>
      <c r="B2877" s="189" t="s">
        <v>2546</v>
      </c>
      <c r="C2877" s="189" t="s">
        <v>330</v>
      </c>
      <c r="D2877" s="189" t="s">
        <v>335</v>
      </c>
      <c r="E2877" s="138">
        <v>22.5</v>
      </c>
    </row>
    <row r="2878" spans="1:5">
      <c r="A2878" s="189">
        <v>39814</v>
      </c>
      <c r="B2878" s="189" t="s">
        <v>2547</v>
      </c>
      <c r="C2878" s="189" t="s">
        <v>330</v>
      </c>
      <c r="D2878" s="189" t="s">
        <v>335</v>
      </c>
      <c r="E2878" s="138">
        <v>42.18</v>
      </c>
    </row>
    <row r="2879" spans="1:5">
      <c r="A2879" s="189">
        <v>10749</v>
      </c>
      <c r="B2879" s="189" t="s">
        <v>2548</v>
      </c>
      <c r="C2879" s="189" t="s">
        <v>470</v>
      </c>
      <c r="D2879" s="189" t="s">
        <v>333</v>
      </c>
      <c r="E2879" s="138">
        <v>5.49</v>
      </c>
    </row>
    <row r="2880" spans="1:5">
      <c r="A2880" s="189">
        <v>40290</v>
      </c>
      <c r="B2880" s="189" t="s">
        <v>2549</v>
      </c>
      <c r="C2880" s="189" t="s">
        <v>470</v>
      </c>
      <c r="D2880" s="189" t="s">
        <v>333</v>
      </c>
      <c r="E2880" s="138">
        <v>7.92</v>
      </c>
    </row>
    <row r="2881" spans="1:5">
      <c r="A2881" s="189">
        <v>7252</v>
      </c>
      <c r="B2881" s="189" t="s">
        <v>2550</v>
      </c>
      <c r="C2881" s="189" t="s">
        <v>330</v>
      </c>
      <c r="D2881" s="189" t="s">
        <v>335</v>
      </c>
      <c r="E2881" s="138">
        <v>2.27</v>
      </c>
    </row>
    <row r="2882" spans="1:5">
      <c r="A2882" s="189">
        <v>4778</v>
      </c>
      <c r="B2882" s="189" t="s">
        <v>2551</v>
      </c>
      <c r="C2882" s="189" t="s">
        <v>330</v>
      </c>
      <c r="D2882" s="189" t="s">
        <v>335</v>
      </c>
      <c r="E2882" s="138">
        <v>2.7</v>
      </c>
    </row>
    <row r="2883" spans="1:5">
      <c r="A2883" s="189">
        <v>4780</v>
      </c>
      <c r="B2883" s="189" t="s">
        <v>2552</v>
      </c>
      <c r="C2883" s="189" t="s">
        <v>330</v>
      </c>
      <c r="D2883" s="189" t="s">
        <v>335</v>
      </c>
      <c r="E2883" s="138">
        <v>2.92</v>
      </c>
    </row>
    <row r="2884" spans="1:5">
      <c r="A2884" s="189">
        <v>10809</v>
      </c>
      <c r="B2884" s="189" t="s">
        <v>2553</v>
      </c>
      <c r="C2884" s="189" t="s">
        <v>330</v>
      </c>
      <c r="D2884" s="189" t="s">
        <v>333</v>
      </c>
      <c r="E2884" s="138">
        <v>1.1599999999999999</v>
      </c>
    </row>
    <row r="2885" spans="1:5">
      <c r="A2885" s="189">
        <v>10811</v>
      </c>
      <c r="B2885" s="189" t="s">
        <v>2554</v>
      </c>
      <c r="C2885" s="189" t="s">
        <v>330</v>
      </c>
      <c r="D2885" s="189" t="s">
        <v>331</v>
      </c>
      <c r="E2885" s="138">
        <v>0.99</v>
      </c>
    </row>
    <row r="2886" spans="1:5">
      <c r="A2886" s="189">
        <v>7247</v>
      </c>
      <c r="B2886" s="189" t="s">
        <v>2555</v>
      </c>
      <c r="C2886" s="189" t="s">
        <v>330</v>
      </c>
      <c r="D2886" s="189" t="s">
        <v>335</v>
      </c>
      <c r="E2886" s="138">
        <v>2.27</v>
      </c>
    </row>
    <row r="2887" spans="1:5">
      <c r="A2887" s="189">
        <v>40291</v>
      </c>
      <c r="B2887" s="189" t="s">
        <v>4427</v>
      </c>
      <c r="C2887" s="189" t="s">
        <v>470</v>
      </c>
      <c r="D2887" s="189" t="s">
        <v>333</v>
      </c>
      <c r="E2887" s="138">
        <v>418.61</v>
      </c>
    </row>
    <row r="2888" spans="1:5">
      <c r="A2888" s="189">
        <v>40275</v>
      </c>
      <c r="B2888" s="189" t="s">
        <v>192</v>
      </c>
      <c r="C2888" s="189" t="s">
        <v>470</v>
      </c>
      <c r="D2888" s="189" t="s">
        <v>333</v>
      </c>
      <c r="E2888" s="138">
        <v>12</v>
      </c>
    </row>
    <row r="2889" spans="1:5">
      <c r="A2889" s="189">
        <v>3777</v>
      </c>
      <c r="B2889" s="189" t="s">
        <v>2556</v>
      </c>
      <c r="C2889" s="189" t="s">
        <v>337</v>
      </c>
      <c r="D2889" s="189" t="s">
        <v>331</v>
      </c>
      <c r="E2889" s="138">
        <v>1</v>
      </c>
    </row>
    <row r="2890" spans="1:5">
      <c r="A2890" s="189">
        <v>3798</v>
      </c>
      <c r="B2890" s="189" t="s">
        <v>2557</v>
      </c>
      <c r="C2890" s="189" t="s">
        <v>332</v>
      </c>
      <c r="D2890" s="189" t="s">
        <v>335</v>
      </c>
      <c r="E2890" s="138">
        <v>40.47</v>
      </c>
    </row>
    <row r="2891" spans="1:5">
      <c r="A2891" s="189">
        <v>38769</v>
      </c>
      <c r="B2891" s="189" t="s">
        <v>2558</v>
      </c>
      <c r="C2891" s="189" t="s">
        <v>332</v>
      </c>
      <c r="D2891" s="189" t="s">
        <v>335</v>
      </c>
      <c r="E2891" s="138">
        <v>31.6</v>
      </c>
    </row>
    <row r="2892" spans="1:5">
      <c r="A2892" s="189">
        <v>39510</v>
      </c>
      <c r="B2892" s="189" t="s">
        <v>2559</v>
      </c>
      <c r="C2892" s="189" t="s">
        <v>332</v>
      </c>
      <c r="D2892" s="189" t="s">
        <v>335</v>
      </c>
      <c r="E2892" s="138">
        <v>127.91</v>
      </c>
    </row>
    <row r="2893" spans="1:5">
      <c r="A2893" s="189">
        <v>38776</v>
      </c>
      <c r="B2893" s="189" t="s">
        <v>2560</v>
      </c>
      <c r="C2893" s="189" t="s">
        <v>332</v>
      </c>
      <c r="D2893" s="189" t="s">
        <v>335</v>
      </c>
      <c r="E2893" s="138">
        <v>135.75</v>
      </c>
    </row>
    <row r="2894" spans="1:5">
      <c r="A2894" s="189">
        <v>38774</v>
      </c>
      <c r="B2894" s="189" t="s">
        <v>265</v>
      </c>
      <c r="C2894" s="189" t="s">
        <v>332</v>
      </c>
      <c r="D2894" s="189" t="s">
        <v>333</v>
      </c>
      <c r="E2894" s="138">
        <v>23.61</v>
      </c>
    </row>
    <row r="2895" spans="1:5">
      <c r="A2895" s="189">
        <v>42247</v>
      </c>
      <c r="B2895" s="189" t="s">
        <v>16124</v>
      </c>
      <c r="C2895" s="189" t="s">
        <v>332</v>
      </c>
      <c r="D2895" s="189" t="s">
        <v>333</v>
      </c>
      <c r="E2895" s="138">
        <v>806.04</v>
      </c>
    </row>
    <row r="2896" spans="1:5">
      <c r="A2896" s="189">
        <v>42248</v>
      </c>
      <c r="B2896" s="189" t="s">
        <v>16125</v>
      </c>
      <c r="C2896" s="189" t="s">
        <v>332</v>
      </c>
      <c r="D2896" s="189" t="s">
        <v>333</v>
      </c>
      <c r="E2896" s="138">
        <v>936.27</v>
      </c>
    </row>
    <row r="2897" spans="1:5">
      <c r="A2897" s="189">
        <v>42249</v>
      </c>
      <c r="B2897" s="189" t="s">
        <v>16126</v>
      </c>
      <c r="C2897" s="189" t="s">
        <v>332</v>
      </c>
      <c r="D2897" s="189" t="s">
        <v>333</v>
      </c>
      <c r="E2897" s="177">
        <v>1551.08</v>
      </c>
    </row>
    <row r="2898" spans="1:5">
      <c r="A2898" s="189">
        <v>42244</v>
      </c>
      <c r="B2898" s="189" t="s">
        <v>16127</v>
      </c>
      <c r="C2898" s="189" t="s">
        <v>332</v>
      </c>
      <c r="D2898" s="189" t="s">
        <v>333</v>
      </c>
      <c r="E2898" s="138">
        <v>242.23</v>
      </c>
    </row>
    <row r="2899" spans="1:5">
      <c r="A2899" s="189">
        <v>42245</v>
      </c>
      <c r="B2899" s="189" t="s">
        <v>16128</v>
      </c>
      <c r="C2899" s="189" t="s">
        <v>332</v>
      </c>
      <c r="D2899" s="189" t="s">
        <v>333</v>
      </c>
      <c r="E2899" s="138">
        <v>446.99</v>
      </c>
    </row>
    <row r="2900" spans="1:5">
      <c r="A2900" s="189">
        <v>42246</v>
      </c>
      <c r="B2900" s="189" t="s">
        <v>16129</v>
      </c>
      <c r="C2900" s="189" t="s">
        <v>332</v>
      </c>
      <c r="D2900" s="189" t="s">
        <v>333</v>
      </c>
      <c r="E2900" s="138">
        <v>494.8</v>
      </c>
    </row>
    <row r="2901" spans="1:5">
      <c r="A2901" s="189">
        <v>42243</v>
      </c>
      <c r="B2901" s="189" t="s">
        <v>16130</v>
      </c>
      <c r="C2901" s="189" t="s">
        <v>332</v>
      </c>
      <c r="D2901" s="189" t="s">
        <v>333</v>
      </c>
      <c r="E2901" s="138">
        <v>596.64</v>
      </c>
    </row>
    <row r="2902" spans="1:5">
      <c r="A2902" s="189">
        <v>38889</v>
      </c>
      <c r="B2902" s="189" t="s">
        <v>2561</v>
      </c>
      <c r="C2902" s="189" t="s">
        <v>332</v>
      </c>
      <c r="D2902" s="189" t="s">
        <v>335</v>
      </c>
      <c r="E2902" s="138">
        <v>24.22</v>
      </c>
    </row>
    <row r="2903" spans="1:5">
      <c r="A2903" s="189">
        <v>38784</v>
      </c>
      <c r="B2903" s="189" t="s">
        <v>2562</v>
      </c>
      <c r="C2903" s="189" t="s">
        <v>332</v>
      </c>
      <c r="D2903" s="189" t="s">
        <v>335</v>
      </c>
      <c r="E2903" s="138">
        <v>32.409999999999997</v>
      </c>
    </row>
    <row r="2904" spans="1:5">
      <c r="A2904" s="189">
        <v>3788</v>
      </c>
      <c r="B2904" s="189" t="s">
        <v>2563</v>
      </c>
      <c r="C2904" s="189" t="s">
        <v>332</v>
      </c>
      <c r="D2904" s="189" t="s">
        <v>335</v>
      </c>
      <c r="E2904" s="138">
        <v>33.770000000000003</v>
      </c>
    </row>
    <row r="2905" spans="1:5">
      <c r="A2905" s="189">
        <v>12230</v>
      </c>
      <c r="B2905" s="189" t="s">
        <v>2564</v>
      </c>
      <c r="C2905" s="189" t="s">
        <v>332</v>
      </c>
      <c r="D2905" s="189" t="s">
        <v>335</v>
      </c>
      <c r="E2905" s="138">
        <v>8.68</v>
      </c>
    </row>
    <row r="2906" spans="1:5">
      <c r="A2906" s="189">
        <v>3780</v>
      </c>
      <c r="B2906" s="189" t="s">
        <v>2565</v>
      </c>
      <c r="C2906" s="189" t="s">
        <v>332</v>
      </c>
      <c r="D2906" s="189" t="s">
        <v>335</v>
      </c>
      <c r="E2906" s="138">
        <v>49.83</v>
      </c>
    </row>
    <row r="2907" spans="1:5">
      <c r="A2907" s="189">
        <v>12231</v>
      </c>
      <c r="B2907" s="189" t="s">
        <v>2566</v>
      </c>
      <c r="C2907" s="189" t="s">
        <v>332</v>
      </c>
      <c r="D2907" s="189" t="s">
        <v>335</v>
      </c>
      <c r="E2907" s="138">
        <v>14.44</v>
      </c>
    </row>
    <row r="2908" spans="1:5">
      <c r="A2908" s="189">
        <v>3811</v>
      </c>
      <c r="B2908" s="189" t="s">
        <v>2567</v>
      </c>
      <c r="C2908" s="189" t="s">
        <v>332</v>
      </c>
      <c r="D2908" s="189" t="s">
        <v>335</v>
      </c>
      <c r="E2908" s="138">
        <v>46.8</v>
      </c>
    </row>
    <row r="2909" spans="1:5">
      <c r="A2909" s="189">
        <v>12232</v>
      </c>
      <c r="B2909" s="189" t="s">
        <v>2568</v>
      </c>
      <c r="C2909" s="189" t="s">
        <v>332</v>
      </c>
      <c r="D2909" s="189" t="s">
        <v>335</v>
      </c>
      <c r="E2909" s="138">
        <v>15.13</v>
      </c>
    </row>
    <row r="2910" spans="1:5">
      <c r="A2910" s="189">
        <v>3799</v>
      </c>
      <c r="B2910" s="189" t="s">
        <v>304</v>
      </c>
      <c r="C2910" s="189" t="s">
        <v>332</v>
      </c>
      <c r="D2910" s="189" t="s">
        <v>335</v>
      </c>
      <c r="E2910" s="138">
        <v>66.19</v>
      </c>
    </row>
    <row r="2911" spans="1:5">
      <c r="A2911" s="189">
        <v>12239</v>
      </c>
      <c r="B2911" s="189" t="s">
        <v>2569</v>
      </c>
      <c r="C2911" s="189" t="s">
        <v>332</v>
      </c>
      <c r="D2911" s="189" t="s">
        <v>335</v>
      </c>
      <c r="E2911" s="138">
        <v>19.809999999999999</v>
      </c>
    </row>
    <row r="2912" spans="1:5">
      <c r="A2912" s="189">
        <v>38773</v>
      </c>
      <c r="B2912" s="189" t="s">
        <v>2570</v>
      </c>
      <c r="C2912" s="189" t="s">
        <v>332</v>
      </c>
      <c r="D2912" s="189" t="s">
        <v>335</v>
      </c>
      <c r="E2912" s="138">
        <v>3.17</v>
      </c>
    </row>
    <row r="2913" spans="1:5">
      <c r="A2913" s="189">
        <v>12271</v>
      </c>
      <c r="B2913" s="189" t="s">
        <v>2571</v>
      </c>
      <c r="C2913" s="189" t="s">
        <v>332</v>
      </c>
      <c r="D2913" s="189" t="s">
        <v>335</v>
      </c>
      <c r="E2913" s="138">
        <v>177.23</v>
      </c>
    </row>
    <row r="2914" spans="1:5">
      <c r="A2914" s="189">
        <v>38785</v>
      </c>
      <c r="B2914" s="189" t="s">
        <v>2572</v>
      </c>
      <c r="C2914" s="189" t="s">
        <v>332</v>
      </c>
      <c r="D2914" s="189" t="s">
        <v>335</v>
      </c>
      <c r="E2914" s="138">
        <v>83.91</v>
      </c>
    </row>
    <row r="2915" spans="1:5">
      <c r="A2915" s="189">
        <v>38786</v>
      </c>
      <c r="B2915" s="189" t="s">
        <v>2573</v>
      </c>
      <c r="C2915" s="189" t="s">
        <v>332</v>
      </c>
      <c r="D2915" s="189" t="s">
        <v>335</v>
      </c>
      <c r="E2915" s="138">
        <v>103.36</v>
      </c>
    </row>
    <row r="2916" spans="1:5">
      <c r="A2916" s="189">
        <v>39385</v>
      </c>
      <c r="B2916" s="189" t="s">
        <v>2574</v>
      </c>
      <c r="C2916" s="189" t="s">
        <v>332</v>
      </c>
      <c r="D2916" s="189" t="s">
        <v>333</v>
      </c>
      <c r="E2916" s="138">
        <v>21.6</v>
      </c>
    </row>
    <row r="2917" spans="1:5">
      <c r="A2917" s="189">
        <v>39389</v>
      </c>
      <c r="B2917" s="189" t="s">
        <v>2575</v>
      </c>
      <c r="C2917" s="189" t="s">
        <v>332</v>
      </c>
      <c r="D2917" s="189" t="s">
        <v>333</v>
      </c>
      <c r="E2917" s="138">
        <v>23.43</v>
      </c>
    </row>
    <row r="2918" spans="1:5">
      <c r="A2918" s="189">
        <v>39390</v>
      </c>
      <c r="B2918" s="189" t="s">
        <v>2576</v>
      </c>
      <c r="C2918" s="189" t="s">
        <v>332</v>
      </c>
      <c r="D2918" s="189" t="s">
        <v>333</v>
      </c>
      <c r="E2918" s="138">
        <v>49.12</v>
      </c>
    </row>
    <row r="2919" spans="1:5">
      <c r="A2919" s="189">
        <v>39391</v>
      </c>
      <c r="B2919" s="189" t="s">
        <v>2577</v>
      </c>
      <c r="C2919" s="189" t="s">
        <v>332</v>
      </c>
      <c r="D2919" s="189" t="s">
        <v>333</v>
      </c>
      <c r="E2919" s="138">
        <v>55.15</v>
      </c>
    </row>
    <row r="2920" spans="1:5">
      <c r="A2920" s="189">
        <v>3803</v>
      </c>
      <c r="B2920" s="189" t="s">
        <v>2578</v>
      </c>
      <c r="C2920" s="189" t="s">
        <v>332</v>
      </c>
      <c r="D2920" s="189" t="s">
        <v>335</v>
      </c>
      <c r="E2920" s="138">
        <v>29.97</v>
      </c>
    </row>
    <row r="2921" spans="1:5">
      <c r="A2921" s="189">
        <v>38770</v>
      </c>
      <c r="B2921" s="189" t="s">
        <v>2579</v>
      </c>
      <c r="C2921" s="189" t="s">
        <v>332</v>
      </c>
      <c r="D2921" s="189" t="s">
        <v>335</v>
      </c>
      <c r="E2921" s="138">
        <v>34.700000000000003</v>
      </c>
    </row>
    <row r="2922" spans="1:5">
      <c r="A2922" s="189">
        <v>12267</v>
      </c>
      <c r="B2922" s="189" t="s">
        <v>2580</v>
      </c>
      <c r="C2922" s="189" t="s">
        <v>332</v>
      </c>
      <c r="D2922" s="189" t="s">
        <v>335</v>
      </c>
      <c r="E2922" s="138">
        <v>101.69</v>
      </c>
    </row>
    <row r="2923" spans="1:5">
      <c r="A2923" s="189">
        <v>43265</v>
      </c>
      <c r="B2923" s="189" t="s">
        <v>16131</v>
      </c>
      <c r="C2923" s="189" t="s">
        <v>332</v>
      </c>
      <c r="D2923" s="189" t="s">
        <v>333</v>
      </c>
      <c r="E2923" s="138">
        <v>67.540000000000006</v>
      </c>
    </row>
    <row r="2924" spans="1:5">
      <c r="A2924" s="189">
        <v>12266</v>
      </c>
      <c r="B2924" s="189" t="s">
        <v>2581</v>
      </c>
      <c r="C2924" s="189" t="s">
        <v>332</v>
      </c>
      <c r="D2924" s="189" t="s">
        <v>335</v>
      </c>
      <c r="E2924" s="138">
        <v>52.05</v>
      </c>
    </row>
    <row r="2925" spans="1:5">
      <c r="A2925" s="189">
        <v>39378</v>
      </c>
      <c r="B2925" s="189" t="s">
        <v>2582</v>
      </c>
      <c r="C2925" s="189" t="s">
        <v>332</v>
      </c>
      <c r="D2925" s="189" t="s">
        <v>335</v>
      </c>
      <c r="E2925" s="138">
        <v>36.9</v>
      </c>
    </row>
    <row r="2926" spans="1:5">
      <c r="A2926" s="189">
        <v>43543</v>
      </c>
      <c r="B2926" s="189" t="s">
        <v>16132</v>
      </c>
      <c r="C2926" s="189" t="s">
        <v>332</v>
      </c>
      <c r="D2926" s="189" t="s">
        <v>335</v>
      </c>
      <c r="E2926" s="138">
        <v>76.88</v>
      </c>
    </row>
    <row r="2927" spans="1:5">
      <c r="A2927" s="189">
        <v>38775</v>
      </c>
      <c r="B2927" s="189" t="s">
        <v>2583</v>
      </c>
      <c r="C2927" s="189" t="s">
        <v>332</v>
      </c>
      <c r="D2927" s="189" t="s">
        <v>335</v>
      </c>
      <c r="E2927" s="138">
        <v>39.119999999999997</v>
      </c>
    </row>
    <row r="2928" spans="1:5">
      <c r="A2928" s="189">
        <v>21119</v>
      </c>
      <c r="B2928" s="189" t="s">
        <v>2584</v>
      </c>
      <c r="C2928" s="189" t="s">
        <v>332</v>
      </c>
      <c r="D2928" s="189" t="s">
        <v>333</v>
      </c>
      <c r="E2928" s="138">
        <v>1.21</v>
      </c>
    </row>
    <row r="2929" spans="1:5">
      <c r="A2929" s="189">
        <v>37974</v>
      </c>
      <c r="B2929" s="189" t="s">
        <v>2585</v>
      </c>
      <c r="C2929" s="189" t="s">
        <v>332</v>
      </c>
      <c r="D2929" s="189" t="s">
        <v>333</v>
      </c>
      <c r="E2929" s="138">
        <v>1.8</v>
      </c>
    </row>
    <row r="2930" spans="1:5">
      <c r="A2930" s="189">
        <v>37975</v>
      </c>
      <c r="B2930" s="189" t="s">
        <v>2586</v>
      </c>
      <c r="C2930" s="189" t="s">
        <v>332</v>
      </c>
      <c r="D2930" s="189" t="s">
        <v>333</v>
      </c>
      <c r="E2930" s="138">
        <v>3.65</v>
      </c>
    </row>
    <row r="2931" spans="1:5">
      <c r="A2931" s="189">
        <v>37976</v>
      </c>
      <c r="B2931" s="189" t="s">
        <v>2587</v>
      </c>
      <c r="C2931" s="189" t="s">
        <v>332</v>
      </c>
      <c r="D2931" s="189" t="s">
        <v>333</v>
      </c>
      <c r="E2931" s="138">
        <v>7.49</v>
      </c>
    </row>
    <row r="2932" spans="1:5">
      <c r="A2932" s="189">
        <v>37977</v>
      </c>
      <c r="B2932" s="189" t="s">
        <v>2588</v>
      </c>
      <c r="C2932" s="189" t="s">
        <v>332</v>
      </c>
      <c r="D2932" s="189" t="s">
        <v>333</v>
      </c>
      <c r="E2932" s="138">
        <v>10.31</v>
      </c>
    </row>
    <row r="2933" spans="1:5">
      <c r="A2933" s="189">
        <v>37978</v>
      </c>
      <c r="B2933" s="189" t="s">
        <v>2589</v>
      </c>
      <c r="C2933" s="189" t="s">
        <v>332</v>
      </c>
      <c r="D2933" s="189" t="s">
        <v>333</v>
      </c>
      <c r="E2933" s="138">
        <v>20.89</v>
      </c>
    </row>
    <row r="2934" spans="1:5">
      <c r="A2934" s="189">
        <v>37979</v>
      </c>
      <c r="B2934" s="189" t="s">
        <v>2590</v>
      </c>
      <c r="C2934" s="189" t="s">
        <v>332</v>
      </c>
      <c r="D2934" s="189" t="s">
        <v>333</v>
      </c>
      <c r="E2934" s="138">
        <v>89.76</v>
      </c>
    </row>
    <row r="2935" spans="1:5">
      <c r="A2935" s="189">
        <v>37980</v>
      </c>
      <c r="B2935" s="189" t="s">
        <v>2591</v>
      </c>
      <c r="C2935" s="189" t="s">
        <v>332</v>
      </c>
      <c r="D2935" s="189" t="s">
        <v>333</v>
      </c>
      <c r="E2935" s="138">
        <v>100.87</v>
      </c>
    </row>
    <row r="2936" spans="1:5">
      <c r="A2936" s="189">
        <v>36147</v>
      </c>
      <c r="B2936" s="189" t="s">
        <v>2592</v>
      </c>
      <c r="C2936" s="189" t="s">
        <v>495</v>
      </c>
      <c r="D2936" s="189" t="s">
        <v>333</v>
      </c>
      <c r="E2936" s="138">
        <v>266.52</v>
      </c>
    </row>
    <row r="2937" spans="1:5">
      <c r="A2937" s="189">
        <v>12731</v>
      </c>
      <c r="B2937" s="189" t="s">
        <v>2593</v>
      </c>
      <c r="C2937" s="189" t="s">
        <v>332</v>
      </c>
      <c r="D2937" s="189" t="s">
        <v>335</v>
      </c>
      <c r="E2937" s="138">
        <v>242.01</v>
      </c>
    </row>
    <row r="2938" spans="1:5">
      <c r="A2938" s="189">
        <v>12723</v>
      </c>
      <c r="B2938" s="189" t="s">
        <v>2594</v>
      </c>
      <c r="C2938" s="189" t="s">
        <v>332</v>
      </c>
      <c r="D2938" s="189" t="s">
        <v>335</v>
      </c>
      <c r="E2938" s="138">
        <v>1.87</v>
      </c>
    </row>
    <row r="2939" spans="1:5">
      <c r="A2939" s="189">
        <v>12724</v>
      </c>
      <c r="B2939" s="189" t="s">
        <v>2595</v>
      </c>
      <c r="C2939" s="189" t="s">
        <v>332</v>
      </c>
      <c r="D2939" s="189" t="s">
        <v>335</v>
      </c>
      <c r="E2939" s="138">
        <v>3.6</v>
      </c>
    </row>
    <row r="2940" spans="1:5">
      <c r="A2940" s="189">
        <v>12725</v>
      </c>
      <c r="B2940" s="189" t="s">
        <v>2596</v>
      </c>
      <c r="C2940" s="189" t="s">
        <v>332</v>
      </c>
      <c r="D2940" s="189" t="s">
        <v>335</v>
      </c>
      <c r="E2940" s="138">
        <v>7.23</v>
      </c>
    </row>
    <row r="2941" spans="1:5">
      <c r="A2941" s="189">
        <v>12726</v>
      </c>
      <c r="B2941" s="189" t="s">
        <v>2597</v>
      </c>
      <c r="C2941" s="189" t="s">
        <v>332</v>
      </c>
      <c r="D2941" s="189" t="s">
        <v>335</v>
      </c>
      <c r="E2941" s="138">
        <v>15.96</v>
      </c>
    </row>
    <row r="2942" spans="1:5">
      <c r="A2942" s="189">
        <v>12727</v>
      </c>
      <c r="B2942" s="189" t="s">
        <v>2598</v>
      </c>
      <c r="C2942" s="189" t="s">
        <v>332</v>
      </c>
      <c r="D2942" s="189" t="s">
        <v>335</v>
      </c>
      <c r="E2942" s="138">
        <v>20.25</v>
      </c>
    </row>
    <row r="2943" spans="1:5">
      <c r="A2943" s="189">
        <v>12728</v>
      </c>
      <c r="B2943" s="189" t="s">
        <v>2599</v>
      </c>
      <c r="C2943" s="189" t="s">
        <v>332</v>
      </c>
      <c r="D2943" s="189" t="s">
        <v>335</v>
      </c>
      <c r="E2943" s="138">
        <v>33.07</v>
      </c>
    </row>
    <row r="2944" spans="1:5">
      <c r="A2944" s="189">
        <v>12729</v>
      </c>
      <c r="B2944" s="189" t="s">
        <v>2600</v>
      </c>
      <c r="C2944" s="189" t="s">
        <v>332</v>
      </c>
      <c r="D2944" s="189" t="s">
        <v>335</v>
      </c>
      <c r="E2944" s="138">
        <v>108.4</v>
      </c>
    </row>
    <row r="2945" spans="1:5">
      <c r="A2945" s="189">
        <v>12730</v>
      </c>
      <c r="B2945" s="189" t="s">
        <v>2601</v>
      </c>
      <c r="C2945" s="189" t="s">
        <v>332</v>
      </c>
      <c r="D2945" s="189" t="s">
        <v>335</v>
      </c>
      <c r="E2945" s="138">
        <v>165.97</v>
      </c>
    </row>
    <row r="2946" spans="1:5">
      <c r="A2946" s="189">
        <v>3840</v>
      </c>
      <c r="B2946" s="189" t="s">
        <v>2602</v>
      </c>
      <c r="C2946" s="189" t="s">
        <v>332</v>
      </c>
      <c r="D2946" s="189" t="s">
        <v>335</v>
      </c>
      <c r="E2946" s="138">
        <v>39.51</v>
      </c>
    </row>
    <row r="2947" spans="1:5">
      <c r="A2947" s="189">
        <v>3838</v>
      </c>
      <c r="B2947" s="189" t="s">
        <v>2603</v>
      </c>
      <c r="C2947" s="189" t="s">
        <v>332</v>
      </c>
      <c r="D2947" s="189" t="s">
        <v>335</v>
      </c>
      <c r="E2947" s="138">
        <v>87.21</v>
      </c>
    </row>
    <row r="2948" spans="1:5">
      <c r="A2948" s="189">
        <v>3844</v>
      </c>
      <c r="B2948" s="189" t="s">
        <v>2604</v>
      </c>
      <c r="C2948" s="189" t="s">
        <v>332</v>
      </c>
      <c r="D2948" s="189" t="s">
        <v>335</v>
      </c>
      <c r="E2948" s="138">
        <v>155.56</v>
      </c>
    </row>
    <row r="2949" spans="1:5">
      <c r="A2949" s="189">
        <v>3839</v>
      </c>
      <c r="B2949" s="189" t="s">
        <v>2605</v>
      </c>
      <c r="C2949" s="189" t="s">
        <v>332</v>
      </c>
      <c r="D2949" s="189" t="s">
        <v>335</v>
      </c>
      <c r="E2949" s="138">
        <v>283.33999999999997</v>
      </c>
    </row>
    <row r="2950" spans="1:5">
      <c r="A2950" s="189">
        <v>3843</v>
      </c>
      <c r="B2950" s="189" t="s">
        <v>2606</v>
      </c>
      <c r="C2950" s="189" t="s">
        <v>332</v>
      </c>
      <c r="D2950" s="189" t="s">
        <v>335</v>
      </c>
      <c r="E2950" s="138">
        <v>388.89</v>
      </c>
    </row>
    <row r="2951" spans="1:5">
      <c r="A2951" s="189">
        <v>3900</v>
      </c>
      <c r="B2951" s="189" t="s">
        <v>2607</v>
      </c>
      <c r="C2951" s="189" t="s">
        <v>332</v>
      </c>
      <c r="D2951" s="189" t="s">
        <v>333</v>
      </c>
      <c r="E2951" s="138">
        <v>28.16</v>
      </c>
    </row>
    <row r="2952" spans="1:5">
      <c r="A2952" s="189">
        <v>3846</v>
      </c>
      <c r="B2952" s="189" t="s">
        <v>2608</v>
      </c>
      <c r="C2952" s="189" t="s">
        <v>332</v>
      </c>
      <c r="D2952" s="189" t="s">
        <v>333</v>
      </c>
      <c r="E2952" s="138">
        <v>8.8699999999999992</v>
      </c>
    </row>
    <row r="2953" spans="1:5">
      <c r="A2953" s="189">
        <v>3886</v>
      </c>
      <c r="B2953" s="189" t="s">
        <v>2609</v>
      </c>
      <c r="C2953" s="189" t="s">
        <v>332</v>
      </c>
      <c r="D2953" s="189" t="s">
        <v>333</v>
      </c>
      <c r="E2953" s="138">
        <v>9.34</v>
      </c>
    </row>
    <row r="2954" spans="1:5">
      <c r="A2954" s="189">
        <v>3854</v>
      </c>
      <c r="B2954" s="189" t="s">
        <v>2610</v>
      </c>
      <c r="C2954" s="189" t="s">
        <v>332</v>
      </c>
      <c r="D2954" s="189" t="s">
        <v>333</v>
      </c>
      <c r="E2954" s="138">
        <v>5.19</v>
      </c>
    </row>
    <row r="2955" spans="1:5">
      <c r="A2955" s="189">
        <v>3873</v>
      </c>
      <c r="B2955" s="189" t="s">
        <v>2611</v>
      </c>
      <c r="C2955" s="189" t="s">
        <v>332</v>
      </c>
      <c r="D2955" s="189" t="s">
        <v>333</v>
      </c>
      <c r="E2955" s="138">
        <v>6.87</v>
      </c>
    </row>
    <row r="2956" spans="1:5">
      <c r="A2956" s="189">
        <v>38021</v>
      </c>
      <c r="B2956" s="189" t="s">
        <v>2612</v>
      </c>
      <c r="C2956" s="189" t="s">
        <v>332</v>
      </c>
      <c r="D2956" s="189" t="s">
        <v>333</v>
      </c>
      <c r="E2956" s="138">
        <v>16.440000000000001</v>
      </c>
    </row>
    <row r="2957" spans="1:5">
      <c r="A2957" s="189">
        <v>3847</v>
      </c>
      <c r="B2957" s="189" t="s">
        <v>2613</v>
      </c>
      <c r="C2957" s="189" t="s">
        <v>332</v>
      </c>
      <c r="D2957" s="189" t="s">
        <v>333</v>
      </c>
      <c r="E2957" s="138">
        <v>18.66</v>
      </c>
    </row>
    <row r="2958" spans="1:5">
      <c r="A2958" s="189">
        <v>38022</v>
      </c>
      <c r="B2958" s="189" t="s">
        <v>2614</v>
      </c>
      <c r="C2958" s="189" t="s">
        <v>332</v>
      </c>
      <c r="D2958" s="189" t="s">
        <v>333</v>
      </c>
      <c r="E2958" s="138">
        <v>29.15</v>
      </c>
    </row>
    <row r="2959" spans="1:5">
      <c r="A2959" s="189">
        <v>3833</v>
      </c>
      <c r="B2959" s="189" t="s">
        <v>2615</v>
      </c>
      <c r="C2959" s="189" t="s">
        <v>332</v>
      </c>
      <c r="D2959" s="189" t="s">
        <v>335</v>
      </c>
      <c r="E2959" s="138">
        <v>12.39</v>
      </c>
    </row>
    <row r="2960" spans="1:5">
      <c r="A2960" s="189">
        <v>3835</v>
      </c>
      <c r="B2960" s="189" t="s">
        <v>2616</v>
      </c>
      <c r="C2960" s="189" t="s">
        <v>332</v>
      </c>
      <c r="D2960" s="189" t="s">
        <v>335</v>
      </c>
      <c r="E2960" s="138">
        <v>40.340000000000003</v>
      </c>
    </row>
    <row r="2961" spans="1:5">
      <c r="A2961" s="189">
        <v>3836</v>
      </c>
      <c r="B2961" s="189" t="s">
        <v>2617</v>
      </c>
      <c r="C2961" s="189" t="s">
        <v>332</v>
      </c>
      <c r="D2961" s="189" t="s">
        <v>335</v>
      </c>
      <c r="E2961" s="138">
        <v>86.83</v>
      </c>
    </row>
    <row r="2962" spans="1:5">
      <c r="A2962" s="189">
        <v>3830</v>
      </c>
      <c r="B2962" s="189" t="s">
        <v>2618</v>
      </c>
      <c r="C2962" s="189" t="s">
        <v>332</v>
      </c>
      <c r="D2962" s="189" t="s">
        <v>335</v>
      </c>
      <c r="E2962" s="138">
        <v>141.97</v>
      </c>
    </row>
    <row r="2963" spans="1:5">
      <c r="A2963" s="189">
        <v>3831</v>
      </c>
      <c r="B2963" s="189" t="s">
        <v>2619</v>
      </c>
      <c r="C2963" s="189" t="s">
        <v>332</v>
      </c>
      <c r="D2963" s="189" t="s">
        <v>335</v>
      </c>
      <c r="E2963" s="138">
        <v>237.32</v>
      </c>
    </row>
    <row r="2964" spans="1:5">
      <c r="A2964" s="189">
        <v>37981</v>
      </c>
      <c r="B2964" s="189" t="s">
        <v>2620</v>
      </c>
      <c r="C2964" s="189" t="s">
        <v>332</v>
      </c>
      <c r="D2964" s="189" t="s">
        <v>333</v>
      </c>
      <c r="E2964" s="138">
        <v>4.1100000000000003</v>
      </c>
    </row>
    <row r="2965" spans="1:5">
      <c r="A2965" s="189">
        <v>37982</v>
      </c>
      <c r="B2965" s="189" t="s">
        <v>2621</v>
      </c>
      <c r="C2965" s="189" t="s">
        <v>332</v>
      </c>
      <c r="D2965" s="189" t="s">
        <v>333</v>
      </c>
      <c r="E2965" s="138">
        <v>6.24</v>
      </c>
    </row>
    <row r="2966" spans="1:5">
      <c r="A2966" s="189">
        <v>37983</v>
      </c>
      <c r="B2966" s="189" t="s">
        <v>2622</v>
      </c>
      <c r="C2966" s="189" t="s">
        <v>332</v>
      </c>
      <c r="D2966" s="189" t="s">
        <v>333</v>
      </c>
      <c r="E2966" s="138">
        <v>8.74</v>
      </c>
    </row>
    <row r="2967" spans="1:5">
      <c r="A2967" s="189">
        <v>37984</v>
      </c>
      <c r="B2967" s="189" t="s">
        <v>2623</v>
      </c>
      <c r="C2967" s="189" t="s">
        <v>332</v>
      </c>
      <c r="D2967" s="189" t="s">
        <v>333</v>
      </c>
      <c r="E2967" s="138">
        <v>15.1</v>
      </c>
    </row>
    <row r="2968" spans="1:5">
      <c r="A2968" s="189">
        <v>37985</v>
      </c>
      <c r="B2968" s="189" t="s">
        <v>2624</v>
      </c>
      <c r="C2968" s="189" t="s">
        <v>332</v>
      </c>
      <c r="D2968" s="189" t="s">
        <v>333</v>
      </c>
      <c r="E2968" s="138">
        <v>21.15</v>
      </c>
    </row>
    <row r="2969" spans="1:5">
      <c r="A2969" s="189">
        <v>3826</v>
      </c>
      <c r="B2969" s="189" t="s">
        <v>2625</v>
      </c>
      <c r="C2969" s="189" t="s">
        <v>332</v>
      </c>
      <c r="D2969" s="189" t="s">
        <v>335</v>
      </c>
      <c r="E2969" s="138">
        <v>39.21</v>
      </c>
    </row>
    <row r="2970" spans="1:5">
      <c r="A2970" s="189">
        <v>3825</v>
      </c>
      <c r="B2970" s="189" t="s">
        <v>2626</v>
      </c>
      <c r="C2970" s="189" t="s">
        <v>332</v>
      </c>
      <c r="D2970" s="189" t="s">
        <v>335</v>
      </c>
      <c r="E2970" s="138">
        <v>11.27</v>
      </c>
    </row>
    <row r="2971" spans="1:5">
      <c r="A2971" s="189">
        <v>3827</v>
      </c>
      <c r="B2971" s="189" t="s">
        <v>2627</v>
      </c>
      <c r="C2971" s="189" t="s">
        <v>332</v>
      </c>
      <c r="D2971" s="189" t="s">
        <v>335</v>
      </c>
      <c r="E2971" s="138">
        <v>24.63</v>
      </c>
    </row>
    <row r="2972" spans="1:5">
      <c r="A2972" s="189">
        <v>20165</v>
      </c>
      <c r="B2972" s="189" t="s">
        <v>2628</v>
      </c>
      <c r="C2972" s="189" t="s">
        <v>332</v>
      </c>
      <c r="D2972" s="189" t="s">
        <v>333</v>
      </c>
      <c r="E2972" s="138">
        <v>15.87</v>
      </c>
    </row>
    <row r="2973" spans="1:5">
      <c r="A2973" s="189">
        <v>20166</v>
      </c>
      <c r="B2973" s="189" t="s">
        <v>2629</v>
      </c>
      <c r="C2973" s="189" t="s">
        <v>332</v>
      </c>
      <c r="D2973" s="189" t="s">
        <v>333</v>
      </c>
      <c r="E2973" s="138">
        <v>51.28</v>
      </c>
    </row>
    <row r="2974" spans="1:5">
      <c r="A2974" s="189">
        <v>20164</v>
      </c>
      <c r="B2974" s="189" t="s">
        <v>2630</v>
      </c>
      <c r="C2974" s="189" t="s">
        <v>332</v>
      </c>
      <c r="D2974" s="189" t="s">
        <v>333</v>
      </c>
      <c r="E2974" s="138">
        <v>8.3800000000000008</v>
      </c>
    </row>
    <row r="2975" spans="1:5">
      <c r="A2975" s="189">
        <v>3893</v>
      </c>
      <c r="B2975" s="189" t="s">
        <v>2631</v>
      </c>
      <c r="C2975" s="189" t="s">
        <v>332</v>
      </c>
      <c r="D2975" s="189" t="s">
        <v>333</v>
      </c>
      <c r="E2975" s="138">
        <v>10.4</v>
      </c>
    </row>
    <row r="2976" spans="1:5">
      <c r="A2976" s="189">
        <v>3848</v>
      </c>
      <c r="B2976" s="189" t="s">
        <v>2632</v>
      </c>
      <c r="C2976" s="189" t="s">
        <v>332</v>
      </c>
      <c r="D2976" s="189" t="s">
        <v>333</v>
      </c>
      <c r="E2976" s="138">
        <v>6.32</v>
      </c>
    </row>
    <row r="2977" spans="1:5">
      <c r="A2977" s="189">
        <v>3895</v>
      </c>
      <c r="B2977" s="189" t="s">
        <v>2633</v>
      </c>
      <c r="C2977" s="189" t="s">
        <v>332</v>
      </c>
      <c r="D2977" s="189" t="s">
        <v>333</v>
      </c>
      <c r="E2977" s="138">
        <v>6.87</v>
      </c>
    </row>
    <row r="2978" spans="1:5">
      <c r="A2978" s="189">
        <v>12404</v>
      </c>
      <c r="B2978" s="189" t="s">
        <v>2634</v>
      </c>
      <c r="C2978" s="189" t="s">
        <v>332</v>
      </c>
      <c r="D2978" s="189" t="s">
        <v>335</v>
      </c>
      <c r="E2978" s="138">
        <v>6.68</v>
      </c>
    </row>
    <row r="2979" spans="1:5">
      <c r="A2979" s="189">
        <v>3939</v>
      </c>
      <c r="B2979" s="189" t="s">
        <v>2635</v>
      </c>
      <c r="C2979" s="189" t="s">
        <v>332</v>
      </c>
      <c r="D2979" s="189" t="s">
        <v>335</v>
      </c>
      <c r="E2979" s="138">
        <v>13.77</v>
      </c>
    </row>
    <row r="2980" spans="1:5">
      <c r="A2980" s="189">
        <v>3911</v>
      </c>
      <c r="B2980" s="189" t="s">
        <v>2636</v>
      </c>
      <c r="C2980" s="189" t="s">
        <v>332</v>
      </c>
      <c r="D2980" s="189" t="s">
        <v>335</v>
      </c>
      <c r="E2980" s="138">
        <v>11.25</v>
      </c>
    </row>
    <row r="2981" spans="1:5">
      <c r="A2981" s="189">
        <v>3908</v>
      </c>
      <c r="B2981" s="189" t="s">
        <v>2637</v>
      </c>
      <c r="C2981" s="189" t="s">
        <v>332</v>
      </c>
      <c r="D2981" s="189" t="s">
        <v>335</v>
      </c>
      <c r="E2981" s="138">
        <v>3.64</v>
      </c>
    </row>
    <row r="2982" spans="1:5">
      <c r="A2982" s="189">
        <v>3910</v>
      </c>
      <c r="B2982" s="189" t="s">
        <v>2638</v>
      </c>
      <c r="C2982" s="189" t="s">
        <v>332</v>
      </c>
      <c r="D2982" s="189" t="s">
        <v>335</v>
      </c>
      <c r="E2982" s="138">
        <v>8.0500000000000007</v>
      </c>
    </row>
    <row r="2983" spans="1:5">
      <c r="A2983" s="189">
        <v>3913</v>
      </c>
      <c r="B2983" s="189" t="s">
        <v>2639</v>
      </c>
      <c r="C2983" s="189" t="s">
        <v>332</v>
      </c>
      <c r="D2983" s="189" t="s">
        <v>335</v>
      </c>
      <c r="E2983" s="138">
        <v>38.49</v>
      </c>
    </row>
    <row r="2984" spans="1:5">
      <c r="A2984" s="189">
        <v>3912</v>
      </c>
      <c r="B2984" s="189" t="s">
        <v>2640</v>
      </c>
      <c r="C2984" s="189" t="s">
        <v>332</v>
      </c>
      <c r="D2984" s="189" t="s">
        <v>335</v>
      </c>
      <c r="E2984" s="138">
        <v>21.1</v>
      </c>
    </row>
    <row r="2985" spans="1:5">
      <c r="A2985" s="189">
        <v>3909</v>
      </c>
      <c r="B2985" s="189" t="s">
        <v>2641</v>
      </c>
      <c r="C2985" s="189" t="s">
        <v>332</v>
      </c>
      <c r="D2985" s="189" t="s">
        <v>335</v>
      </c>
      <c r="E2985" s="138">
        <v>4.95</v>
      </c>
    </row>
    <row r="2986" spans="1:5">
      <c r="A2986" s="189">
        <v>3914</v>
      </c>
      <c r="B2986" s="189" t="s">
        <v>2642</v>
      </c>
      <c r="C2986" s="189" t="s">
        <v>332</v>
      </c>
      <c r="D2986" s="189" t="s">
        <v>335</v>
      </c>
      <c r="E2986" s="138">
        <v>58.06</v>
      </c>
    </row>
    <row r="2987" spans="1:5">
      <c r="A2987" s="189">
        <v>3915</v>
      </c>
      <c r="B2987" s="189" t="s">
        <v>2643</v>
      </c>
      <c r="C2987" s="189" t="s">
        <v>332</v>
      </c>
      <c r="D2987" s="189" t="s">
        <v>335</v>
      </c>
      <c r="E2987" s="138">
        <v>91.56</v>
      </c>
    </row>
    <row r="2988" spans="1:5">
      <c r="A2988" s="189">
        <v>3916</v>
      </c>
      <c r="B2988" s="189" t="s">
        <v>2644</v>
      </c>
      <c r="C2988" s="189" t="s">
        <v>332</v>
      </c>
      <c r="D2988" s="189" t="s">
        <v>335</v>
      </c>
      <c r="E2988" s="138">
        <v>166.8</v>
      </c>
    </row>
    <row r="2989" spans="1:5">
      <c r="A2989" s="189">
        <v>3917</v>
      </c>
      <c r="B2989" s="189" t="s">
        <v>2645</v>
      </c>
      <c r="C2989" s="189" t="s">
        <v>332</v>
      </c>
      <c r="D2989" s="189" t="s">
        <v>335</v>
      </c>
      <c r="E2989" s="138">
        <v>275.12</v>
      </c>
    </row>
    <row r="2990" spans="1:5">
      <c r="A2990" s="189">
        <v>1904</v>
      </c>
      <c r="B2990" s="189" t="s">
        <v>2646</v>
      </c>
      <c r="C2990" s="189" t="s">
        <v>332</v>
      </c>
      <c r="D2990" s="189" t="s">
        <v>333</v>
      </c>
      <c r="E2990" s="138">
        <v>0.4</v>
      </c>
    </row>
    <row r="2991" spans="1:5">
      <c r="A2991" s="189">
        <v>1899</v>
      </c>
      <c r="B2991" s="189" t="s">
        <v>2647</v>
      </c>
      <c r="C2991" s="189" t="s">
        <v>332</v>
      </c>
      <c r="D2991" s="189" t="s">
        <v>333</v>
      </c>
      <c r="E2991" s="138">
        <v>0.45</v>
      </c>
    </row>
    <row r="2992" spans="1:5">
      <c r="A2992" s="189">
        <v>1900</v>
      </c>
      <c r="B2992" s="189" t="s">
        <v>2648</v>
      </c>
      <c r="C2992" s="189" t="s">
        <v>332</v>
      </c>
      <c r="D2992" s="189" t="s">
        <v>333</v>
      </c>
      <c r="E2992" s="138">
        <v>0.73</v>
      </c>
    </row>
    <row r="2993" spans="1:5">
      <c r="A2993" s="189">
        <v>12407</v>
      </c>
      <c r="B2993" s="189" t="s">
        <v>2649</v>
      </c>
      <c r="C2993" s="189" t="s">
        <v>332</v>
      </c>
      <c r="D2993" s="189" t="s">
        <v>335</v>
      </c>
      <c r="E2993" s="138">
        <v>20.83</v>
      </c>
    </row>
    <row r="2994" spans="1:5">
      <c r="A2994" s="189">
        <v>12408</v>
      </c>
      <c r="B2994" s="189" t="s">
        <v>2650</v>
      </c>
      <c r="C2994" s="189" t="s">
        <v>332</v>
      </c>
      <c r="D2994" s="189" t="s">
        <v>335</v>
      </c>
      <c r="E2994" s="138">
        <v>11.75</v>
      </c>
    </row>
    <row r="2995" spans="1:5">
      <c r="A2995" s="189">
        <v>12409</v>
      </c>
      <c r="B2995" s="189" t="s">
        <v>2651</v>
      </c>
      <c r="C2995" s="189" t="s">
        <v>332</v>
      </c>
      <c r="D2995" s="189" t="s">
        <v>335</v>
      </c>
      <c r="E2995" s="138">
        <v>11.75</v>
      </c>
    </row>
    <row r="2996" spans="1:5">
      <c r="A2996" s="189">
        <v>12410</v>
      </c>
      <c r="B2996" s="189" t="s">
        <v>2652</v>
      </c>
      <c r="C2996" s="189" t="s">
        <v>332</v>
      </c>
      <c r="D2996" s="189" t="s">
        <v>335</v>
      </c>
      <c r="E2996" s="138">
        <v>8.1</v>
      </c>
    </row>
    <row r="2997" spans="1:5">
      <c r="A2997" s="189">
        <v>3936</v>
      </c>
      <c r="B2997" s="189" t="s">
        <v>2653</v>
      </c>
      <c r="C2997" s="189" t="s">
        <v>332</v>
      </c>
      <c r="D2997" s="189" t="s">
        <v>335</v>
      </c>
      <c r="E2997" s="138">
        <v>14.63</v>
      </c>
    </row>
    <row r="2998" spans="1:5">
      <c r="A2998" s="189">
        <v>3922</v>
      </c>
      <c r="B2998" s="189" t="s">
        <v>2654</v>
      </c>
      <c r="C2998" s="189" t="s">
        <v>332</v>
      </c>
      <c r="D2998" s="189" t="s">
        <v>335</v>
      </c>
      <c r="E2998" s="138">
        <v>13.46</v>
      </c>
    </row>
    <row r="2999" spans="1:5">
      <c r="A2999" s="189">
        <v>3924</v>
      </c>
      <c r="B2999" s="189" t="s">
        <v>2655</v>
      </c>
      <c r="C2999" s="189" t="s">
        <v>332</v>
      </c>
      <c r="D2999" s="189" t="s">
        <v>335</v>
      </c>
      <c r="E2999" s="138">
        <v>14.63</v>
      </c>
    </row>
    <row r="3000" spans="1:5">
      <c r="A3000" s="189">
        <v>3923</v>
      </c>
      <c r="B3000" s="189" t="s">
        <v>2656</v>
      </c>
      <c r="C3000" s="189" t="s">
        <v>332</v>
      </c>
      <c r="D3000" s="189" t="s">
        <v>335</v>
      </c>
      <c r="E3000" s="138">
        <v>14.63</v>
      </c>
    </row>
    <row r="3001" spans="1:5">
      <c r="A3001" s="189">
        <v>3937</v>
      </c>
      <c r="B3001" s="189" t="s">
        <v>2657</v>
      </c>
      <c r="C3001" s="189" t="s">
        <v>332</v>
      </c>
      <c r="D3001" s="189" t="s">
        <v>335</v>
      </c>
      <c r="E3001" s="138">
        <v>12.07</v>
      </c>
    </row>
    <row r="3002" spans="1:5">
      <c r="A3002" s="189">
        <v>3921</v>
      </c>
      <c r="B3002" s="189" t="s">
        <v>2658</v>
      </c>
      <c r="C3002" s="189" t="s">
        <v>332</v>
      </c>
      <c r="D3002" s="189" t="s">
        <v>335</v>
      </c>
      <c r="E3002" s="138">
        <v>12.08</v>
      </c>
    </row>
    <row r="3003" spans="1:5">
      <c r="A3003" s="189">
        <v>3920</v>
      </c>
      <c r="B3003" s="189" t="s">
        <v>2659</v>
      </c>
      <c r="C3003" s="189" t="s">
        <v>332</v>
      </c>
      <c r="D3003" s="189" t="s">
        <v>335</v>
      </c>
      <c r="E3003" s="138">
        <v>12.07</v>
      </c>
    </row>
    <row r="3004" spans="1:5">
      <c r="A3004" s="189">
        <v>3938</v>
      </c>
      <c r="B3004" s="189" t="s">
        <v>2660</v>
      </c>
      <c r="C3004" s="189" t="s">
        <v>332</v>
      </c>
      <c r="D3004" s="189" t="s">
        <v>335</v>
      </c>
      <c r="E3004" s="138">
        <v>7.96</v>
      </c>
    </row>
    <row r="3005" spans="1:5">
      <c r="A3005" s="189">
        <v>3919</v>
      </c>
      <c r="B3005" s="189" t="s">
        <v>2661</v>
      </c>
      <c r="C3005" s="189" t="s">
        <v>332</v>
      </c>
      <c r="D3005" s="189" t="s">
        <v>335</v>
      </c>
      <c r="E3005" s="138">
        <v>8.11</v>
      </c>
    </row>
    <row r="3006" spans="1:5">
      <c r="A3006" s="189">
        <v>3927</v>
      </c>
      <c r="B3006" s="189" t="s">
        <v>2662</v>
      </c>
      <c r="C3006" s="189" t="s">
        <v>332</v>
      </c>
      <c r="D3006" s="189" t="s">
        <v>335</v>
      </c>
      <c r="E3006" s="138">
        <v>41.09</v>
      </c>
    </row>
    <row r="3007" spans="1:5">
      <c r="A3007" s="189">
        <v>3928</v>
      </c>
      <c r="B3007" s="189" t="s">
        <v>2663</v>
      </c>
      <c r="C3007" s="189" t="s">
        <v>332</v>
      </c>
      <c r="D3007" s="189" t="s">
        <v>335</v>
      </c>
      <c r="E3007" s="138">
        <v>41.09</v>
      </c>
    </row>
    <row r="3008" spans="1:5">
      <c r="A3008" s="189">
        <v>3926</v>
      </c>
      <c r="B3008" s="189" t="s">
        <v>2664</v>
      </c>
      <c r="C3008" s="189" t="s">
        <v>332</v>
      </c>
      <c r="D3008" s="189" t="s">
        <v>335</v>
      </c>
      <c r="E3008" s="138">
        <v>23.43</v>
      </c>
    </row>
    <row r="3009" spans="1:5">
      <c r="A3009" s="189">
        <v>3935</v>
      </c>
      <c r="B3009" s="189" t="s">
        <v>2665</v>
      </c>
      <c r="C3009" s="189" t="s">
        <v>332</v>
      </c>
      <c r="D3009" s="189" t="s">
        <v>335</v>
      </c>
      <c r="E3009" s="138">
        <v>23.43</v>
      </c>
    </row>
    <row r="3010" spans="1:5">
      <c r="A3010" s="189">
        <v>3925</v>
      </c>
      <c r="B3010" s="189" t="s">
        <v>2666</v>
      </c>
      <c r="C3010" s="189" t="s">
        <v>332</v>
      </c>
      <c r="D3010" s="189" t="s">
        <v>335</v>
      </c>
      <c r="E3010" s="138">
        <v>23.43</v>
      </c>
    </row>
    <row r="3011" spans="1:5">
      <c r="A3011" s="189">
        <v>12406</v>
      </c>
      <c r="B3011" s="189" t="s">
        <v>2667</v>
      </c>
      <c r="C3011" s="189" t="s">
        <v>332</v>
      </c>
      <c r="D3011" s="189" t="s">
        <v>335</v>
      </c>
      <c r="E3011" s="138">
        <v>5.75</v>
      </c>
    </row>
    <row r="3012" spans="1:5">
      <c r="A3012" s="189">
        <v>3929</v>
      </c>
      <c r="B3012" s="189" t="s">
        <v>2668</v>
      </c>
      <c r="C3012" s="189" t="s">
        <v>332</v>
      </c>
      <c r="D3012" s="189" t="s">
        <v>335</v>
      </c>
      <c r="E3012" s="138">
        <v>62.61</v>
      </c>
    </row>
    <row r="3013" spans="1:5">
      <c r="A3013" s="189">
        <v>3931</v>
      </c>
      <c r="B3013" s="189" t="s">
        <v>2669</v>
      </c>
      <c r="C3013" s="189" t="s">
        <v>332</v>
      </c>
      <c r="D3013" s="189" t="s">
        <v>335</v>
      </c>
      <c r="E3013" s="138">
        <v>62.61</v>
      </c>
    </row>
    <row r="3014" spans="1:5">
      <c r="A3014" s="189">
        <v>3930</v>
      </c>
      <c r="B3014" s="189" t="s">
        <v>2670</v>
      </c>
      <c r="C3014" s="189" t="s">
        <v>332</v>
      </c>
      <c r="D3014" s="189" t="s">
        <v>335</v>
      </c>
      <c r="E3014" s="138">
        <v>62.61</v>
      </c>
    </row>
    <row r="3015" spans="1:5">
      <c r="A3015" s="189">
        <v>3932</v>
      </c>
      <c r="B3015" s="189" t="s">
        <v>2671</v>
      </c>
      <c r="C3015" s="189" t="s">
        <v>332</v>
      </c>
      <c r="D3015" s="189" t="s">
        <v>335</v>
      </c>
      <c r="E3015" s="138">
        <v>108.11</v>
      </c>
    </row>
    <row r="3016" spans="1:5">
      <c r="A3016" s="189">
        <v>3933</v>
      </c>
      <c r="B3016" s="189" t="s">
        <v>2672</v>
      </c>
      <c r="C3016" s="189" t="s">
        <v>332</v>
      </c>
      <c r="D3016" s="189" t="s">
        <v>335</v>
      </c>
      <c r="E3016" s="138">
        <v>108.11</v>
      </c>
    </row>
    <row r="3017" spans="1:5">
      <c r="A3017" s="189">
        <v>3934</v>
      </c>
      <c r="B3017" s="189" t="s">
        <v>2673</v>
      </c>
      <c r="C3017" s="189" t="s">
        <v>332</v>
      </c>
      <c r="D3017" s="189" t="s">
        <v>335</v>
      </c>
      <c r="E3017" s="138">
        <v>108.11</v>
      </c>
    </row>
    <row r="3018" spans="1:5">
      <c r="A3018" s="189">
        <v>40355</v>
      </c>
      <c r="B3018" s="189" t="s">
        <v>9387</v>
      </c>
      <c r="C3018" s="189" t="s">
        <v>332</v>
      </c>
      <c r="D3018" s="189" t="s">
        <v>335</v>
      </c>
      <c r="E3018" s="138">
        <v>7.47</v>
      </c>
    </row>
    <row r="3019" spans="1:5">
      <c r="A3019" s="189">
        <v>40364</v>
      </c>
      <c r="B3019" s="189" t="s">
        <v>9388</v>
      </c>
      <c r="C3019" s="189" t="s">
        <v>332</v>
      </c>
      <c r="D3019" s="189" t="s">
        <v>335</v>
      </c>
      <c r="E3019" s="138">
        <v>35.01</v>
      </c>
    </row>
    <row r="3020" spans="1:5">
      <c r="A3020" s="189">
        <v>40361</v>
      </c>
      <c r="B3020" s="189" t="s">
        <v>9389</v>
      </c>
      <c r="C3020" s="189" t="s">
        <v>332</v>
      </c>
      <c r="D3020" s="189" t="s">
        <v>335</v>
      </c>
      <c r="E3020" s="138">
        <v>27.38</v>
      </c>
    </row>
    <row r="3021" spans="1:5">
      <c r="A3021" s="189">
        <v>40358</v>
      </c>
      <c r="B3021" s="189" t="s">
        <v>9390</v>
      </c>
      <c r="C3021" s="189" t="s">
        <v>332</v>
      </c>
      <c r="D3021" s="189" t="s">
        <v>335</v>
      </c>
      <c r="E3021" s="138">
        <v>10.43</v>
      </c>
    </row>
    <row r="3022" spans="1:5">
      <c r="A3022" s="189">
        <v>40370</v>
      </c>
      <c r="B3022" s="189" t="s">
        <v>9391</v>
      </c>
      <c r="C3022" s="189" t="s">
        <v>332</v>
      </c>
      <c r="D3022" s="189" t="s">
        <v>335</v>
      </c>
      <c r="E3022" s="138">
        <v>111.09</v>
      </c>
    </row>
    <row r="3023" spans="1:5">
      <c r="A3023" s="189">
        <v>40367</v>
      </c>
      <c r="B3023" s="189" t="s">
        <v>9392</v>
      </c>
      <c r="C3023" s="189" t="s">
        <v>332</v>
      </c>
      <c r="D3023" s="189" t="s">
        <v>335</v>
      </c>
      <c r="E3023" s="138">
        <v>55.22</v>
      </c>
    </row>
    <row r="3024" spans="1:5">
      <c r="A3024" s="189">
        <v>40373</v>
      </c>
      <c r="B3024" s="189" t="s">
        <v>9393</v>
      </c>
      <c r="C3024" s="189" t="s">
        <v>332</v>
      </c>
      <c r="D3024" s="189" t="s">
        <v>335</v>
      </c>
      <c r="E3024" s="138">
        <v>150.22999999999999</v>
      </c>
    </row>
    <row r="3025" spans="1:5">
      <c r="A3025" s="189">
        <v>38947</v>
      </c>
      <c r="B3025" s="189" t="s">
        <v>4679</v>
      </c>
      <c r="C3025" s="189" t="s">
        <v>332</v>
      </c>
      <c r="D3025" s="189" t="s">
        <v>335</v>
      </c>
      <c r="E3025" s="138">
        <v>5.99</v>
      </c>
    </row>
    <row r="3026" spans="1:5">
      <c r="A3026" s="189">
        <v>38948</v>
      </c>
      <c r="B3026" s="189" t="s">
        <v>4680</v>
      </c>
      <c r="C3026" s="189" t="s">
        <v>332</v>
      </c>
      <c r="D3026" s="189" t="s">
        <v>335</v>
      </c>
      <c r="E3026" s="138">
        <v>9.56</v>
      </c>
    </row>
    <row r="3027" spans="1:5">
      <c r="A3027" s="189">
        <v>38949</v>
      </c>
      <c r="B3027" s="189" t="s">
        <v>4681</v>
      </c>
      <c r="C3027" s="189" t="s">
        <v>332</v>
      </c>
      <c r="D3027" s="189" t="s">
        <v>335</v>
      </c>
      <c r="E3027" s="138">
        <v>10.6</v>
      </c>
    </row>
    <row r="3028" spans="1:5">
      <c r="A3028" s="189">
        <v>38951</v>
      </c>
      <c r="B3028" s="189" t="s">
        <v>4682</v>
      </c>
      <c r="C3028" s="189" t="s">
        <v>332</v>
      </c>
      <c r="D3028" s="189" t="s">
        <v>335</v>
      </c>
      <c r="E3028" s="138">
        <v>16.77</v>
      </c>
    </row>
    <row r="3029" spans="1:5">
      <c r="A3029" s="189">
        <v>39312</v>
      </c>
      <c r="B3029" s="189" t="s">
        <v>4683</v>
      </c>
      <c r="C3029" s="189" t="s">
        <v>332</v>
      </c>
      <c r="D3029" s="189" t="s">
        <v>335</v>
      </c>
      <c r="E3029" s="138">
        <v>13.01</v>
      </c>
    </row>
    <row r="3030" spans="1:5">
      <c r="A3030" s="189">
        <v>39313</v>
      </c>
      <c r="B3030" s="189" t="s">
        <v>4684</v>
      </c>
      <c r="C3030" s="189" t="s">
        <v>332</v>
      </c>
      <c r="D3030" s="189" t="s">
        <v>335</v>
      </c>
      <c r="E3030" s="138">
        <v>16.98</v>
      </c>
    </row>
    <row r="3031" spans="1:5">
      <c r="A3031" s="189">
        <v>38950</v>
      </c>
      <c r="B3031" s="189" t="s">
        <v>4685</v>
      </c>
      <c r="C3031" s="189" t="s">
        <v>332</v>
      </c>
      <c r="D3031" s="189" t="s">
        <v>335</v>
      </c>
      <c r="E3031" s="138">
        <v>25.55</v>
      </c>
    </row>
    <row r="3032" spans="1:5">
      <c r="A3032" s="189">
        <v>39314</v>
      </c>
      <c r="B3032" s="189" t="s">
        <v>4686</v>
      </c>
      <c r="C3032" s="189" t="s">
        <v>332</v>
      </c>
      <c r="D3032" s="189" t="s">
        <v>335</v>
      </c>
      <c r="E3032" s="138">
        <v>26.96</v>
      </c>
    </row>
    <row r="3033" spans="1:5">
      <c r="A3033" s="189">
        <v>3907</v>
      </c>
      <c r="B3033" s="189" t="s">
        <v>2674</v>
      </c>
      <c r="C3033" s="189" t="s">
        <v>332</v>
      </c>
      <c r="D3033" s="189" t="s">
        <v>333</v>
      </c>
      <c r="E3033" s="138">
        <v>2.91</v>
      </c>
    </row>
    <row r="3034" spans="1:5">
      <c r="A3034" s="189">
        <v>3889</v>
      </c>
      <c r="B3034" s="189" t="s">
        <v>2675</v>
      </c>
      <c r="C3034" s="189" t="s">
        <v>332</v>
      </c>
      <c r="D3034" s="189" t="s">
        <v>333</v>
      </c>
      <c r="E3034" s="138">
        <v>2.23</v>
      </c>
    </row>
    <row r="3035" spans="1:5">
      <c r="A3035" s="189">
        <v>3868</v>
      </c>
      <c r="B3035" s="189" t="s">
        <v>2676</v>
      </c>
      <c r="C3035" s="189" t="s">
        <v>332</v>
      </c>
      <c r="D3035" s="189" t="s">
        <v>333</v>
      </c>
      <c r="E3035" s="138">
        <v>0.86</v>
      </c>
    </row>
    <row r="3036" spans="1:5">
      <c r="A3036" s="189">
        <v>3869</v>
      </c>
      <c r="B3036" s="189" t="s">
        <v>2677</v>
      </c>
      <c r="C3036" s="189" t="s">
        <v>332</v>
      </c>
      <c r="D3036" s="189" t="s">
        <v>333</v>
      </c>
      <c r="E3036" s="138">
        <v>2.4700000000000002</v>
      </c>
    </row>
    <row r="3037" spans="1:5">
      <c r="A3037" s="189">
        <v>3872</v>
      </c>
      <c r="B3037" s="189" t="s">
        <v>2678</v>
      </c>
      <c r="C3037" s="189" t="s">
        <v>332</v>
      </c>
      <c r="D3037" s="189" t="s">
        <v>333</v>
      </c>
      <c r="E3037" s="138">
        <v>3.01</v>
      </c>
    </row>
    <row r="3038" spans="1:5">
      <c r="A3038" s="189">
        <v>3850</v>
      </c>
      <c r="B3038" s="189" t="s">
        <v>2679</v>
      </c>
      <c r="C3038" s="189" t="s">
        <v>332</v>
      </c>
      <c r="D3038" s="189" t="s">
        <v>333</v>
      </c>
      <c r="E3038" s="138">
        <v>7.75</v>
      </c>
    </row>
    <row r="3039" spans="1:5">
      <c r="A3039" s="189">
        <v>38023</v>
      </c>
      <c r="B3039" s="189" t="s">
        <v>249</v>
      </c>
      <c r="C3039" s="189" t="s">
        <v>332</v>
      </c>
      <c r="D3039" s="189" t="s">
        <v>333</v>
      </c>
      <c r="E3039" s="138">
        <v>3.27</v>
      </c>
    </row>
    <row r="3040" spans="1:5">
      <c r="A3040" s="189">
        <v>37986</v>
      </c>
      <c r="B3040" s="189" t="s">
        <v>2680</v>
      </c>
      <c r="C3040" s="189" t="s">
        <v>332</v>
      </c>
      <c r="D3040" s="189" t="s">
        <v>333</v>
      </c>
      <c r="E3040" s="138">
        <v>1.41</v>
      </c>
    </row>
    <row r="3041" spans="1:5">
      <c r="A3041" s="189">
        <v>37987</v>
      </c>
      <c r="B3041" s="189" t="s">
        <v>2681</v>
      </c>
      <c r="C3041" s="189" t="s">
        <v>332</v>
      </c>
      <c r="D3041" s="189" t="s">
        <v>333</v>
      </c>
      <c r="E3041" s="138">
        <v>105.56</v>
      </c>
    </row>
    <row r="3042" spans="1:5">
      <c r="A3042" s="189">
        <v>37988</v>
      </c>
      <c r="B3042" s="189" t="s">
        <v>2682</v>
      </c>
      <c r="C3042" s="189" t="s">
        <v>332</v>
      </c>
      <c r="D3042" s="189" t="s">
        <v>333</v>
      </c>
      <c r="E3042" s="138">
        <v>172.18</v>
      </c>
    </row>
    <row r="3043" spans="1:5">
      <c r="A3043" s="189">
        <v>21120</v>
      </c>
      <c r="B3043" s="189" t="s">
        <v>2683</v>
      </c>
      <c r="C3043" s="189" t="s">
        <v>332</v>
      </c>
      <c r="D3043" s="189" t="s">
        <v>333</v>
      </c>
      <c r="E3043" s="138">
        <v>8.58</v>
      </c>
    </row>
    <row r="3044" spans="1:5">
      <c r="A3044" s="189">
        <v>39318</v>
      </c>
      <c r="B3044" s="189" t="s">
        <v>2684</v>
      </c>
      <c r="C3044" s="189" t="s">
        <v>332</v>
      </c>
      <c r="D3044" s="189" t="s">
        <v>333</v>
      </c>
      <c r="E3044" s="138">
        <v>7.07</v>
      </c>
    </row>
    <row r="3045" spans="1:5">
      <c r="A3045" s="189">
        <v>20162</v>
      </c>
      <c r="B3045" s="189" t="s">
        <v>2685</v>
      </c>
      <c r="C3045" s="189" t="s">
        <v>332</v>
      </c>
      <c r="D3045" s="189" t="s">
        <v>333</v>
      </c>
      <c r="E3045" s="138">
        <v>11.02</v>
      </c>
    </row>
    <row r="3046" spans="1:5">
      <c r="A3046" s="189">
        <v>40366</v>
      </c>
      <c r="B3046" s="189" t="s">
        <v>9394</v>
      </c>
      <c r="C3046" s="189" t="s">
        <v>332</v>
      </c>
      <c r="D3046" s="189" t="s">
        <v>335</v>
      </c>
      <c r="E3046" s="138">
        <v>27.31</v>
      </c>
    </row>
    <row r="3047" spans="1:5">
      <c r="A3047" s="189">
        <v>40363</v>
      </c>
      <c r="B3047" s="189" t="s">
        <v>9395</v>
      </c>
      <c r="C3047" s="189" t="s">
        <v>332</v>
      </c>
      <c r="D3047" s="189" t="s">
        <v>335</v>
      </c>
      <c r="E3047" s="138">
        <v>21.36</v>
      </c>
    </row>
    <row r="3048" spans="1:5">
      <c r="A3048" s="189">
        <v>40354</v>
      </c>
      <c r="B3048" s="189" t="s">
        <v>9396</v>
      </c>
      <c r="C3048" s="189" t="s">
        <v>332</v>
      </c>
      <c r="D3048" s="189" t="s">
        <v>335</v>
      </c>
      <c r="E3048" s="138">
        <v>9.3000000000000007</v>
      </c>
    </row>
    <row r="3049" spans="1:5">
      <c r="A3049" s="189">
        <v>40360</v>
      </c>
      <c r="B3049" s="189" t="s">
        <v>9397</v>
      </c>
      <c r="C3049" s="189" t="s">
        <v>332</v>
      </c>
      <c r="D3049" s="189" t="s">
        <v>335</v>
      </c>
      <c r="E3049" s="138">
        <v>14</v>
      </c>
    </row>
    <row r="3050" spans="1:5">
      <c r="A3050" s="189">
        <v>40372</v>
      </c>
      <c r="B3050" s="189" t="s">
        <v>9398</v>
      </c>
      <c r="C3050" s="189" t="s">
        <v>332</v>
      </c>
      <c r="D3050" s="189" t="s">
        <v>335</v>
      </c>
      <c r="E3050" s="138">
        <v>86.48</v>
      </c>
    </row>
    <row r="3051" spans="1:5">
      <c r="A3051" s="189">
        <v>40369</v>
      </c>
      <c r="B3051" s="189" t="s">
        <v>9399</v>
      </c>
      <c r="C3051" s="189" t="s">
        <v>332</v>
      </c>
      <c r="D3051" s="189" t="s">
        <v>335</v>
      </c>
      <c r="E3051" s="138">
        <v>43.04</v>
      </c>
    </row>
    <row r="3052" spans="1:5">
      <c r="A3052" s="189">
        <v>40357</v>
      </c>
      <c r="B3052" s="189" t="s">
        <v>9400</v>
      </c>
      <c r="C3052" s="189" t="s">
        <v>332</v>
      </c>
      <c r="D3052" s="189" t="s">
        <v>335</v>
      </c>
      <c r="E3052" s="138">
        <v>10.43</v>
      </c>
    </row>
    <row r="3053" spans="1:5">
      <c r="A3053" s="189">
        <v>40375</v>
      </c>
      <c r="B3053" s="189" t="s">
        <v>9401</v>
      </c>
      <c r="C3053" s="189" t="s">
        <v>332</v>
      </c>
      <c r="D3053" s="189" t="s">
        <v>335</v>
      </c>
      <c r="E3053" s="138">
        <v>117.07</v>
      </c>
    </row>
    <row r="3054" spans="1:5">
      <c r="A3054" s="189">
        <v>1893</v>
      </c>
      <c r="B3054" s="189" t="s">
        <v>2686</v>
      </c>
      <c r="C3054" s="189" t="s">
        <v>332</v>
      </c>
      <c r="D3054" s="189" t="s">
        <v>333</v>
      </c>
      <c r="E3054" s="138">
        <v>1.5</v>
      </c>
    </row>
    <row r="3055" spans="1:5">
      <c r="A3055" s="189">
        <v>1902</v>
      </c>
      <c r="B3055" s="189" t="s">
        <v>2687</v>
      </c>
      <c r="C3055" s="189" t="s">
        <v>332</v>
      </c>
      <c r="D3055" s="189" t="s">
        <v>333</v>
      </c>
      <c r="E3055" s="138">
        <v>1.0900000000000001</v>
      </c>
    </row>
    <row r="3056" spans="1:5">
      <c r="A3056" s="189">
        <v>1901</v>
      </c>
      <c r="B3056" s="189" t="s">
        <v>2688</v>
      </c>
      <c r="C3056" s="189" t="s">
        <v>332</v>
      </c>
      <c r="D3056" s="189" t="s">
        <v>333</v>
      </c>
      <c r="E3056" s="138">
        <v>0.34</v>
      </c>
    </row>
    <row r="3057" spans="1:5">
      <c r="A3057" s="189">
        <v>1892</v>
      </c>
      <c r="B3057" s="189" t="s">
        <v>251</v>
      </c>
      <c r="C3057" s="189" t="s">
        <v>332</v>
      </c>
      <c r="D3057" s="189" t="s">
        <v>333</v>
      </c>
      <c r="E3057" s="138">
        <v>0.7</v>
      </c>
    </row>
    <row r="3058" spans="1:5">
      <c r="A3058" s="189">
        <v>1907</v>
      </c>
      <c r="B3058" s="189" t="s">
        <v>2689</v>
      </c>
      <c r="C3058" s="189" t="s">
        <v>332</v>
      </c>
      <c r="D3058" s="189" t="s">
        <v>333</v>
      </c>
      <c r="E3058" s="138">
        <v>4.84</v>
      </c>
    </row>
    <row r="3059" spans="1:5">
      <c r="A3059" s="189">
        <v>1894</v>
      </c>
      <c r="B3059" s="189" t="s">
        <v>2690</v>
      </c>
      <c r="C3059" s="189" t="s">
        <v>332</v>
      </c>
      <c r="D3059" s="189" t="s">
        <v>333</v>
      </c>
      <c r="E3059" s="138">
        <v>2.1800000000000002</v>
      </c>
    </row>
    <row r="3060" spans="1:5">
      <c r="A3060" s="189">
        <v>1891</v>
      </c>
      <c r="B3060" s="189" t="s">
        <v>2691</v>
      </c>
      <c r="C3060" s="189" t="s">
        <v>332</v>
      </c>
      <c r="D3060" s="189" t="s">
        <v>333</v>
      </c>
      <c r="E3060" s="138">
        <v>0.5</v>
      </c>
    </row>
    <row r="3061" spans="1:5">
      <c r="A3061" s="189">
        <v>1896</v>
      </c>
      <c r="B3061" s="189" t="s">
        <v>2692</v>
      </c>
      <c r="C3061" s="189" t="s">
        <v>332</v>
      </c>
      <c r="D3061" s="189" t="s">
        <v>333</v>
      </c>
      <c r="E3061" s="138">
        <v>6.5</v>
      </c>
    </row>
    <row r="3062" spans="1:5">
      <c r="A3062" s="189">
        <v>1895</v>
      </c>
      <c r="B3062" s="189" t="s">
        <v>2693</v>
      </c>
      <c r="C3062" s="189" t="s">
        <v>332</v>
      </c>
      <c r="D3062" s="189" t="s">
        <v>333</v>
      </c>
      <c r="E3062" s="138">
        <v>11.43</v>
      </c>
    </row>
    <row r="3063" spans="1:5">
      <c r="A3063" s="189">
        <v>2641</v>
      </c>
      <c r="B3063" s="189" t="s">
        <v>2694</v>
      </c>
      <c r="C3063" s="189" t="s">
        <v>332</v>
      </c>
      <c r="D3063" s="189" t="s">
        <v>333</v>
      </c>
      <c r="E3063" s="138">
        <v>18.809999999999999</v>
      </c>
    </row>
    <row r="3064" spans="1:5">
      <c r="A3064" s="189">
        <v>2636</v>
      </c>
      <c r="B3064" s="189" t="s">
        <v>2695</v>
      </c>
      <c r="C3064" s="189" t="s">
        <v>332</v>
      </c>
      <c r="D3064" s="189" t="s">
        <v>333</v>
      </c>
      <c r="E3064" s="138">
        <v>1.21</v>
      </c>
    </row>
    <row r="3065" spans="1:5">
      <c r="A3065" s="189">
        <v>2637</v>
      </c>
      <c r="B3065" s="189" t="s">
        <v>2696</v>
      </c>
      <c r="C3065" s="189" t="s">
        <v>332</v>
      </c>
      <c r="D3065" s="189" t="s">
        <v>333</v>
      </c>
      <c r="E3065" s="138">
        <v>1.29</v>
      </c>
    </row>
    <row r="3066" spans="1:5">
      <c r="A3066" s="189">
        <v>2638</v>
      </c>
      <c r="B3066" s="189" t="s">
        <v>2697</v>
      </c>
      <c r="C3066" s="189" t="s">
        <v>332</v>
      </c>
      <c r="D3066" s="189" t="s">
        <v>333</v>
      </c>
      <c r="E3066" s="138">
        <v>1.5</v>
      </c>
    </row>
    <row r="3067" spans="1:5">
      <c r="A3067" s="189">
        <v>2639</v>
      </c>
      <c r="B3067" s="189" t="s">
        <v>2698</v>
      </c>
      <c r="C3067" s="189" t="s">
        <v>332</v>
      </c>
      <c r="D3067" s="189" t="s">
        <v>333</v>
      </c>
      <c r="E3067" s="138">
        <v>2.66</v>
      </c>
    </row>
    <row r="3068" spans="1:5">
      <c r="A3068" s="189">
        <v>2644</v>
      </c>
      <c r="B3068" s="189" t="s">
        <v>2699</v>
      </c>
      <c r="C3068" s="189" t="s">
        <v>332</v>
      </c>
      <c r="D3068" s="189" t="s">
        <v>333</v>
      </c>
      <c r="E3068" s="138">
        <v>3.85</v>
      </c>
    </row>
    <row r="3069" spans="1:5">
      <c r="A3069" s="189">
        <v>2643</v>
      </c>
      <c r="B3069" s="189" t="s">
        <v>2700</v>
      </c>
      <c r="C3069" s="189" t="s">
        <v>332</v>
      </c>
      <c r="D3069" s="189" t="s">
        <v>333</v>
      </c>
      <c r="E3069" s="138">
        <v>5.36</v>
      </c>
    </row>
    <row r="3070" spans="1:5">
      <c r="A3070" s="189">
        <v>2640</v>
      </c>
      <c r="B3070" s="189" t="s">
        <v>2701</v>
      </c>
      <c r="C3070" s="189" t="s">
        <v>332</v>
      </c>
      <c r="D3070" s="189" t="s">
        <v>333</v>
      </c>
      <c r="E3070" s="138">
        <v>7.83</v>
      </c>
    </row>
    <row r="3071" spans="1:5">
      <c r="A3071" s="189">
        <v>2642</v>
      </c>
      <c r="B3071" s="189" t="s">
        <v>2702</v>
      </c>
      <c r="C3071" s="189" t="s">
        <v>332</v>
      </c>
      <c r="D3071" s="189" t="s">
        <v>333</v>
      </c>
      <c r="E3071" s="138">
        <v>11.92</v>
      </c>
    </row>
    <row r="3072" spans="1:5">
      <c r="A3072" s="189">
        <v>38943</v>
      </c>
      <c r="B3072" s="189" t="s">
        <v>4687</v>
      </c>
      <c r="C3072" s="189" t="s">
        <v>332</v>
      </c>
      <c r="D3072" s="189" t="s">
        <v>335</v>
      </c>
      <c r="E3072" s="138">
        <v>4.42</v>
      </c>
    </row>
    <row r="3073" spans="1:5">
      <c r="A3073" s="189">
        <v>38944</v>
      </c>
      <c r="B3073" s="189" t="s">
        <v>4688</v>
      </c>
      <c r="C3073" s="189" t="s">
        <v>332</v>
      </c>
      <c r="D3073" s="189" t="s">
        <v>335</v>
      </c>
      <c r="E3073" s="138">
        <v>6.83</v>
      </c>
    </row>
    <row r="3074" spans="1:5">
      <c r="A3074" s="189">
        <v>38945</v>
      </c>
      <c r="B3074" s="189" t="s">
        <v>4689</v>
      </c>
      <c r="C3074" s="189" t="s">
        <v>332</v>
      </c>
      <c r="D3074" s="189" t="s">
        <v>335</v>
      </c>
      <c r="E3074" s="138">
        <v>13.86</v>
      </c>
    </row>
    <row r="3075" spans="1:5">
      <c r="A3075" s="189">
        <v>38946</v>
      </c>
      <c r="B3075" s="189" t="s">
        <v>4690</v>
      </c>
      <c r="C3075" s="189" t="s">
        <v>332</v>
      </c>
      <c r="D3075" s="189" t="s">
        <v>335</v>
      </c>
      <c r="E3075" s="138">
        <v>20.67</v>
      </c>
    </row>
    <row r="3076" spans="1:5">
      <c r="A3076" s="189">
        <v>39308</v>
      </c>
      <c r="B3076" s="189" t="s">
        <v>4691</v>
      </c>
      <c r="C3076" s="189" t="s">
        <v>332</v>
      </c>
      <c r="D3076" s="189" t="s">
        <v>335</v>
      </c>
      <c r="E3076" s="138">
        <v>9.01</v>
      </c>
    </row>
    <row r="3077" spans="1:5">
      <c r="A3077" s="189">
        <v>39309</v>
      </c>
      <c r="B3077" s="189" t="s">
        <v>4692</v>
      </c>
      <c r="C3077" s="189" t="s">
        <v>332</v>
      </c>
      <c r="D3077" s="189" t="s">
        <v>335</v>
      </c>
      <c r="E3077" s="138">
        <v>13.04</v>
      </c>
    </row>
    <row r="3078" spans="1:5">
      <c r="A3078" s="189">
        <v>39310</v>
      </c>
      <c r="B3078" s="189" t="s">
        <v>4693</v>
      </c>
      <c r="C3078" s="189" t="s">
        <v>332</v>
      </c>
      <c r="D3078" s="189" t="s">
        <v>335</v>
      </c>
      <c r="E3078" s="138">
        <v>19.75</v>
      </c>
    </row>
    <row r="3079" spans="1:5">
      <c r="A3079" s="189">
        <v>39311</v>
      </c>
      <c r="B3079" s="189" t="s">
        <v>4694</v>
      </c>
      <c r="C3079" s="189" t="s">
        <v>332</v>
      </c>
      <c r="D3079" s="189" t="s">
        <v>335</v>
      </c>
      <c r="E3079" s="138">
        <v>29.69</v>
      </c>
    </row>
    <row r="3080" spans="1:5">
      <c r="A3080" s="189">
        <v>39855</v>
      </c>
      <c r="B3080" s="189" t="s">
        <v>2703</v>
      </c>
      <c r="C3080" s="189" t="s">
        <v>332</v>
      </c>
      <c r="D3080" s="189" t="s">
        <v>335</v>
      </c>
      <c r="E3080" s="138">
        <v>1.89</v>
      </c>
    </row>
    <row r="3081" spans="1:5">
      <c r="A3081" s="189">
        <v>39856</v>
      </c>
      <c r="B3081" s="189" t="s">
        <v>2704</v>
      </c>
      <c r="C3081" s="189" t="s">
        <v>332</v>
      </c>
      <c r="D3081" s="189" t="s">
        <v>335</v>
      </c>
      <c r="E3081" s="138">
        <v>4.47</v>
      </c>
    </row>
    <row r="3082" spans="1:5">
      <c r="A3082" s="189">
        <v>39857</v>
      </c>
      <c r="B3082" s="189" t="s">
        <v>2705</v>
      </c>
      <c r="C3082" s="189" t="s">
        <v>332</v>
      </c>
      <c r="D3082" s="189" t="s">
        <v>335</v>
      </c>
      <c r="E3082" s="138">
        <v>7.23</v>
      </c>
    </row>
    <row r="3083" spans="1:5">
      <c r="A3083" s="189">
        <v>39858</v>
      </c>
      <c r="B3083" s="189" t="s">
        <v>2706</v>
      </c>
      <c r="C3083" s="189" t="s">
        <v>332</v>
      </c>
      <c r="D3083" s="189" t="s">
        <v>335</v>
      </c>
      <c r="E3083" s="138">
        <v>16.05</v>
      </c>
    </row>
    <row r="3084" spans="1:5">
      <c r="A3084" s="189">
        <v>39859</v>
      </c>
      <c r="B3084" s="189" t="s">
        <v>2707</v>
      </c>
      <c r="C3084" s="189" t="s">
        <v>332</v>
      </c>
      <c r="D3084" s="189" t="s">
        <v>335</v>
      </c>
      <c r="E3084" s="138">
        <v>24.74</v>
      </c>
    </row>
    <row r="3085" spans="1:5">
      <c r="A3085" s="189">
        <v>39860</v>
      </c>
      <c r="B3085" s="189" t="s">
        <v>2708</v>
      </c>
      <c r="C3085" s="189" t="s">
        <v>332</v>
      </c>
      <c r="D3085" s="189" t="s">
        <v>335</v>
      </c>
      <c r="E3085" s="138">
        <v>37.97</v>
      </c>
    </row>
    <row r="3086" spans="1:5">
      <c r="A3086" s="189">
        <v>39861</v>
      </c>
      <c r="B3086" s="189" t="s">
        <v>2709</v>
      </c>
      <c r="C3086" s="189" t="s">
        <v>332</v>
      </c>
      <c r="D3086" s="189" t="s">
        <v>335</v>
      </c>
      <c r="E3086" s="138">
        <v>108.4</v>
      </c>
    </row>
    <row r="3087" spans="1:5">
      <c r="A3087" s="189">
        <v>38447</v>
      </c>
      <c r="B3087" s="189" t="s">
        <v>4695</v>
      </c>
      <c r="C3087" s="189" t="s">
        <v>332</v>
      </c>
      <c r="D3087" s="189" t="s">
        <v>335</v>
      </c>
      <c r="E3087" s="138">
        <v>83.76</v>
      </c>
    </row>
    <row r="3088" spans="1:5">
      <c r="A3088" s="189">
        <v>36320</v>
      </c>
      <c r="B3088" s="189" t="s">
        <v>4696</v>
      </c>
      <c r="C3088" s="189" t="s">
        <v>332</v>
      </c>
      <c r="D3088" s="189" t="s">
        <v>335</v>
      </c>
      <c r="E3088" s="138">
        <v>1.21</v>
      </c>
    </row>
    <row r="3089" spans="1:5">
      <c r="A3089" s="189">
        <v>36324</v>
      </c>
      <c r="B3089" s="189" t="s">
        <v>4697</v>
      </c>
      <c r="C3089" s="189" t="s">
        <v>332</v>
      </c>
      <c r="D3089" s="189" t="s">
        <v>335</v>
      </c>
      <c r="E3089" s="138">
        <v>1.84</v>
      </c>
    </row>
    <row r="3090" spans="1:5">
      <c r="A3090" s="189">
        <v>38441</v>
      </c>
      <c r="B3090" s="189" t="s">
        <v>4698</v>
      </c>
      <c r="C3090" s="189" t="s">
        <v>332</v>
      </c>
      <c r="D3090" s="189" t="s">
        <v>335</v>
      </c>
      <c r="E3090" s="138">
        <v>2.41</v>
      </c>
    </row>
    <row r="3091" spans="1:5">
      <c r="A3091" s="189">
        <v>38442</v>
      </c>
      <c r="B3091" s="189" t="s">
        <v>4699</v>
      </c>
      <c r="C3091" s="189" t="s">
        <v>332</v>
      </c>
      <c r="D3091" s="189" t="s">
        <v>335</v>
      </c>
      <c r="E3091" s="138">
        <v>6.14</v>
      </c>
    </row>
    <row r="3092" spans="1:5">
      <c r="A3092" s="189">
        <v>38443</v>
      </c>
      <c r="B3092" s="189" t="s">
        <v>4700</v>
      </c>
      <c r="C3092" s="189" t="s">
        <v>332</v>
      </c>
      <c r="D3092" s="189" t="s">
        <v>335</v>
      </c>
      <c r="E3092" s="138">
        <v>9.2799999999999994</v>
      </c>
    </row>
    <row r="3093" spans="1:5">
      <c r="A3093" s="189">
        <v>38444</v>
      </c>
      <c r="B3093" s="189" t="s">
        <v>4701</v>
      </c>
      <c r="C3093" s="189" t="s">
        <v>332</v>
      </c>
      <c r="D3093" s="189" t="s">
        <v>335</v>
      </c>
      <c r="E3093" s="138">
        <v>13.81</v>
      </c>
    </row>
    <row r="3094" spans="1:5">
      <c r="A3094" s="189">
        <v>38445</v>
      </c>
      <c r="B3094" s="189" t="s">
        <v>4702</v>
      </c>
      <c r="C3094" s="189" t="s">
        <v>332</v>
      </c>
      <c r="D3094" s="189" t="s">
        <v>335</v>
      </c>
      <c r="E3094" s="138">
        <v>32.43</v>
      </c>
    </row>
    <row r="3095" spans="1:5">
      <c r="A3095" s="189">
        <v>38446</v>
      </c>
      <c r="B3095" s="189" t="s">
        <v>4703</v>
      </c>
      <c r="C3095" s="189" t="s">
        <v>332</v>
      </c>
      <c r="D3095" s="189" t="s">
        <v>335</v>
      </c>
      <c r="E3095" s="138">
        <v>52.34</v>
      </c>
    </row>
    <row r="3096" spans="1:5">
      <c r="A3096" s="189">
        <v>3867</v>
      </c>
      <c r="B3096" s="189" t="s">
        <v>2710</v>
      </c>
      <c r="C3096" s="189" t="s">
        <v>332</v>
      </c>
      <c r="D3096" s="189" t="s">
        <v>333</v>
      </c>
      <c r="E3096" s="138">
        <v>52.08</v>
      </c>
    </row>
    <row r="3097" spans="1:5">
      <c r="A3097" s="189">
        <v>3861</v>
      </c>
      <c r="B3097" s="189" t="s">
        <v>2711</v>
      </c>
      <c r="C3097" s="189" t="s">
        <v>332</v>
      </c>
      <c r="D3097" s="189" t="s">
        <v>333</v>
      </c>
      <c r="E3097" s="138">
        <v>0.43</v>
      </c>
    </row>
    <row r="3098" spans="1:5">
      <c r="A3098" s="189">
        <v>3904</v>
      </c>
      <c r="B3098" s="189" t="s">
        <v>243</v>
      </c>
      <c r="C3098" s="189" t="s">
        <v>332</v>
      </c>
      <c r="D3098" s="189" t="s">
        <v>333</v>
      </c>
      <c r="E3098" s="138">
        <v>0.53</v>
      </c>
    </row>
    <row r="3099" spans="1:5">
      <c r="A3099" s="189">
        <v>3903</v>
      </c>
      <c r="B3099" s="189" t="s">
        <v>140</v>
      </c>
      <c r="C3099" s="189" t="s">
        <v>332</v>
      </c>
      <c r="D3099" s="189" t="s">
        <v>333</v>
      </c>
      <c r="E3099" s="138">
        <v>1.29</v>
      </c>
    </row>
    <row r="3100" spans="1:5">
      <c r="A3100" s="189">
        <v>3862</v>
      </c>
      <c r="B3100" s="189" t="s">
        <v>2712</v>
      </c>
      <c r="C3100" s="189" t="s">
        <v>332</v>
      </c>
      <c r="D3100" s="189" t="s">
        <v>333</v>
      </c>
      <c r="E3100" s="138">
        <v>2.64</v>
      </c>
    </row>
    <row r="3101" spans="1:5">
      <c r="A3101" s="189">
        <v>3863</v>
      </c>
      <c r="B3101" s="189" t="s">
        <v>2713</v>
      </c>
      <c r="C3101" s="189" t="s">
        <v>332</v>
      </c>
      <c r="D3101" s="189" t="s">
        <v>333</v>
      </c>
      <c r="E3101" s="138">
        <v>3.09</v>
      </c>
    </row>
    <row r="3102" spans="1:5">
      <c r="A3102" s="189">
        <v>3864</v>
      </c>
      <c r="B3102" s="189" t="s">
        <v>2714</v>
      </c>
      <c r="C3102" s="189" t="s">
        <v>332</v>
      </c>
      <c r="D3102" s="189" t="s">
        <v>333</v>
      </c>
      <c r="E3102" s="138">
        <v>8.06</v>
      </c>
    </row>
    <row r="3103" spans="1:5">
      <c r="A3103" s="189">
        <v>3865</v>
      </c>
      <c r="B3103" s="189" t="s">
        <v>2715</v>
      </c>
      <c r="C3103" s="189" t="s">
        <v>332</v>
      </c>
      <c r="D3103" s="189" t="s">
        <v>333</v>
      </c>
      <c r="E3103" s="138">
        <v>14.03</v>
      </c>
    </row>
    <row r="3104" spans="1:5">
      <c r="A3104" s="189">
        <v>3866</v>
      </c>
      <c r="B3104" s="189" t="s">
        <v>2716</v>
      </c>
      <c r="C3104" s="189" t="s">
        <v>332</v>
      </c>
      <c r="D3104" s="189" t="s">
        <v>333</v>
      </c>
      <c r="E3104" s="138">
        <v>32.1</v>
      </c>
    </row>
    <row r="3105" spans="1:5">
      <c r="A3105" s="189">
        <v>3902</v>
      </c>
      <c r="B3105" s="189" t="s">
        <v>2717</v>
      </c>
      <c r="C3105" s="189" t="s">
        <v>332</v>
      </c>
      <c r="D3105" s="189" t="s">
        <v>333</v>
      </c>
      <c r="E3105" s="138">
        <v>15.61</v>
      </c>
    </row>
    <row r="3106" spans="1:5">
      <c r="A3106" s="189">
        <v>3878</v>
      </c>
      <c r="B3106" s="189" t="s">
        <v>2718</v>
      </c>
      <c r="C3106" s="189" t="s">
        <v>332</v>
      </c>
      <c r="D3106" s="189" t="s">
        <v>333</v>
      </c>
      <c r="E3106" s="138">
        <v>4.93</v>
      </c>
    </row>
    <row r="3107" spans="1:5">
      <c r="A3107" s="189">
        <v>3877</v>
      </c>
      <c r="B3107" s="189" t="s">
        <v>2719</v>
      </c>
      <c r="C3107" s="189" t="s">
        <v>332</v>
      </c>
      <c r="D3107" s="189" t="s">
        <v>333</v>
      </c>
      <c r="E3107" s="138">
        <v>4.5</v>
      </c>
    </row>
    <row r="3108" spans="1:5">
      <c r="A3108" s="189">
        <v>3879</v>
      </c>
      <c r="B3108" s="189" t="s">
        <v>2720</v>
      </c>
      <c r="C3108" s="189" t="s">
        <v>332</v>
      </c>
      <c r="D3108" s="189" t="s">
        <v>333</v>
      </c>
      <c r="E3108" s="138">
        <v>9.9499999999999993</v>
      </c>
    </row>
    <row r="3109" spans="1:5">
      <c r="A3109" s="189">
        <v>3880</v>
      </c>
      <c r="B3109" s="189" t="s">
        <v>2721</v>
      </c>
      <c r="C3109" s="189" t="s">
        <v>332</v>
      </c>
      <c r="D3109" s="189" t="s">
        <v>333</v>
      </c>
      <c r="E3109" s="138">
        <v>22.45</v>
      </c>
    </row>
    <row r="3110" spans="1:5">
      <c r="A3110" s="189">
        <v>12892</v>
      </c>
      <c r="B3110" s="189" t="s">
        <v>266</v>
      </c>
      <c r="C3110" s="189" t="s">
        <v>495</v>
      </c>
      <c r="D3110" s="189" t="s">
        <v>333</v>
      </c>
      <c r="E3110" s="138">
        <v>9.27</v>
      </c>
    </row>
    <row r="3111" spans="1:5">
      <c r="A3111" s="189">
        <v>3883</v>
      </c>
      <c r="B3111" s="189" t="s">
        <v>2722</v>
      </c>
      <c r="C3111" s="189" t="s">
        <v>332</v>
      </c>
      <c r="D3111" s="189" t="s">
        <v>333</v>
      </c>
      <c r="E3111" s="138">
        <v>1.04</v>
      </c>
    </row>
    <row r="3112" spans="1:5">
      <c r="A3112" s="189">
        <v>3876</v>
      </c>
      <c r="B3112" s="189" t="s">
        <v>2723</v>
      </c>
      <c r="C3112" s="189" t="s">
        <v>332</v>
      </c>
      <c r="D3112" s="189" t="s">
        <v>333</v>
      </c>
      <c r="E3112" s="138">
        <v>2.59</v>
      </c>
    </row>
    <row r="3113" spans="1:5">
      <c r="A3113" s="189">
        <v>3884</v>
      </c>
      <c r="B3113" s="189" t="s">
        <v>2724</v>
      </c>
      <c r="C3113" s="189" t="s">
        <v>332</v>
      </c>
      <c r="D3113" s="189" t="s">
        <v>333</v>
      </c>
      <c r="E3113" s="138">
        <v>1.55</v>
      </c>
    </row>
    <row r="3114" spans="1:5">
      <c r="A3114" s="189">
        <v>3837</v>
      </c>
      <c r="B3114" s="189" t="s">
        <v>2725</v>
      </c>
      <c r="C3114" s="189" t="s">
        <v>332</v>
      </c>
      <c r="D3114" s="189" t="s">
        <v>335</v>
      </c>
      <c r="E3114" s="138">
        <v>34.03</v>
      </c>
    </row>
    <row r="3115" spans="1:5">
      <c r="A3115" s="189">
        <v>3845</v>
      </c>
      <c r="B3115" s="189" t="s">
        <v>2726</v>
      </c>
      <c r="C3115" s="189" t="s">
        <v>332</v>
      </c>
      <c r="D3115" s="189" t="s">
        <v>335</v>
      </c>
      <c r="E3115" s="138">
        <v>12.43</v>
      </c>
    </row>
    <row r="3116" spans="1:5">
      <c r="A3116" s="189">
        <v>11045</v>
      </c>
      <c r="B3116" s="189" t="s">
        <v>2727</v>
      </c>
      <c r="C3116" s="189" t="s">
        <v>332</v>
      </c>
      <c r="D3116" s="189" t="s">
        <v>335</v>
      </c>
      <c r="E3116" s="138">
        <v>23.98</v>
      </c>
    </row>
    <row r="3117" spans="1:5">
      <c r="A3117" s="189">
        <v>20170</v>
      </c>
      <c r="B3117" s="189" t="s">
        <v>2728</v>
      </c>
      <c r="C3117" s="189" t="s">
        <v>332</v>
      </c>
      <c r="D3117" s="189" t="s">
        <v>333</v>
      </c>
      <c r="E3117" s="138">
        <v>8.93</v>
      </c>
    </row>
    <row r="3118" spans="1:5">
      <c r="A3118" s="189">
        <v>20171</v>
      </c>
      <c r="B3118" s="189" t="s">
        <v>2729</v>
      </c>
      <c r="C3118" s="189" t="s">
        <v>332</v>
      </c>
      <c r="D3118" s="189" t="s">
        <v>333</v>
      </c>
      <c r="E3118" s="138">
        <v>26.53</v>
      </c>
    </row>
    <row r="3119" spans="1:5">
      <c r="A3119" s="189">
        <v>20167</v>
      </c>
      <c r="B3119" s="189" t="s">
        <v>2730</v>
      </c>
      <c r="C3119" s="189" t="s">
        <v>332</v>
      </c>
      <c r="D3119" s="189" t="s">
        <v>333</v>
      </c>
      <c r="E3119" s="138">
        <v>3.31</v>
      </c>
    </row>
    <row r="3120" spans="1:5">
      <c r="A3120" s="189">
        <v>20168</v>
      </c>
      <c r="B3120" s="189" t="s">
        <v>2731</v>
      </c>
      <c r="C3120" s="189" t="s">
        <v>332</v>
      </c>
      <c r="D3120" s="189" t="s">
        <v>333</v>
      </c>
      <c r="E3120" s="138">
        <v>5.2</v>
      </c>
    </row>
    <row r="3121" spans="1:5">
      <c r="A3121" s="189">
        <v>20169</v>
      </c>
      <c r="B3121" s="189" t="s">
        <v>2732</v>
      </c>
      <c r="C3121" s="189" t="s">
        <v>332</v>
      </c>
      <c r="D3121" s="189" t="s">
        <v>333</v>
      </c>
      <c r="E3121" s="138">
        <v>7.37</v>
      </c>
    </row>
    <row r="3122" spans="1:5">
      <c r="A3122" s="189">
        <v>3899</v>
      </c>
      <c r="B3122" s="189" t="s">
        <v>2733</v>
      </c>
      <c r="C3122" s="189" t="s">
        <v>332</v>
      </c>
      <c r="D3122" s="189" t="s">
        <v>333</v>
      </c>
      <c r="E3122" s="138">
        <v>3.9</v>
      </c>
    </row>
    <row r="3123" spans="1:5">
      <c r="A3123" s="189">
        <v>38676</v>
      </c>
      <c r="B3123" s="189" t="s">
        <v>2734</v>
      </c>
      <c r="C3123" s="189" t="s">
        <v>332</v>
      </c>
      <c r="D3123" s="189" t="s">
        <v>333</v>
      </c>
      <c r="E3123" s="138">
        <v>18.88</v>
      </c>
    </row>
    <row r="3124" spans="1:5">
      <c r="A3124" s="189">
        <v>3897</v>
      </c>
      <c r="B3124" s="189" t="s">
        <v>2735</v>
      </c>
      <c r="C3124" s="189" t="s">
        <v>332</v>
      </c>
      <c r="D3124" s="189" t="s">
        <v>333</v>
      </c>
      <c r="E3124" s="138">
        <v>0.82</v>
      </c>
    </row>
    <row r="3125" spans="1:5">
      <c r="A3125" s="189">
        <v>3875</v>
      </c>
      <c r="B3125" s="189" t="s">
        <v>2736</v>
      </c>
      <c r="C3125" s="189" t="s">
        <v>332</v>
      </c>
      <c r="D3125" s="189" t="s">
        <v>333</v>
      </c>
      <c r="E3125" s="138">
        <v>1.77</v>
      </c>
    </row>
    <row r="3126" spans="1:5">
      <c r="A3126" s="189">
        <v>3898</v>
      </c>
      <c r="B3126" s="189" t="s">
        <v>2737</v>
      </c>
      <c r="C3126" s="189" t="s">
        <v>332</v>
      </c>
      <c r="D3126" s="189" t="s">
        <v>333</v>
      </c>
      <c r="E3126" s="138">
        <v>3.36</v>
      </c>
    </row>
    <row r="3127" spans="1:5">
      <c r="A3127" s="189">
        <v>3855</v>
      </c>
      <c r="B3127" s="189" t="s">
        <v>2738</v>
      </c>
      <c r="C3127" s="189" t="s">
        <v>332</v>
      </c>
      <c r="D3127" s="189" t="s">
        <v>333</v>
      </c>
      <c r="E3127" s="138">
        <v>3.44</v>
      </c>
    </row>
    <row r="3128" spans="1:5">
      <c r="A3128" s="189">
        <v>3874</v>
      </c>
      <c r="B3128" s="189" t="s">
        <v>2739</v>
      </c>
      <c r="C3128" s="189" t="s">
        <v>332</v>
      </c>
      <c r="D3128" s="189" t="s">
        <v>333</v>
      </c>
      <c r="E3128" s="138">
        <v>3.66</v>
      </c>
    </row>
    <row r="3129" spans="1:5">
      <c r="A3129" s="189">
        <v>3870</v>
      </c>
      <c r="B3129" s="189" t="s">
        <v>2740</v>
      </c>
      <c r="C3129" s="189" t="s">
        <v>332</v>
      </c>
      <c r="D3129" s="189" t="s">
        <v>333</v>
      </c>
      <c r="E3129" s="138">
        <v>4.54</v>
      </c>
    </row>
    <row r="3130" spans="1:5">
      <c r="A3130" s="189">
        <v>38678</v>
      </c>
      <c r="B3130" s="189" t="s">
        <v>2741</v>
      </c>
      <c r="C3130" s="189" t="s">
        <v>332</v>
      </c>
      <c r="D3130" s="189" t="s">
        <v>333</v>
      </c>
      <c r="E3130" s="138">
        <v>12.36</v>
      </c>
    </row>
    <row r="3131" spans="1:5">
      <c r="A3131" s="189">
        <v>3859</v>
      </c>
      <c r="B3131" s="189" t="s">
        <v>2742</v>
      </c>
      <c r="C3131" s="189" t="s">
        <v>332</v>
      </c>
      <c r="D3131" s="189" t="s">
        <v>333</v>
      </c>
      <c r="E3131" s="138">
        <v>0.91</v>
      </c>
    </row>
    <row r="3132" spans="1:5">
      <c r="A3132" s="189">
        <v>3856</v>
      </c>
      <c r="B3132" s="189" t="s">
        <v>2743</v>
      </c>
      <c r="C3132" s="189" t="s">
        <v>332</v>
      </c>
      <c r="D3132" s="189" t="s">
        <v>333</v>
      </c>
      <c r="E3132" s="138">
        <v>1.1599999999999999</v>
      </c>
    </row>
    <row r="3133" spans="1:5">
      <c r="A3133" s="189">
        <v>3906</v>
      </c>
      <c r="B3133" s="189" t="s">
        <v>2744</v>
      </c>
      <c r="C3133" s="189" t="s">
        <v>332</v>
      </c>
      <c r="D3133" s="189" t="s">
        <v>333</v>
      </c>
      <c r="E3133" s="138">
        <v>1.0900000000000001</v>
      </c>
    </row>
    <row r="3134" spans="1:5">
      <c r="A3134" s="189">
        <v>3860</v>
      </c>
      <c r="B3134" s="189" t="s">
        <v>2745</v>
      </c>
      <c r="C3134" s="189" t="s">
        <v>332</v>
      </c>
      <c r="D3134" s="189" t="s">
        <v>333</v>
      </c>
      <c r="E3134" s="138">
        <v>3.59</v>
      </c>
    </row>
    <row r="3135" spans="1:5">
      <c r="A3135" s="189">
        <v>3905</v>
      </c>
      <c r="B3135" s="189" t="s">
        <v>2746</v>
      </c>
      <c r="C3135" s="189" t="s">
        <v>332</v>
      </c>
      <c r="D3135" s="189" t="s">
        <v>333</v>
      </c>
      <c r="E3135" s="138">
        <v>7.95</v>
      </c>
    </row>
    <row r="3136" spans="1:5">
      <c r="A3136" s="189">
        <v>3871</v>
      </c>
      <c r="B3136" s="189" t="s">
        <v>2747</v>
      </c>
      <c r="C3136" s="189" t="s">
        <v>332</v>
      </c>
      <c r="D3136" s="189" t="s">
        <v>333</v>
      </c>
      <c r="E3136" s="138">
        <v>16.510000000000002</v>
      </c>
    </row>
    <row r="3137" spans="1:5">
      <c r="A3137" s="189">
        <v>37429</v>
      </c>
      <c r="B3137" s="189" t="s">
        <v>2748</v>
      </c>
      <c r="C3137" s="189" t="s">
        <v>332</v>
      </c>
      <c r="D3137" s="189" t="s">
        <v>335</v>
      </c>
      <c r="E3137" s="177">
        <v>1886.68</v>
      </c>
    </row>
    <row r="3138" spans="1:5">
      <c r="A3138" s="189">
        <v>37426</v>
      </c>
      <c r="B3138" s="189" t="s">
        <v>2749</v>
      </c>
      <c r="C3138" s="189" t="s">
        <v>332</v>
      </c>
      <c r="D3138" s="189" t="s">
        <v>335</v>
      </c>
      <c r="E3138" s="138">
        <v>18.149999999999999</v>
      </c>
    </row>
    <row r="3139" spans="1:5">
      <c r="A3139" s="189">
        <v>37427</v>
      </c>
      <c r="B3139" s="189" t="s">
        <v>2750</v>
      </c>
      <c r="C3139" s="189" t="s">
        <v>332</v>
      </c>
      <c r="D3139" s="189" t="s">
        <v>335</v>
      </c>
      <c r="E3139" s="138">
        <v>43.29</v>
      </c>
    </row>
    <row r="3140" spans="1:5">
      <c r="A3140" s="189">
        <v>37424</v>
      </c>
      <c r="B3140" s="189" t="s">
        <v>2751</v>
      </c>
      <c r="C3140" s="189" t="s">
        <v>332</v>
      </c>
      <c r="D3140" s="189" t="s">
        <v>335</v>
      </c>
      <c r="E3140" s="138">
        <v>8.34</v>
      </c>
    </row>
    <row r="3141" spans="1:5">
      <c r="A3141" s="189">
        <v>37428</v>
      </c>
      <c r="B3141" s="189" t="s">
        <v>2752</v>
      </c>
      <c r="C3141" s="189" t="s">
        <v>332</v>
      </c>
      <c r="D3141" s="189" t="s">
        <v>335</v>
      </c>
      <c r="E3141" s="138">
        <v>149.19</v>
      </c>
    </row>
    <row r="3142" spans="1:5">
      <c r="A3142" s="189">
        <v>37425</v>
      </c>
      <c r="B3142" s="189" t="s">
        <v>2753</v>
      </c>
      <c r="C3142" s="189" t="s">
        <v>332</v>
      </c>
      <c r="D3142" s="189" t="s">
        <v>335</v>
      </c>
      <c r="E3142" s="138">
        <v>8.99</v>
      </c>
    </row>
    <row r="3143" spans="1:5">
      <c r="A3143" s="189">
        <v>11519</v>
      </c>
      <c r="B3143" s="189" t="s">
        <v>2754</v>
      </c>
      <c r="C3143" s="189" t="s">
        <v>495</v>
      </c>
      <c r="D3143" s="189" t="s">
        <v>333</v>
      </c>
      <c r="E3143" s="138">
        <v>31.07</v>
      </c>
    </row>
    <row r="3144" spans="1:5">
      <c r="A3144" s="189">
        <v>11520</v>
      </c>
      <c r="B3144" s="189" t="s">
        <v>2755</v>
      </c>
      <c r="C3144" s="189" t="s">
        <v>495</v>
      </c>
      <c r="D3144" s="189" t="s">
        <v>333</v>
      </c>
      <c r="E3144" s="138">
        <v>12.32</v>
      </c>
    </row>
    <row r="3145" spans="1:5">
      <c r="A3145" s="189">
        <v>11518</v>
      </c>
      <c r="B3145" s="189" t="s">
        <v>2756</v>
      </c>
      <c r="C3145" s="189" t="s">
        <v>495</v>
      </c>
      <c r="D3145" s="189" t="s">
        <v>333</v>
      </c>
      <c r="E3145" s="138">
        <v>35.85</v>
      </c>
    </row>
    <row r="3146" spans="1:5">
      <c r="A3146" s="189">
        <v>38473</v>
      </c>
      <c r="B3146" s="189" t="s">
        <v>2757</v>
      </c>
      <c r="C3146" s="189" t="s">
        <v>332</v>
      </c>
      <c r="D3146" s="189" t="s">
        <v>333</v>
      </c>
      <c r="E3146" s="138">
        <v>122.34</v>
      </c>
    </row>
    <row r="3147" spans="1:5">
      <c r="A3147" s="189">
        <v>4244</v>
      </c>
      <c r="B3147" s="189" t="s">
        <v>2758</v>
      </c>
      <c r="C3147" s="189" t="s">
        <v>330</v>
      </c>
      <c r="D3147" s="189" t="s">
        <v>333</v>
      </c>
      <c r="E3147" s="138">
        <v>14.08</v>
      </c>
    </row>
    <row r="3148" spans="1:5">
      <c r="A3148" s="189">
        <v>40977</v>
      </c>
      <c r="B3148" s="189" t="s">
        <v>2759</v>
      </c>
      <c r="C3148" s="189" t="s">
        <v>470</v>
      </c>
      <c r="D3148" s="189" t="s">
        <v>333</v>
      </c>
      <c r="E3148" s="177">
        <v>2489.83</v>
      </c>
    </row>
    <row r="3149" spans="1:5">
      <c r="A3149" s="189">
        <v>2742</v>
      </c>
      <c r="B3149" s="189" t="s">
        <v>2760</v>
      </c>
      <c r="C3149" s="189" t="s">
        <v>383</v>
      </c>
      <c r="D3149" s="189" t="s">
        <v>333</v>
      </c>
      <c r="E3149" s="138">
        <v>2.08</v>
      </c>
    </row>
    <row r="3150" spans="1:5">
      <c r="A3150" s="189">
        <v>2748</v>
      </c>
      <c r="B3150" s="189" t="s">
        <v>2761</v>
      </c>
      <c r="C3150" s="189" t="s">
        <v>383</v>
      </c>
      <c r="D3150" s="189" t="s">
        <v>333</v>
      </c>
      <c r="E3150" s="138">
        <v>6.1</v>
      </c>
    </row>
    <row r="3151" spans="1:5">
      <c r="A3151" s="189">
        <v>2736</v>
      </c>
      <c r="B3151" s="189" t="s">
        <v>2762</v>
      </c>
      <c r="C3151" s="189" t="s">
        <v>383</v>
      </c>
      <c r="D3151" s="189" t="s">
        <v>333</v>
      </c>
      <c r="E3151" s="138">
        <v>8.52</v>
      </c>
    </row>
    <row r="3152" spans="1:5">
      <c r="A3152" s="189">
        <v>2745</v>
      </c>
      <c r="B3152" s="189" t="s">
        <v>168</v>
      </c>
      <c r="C3152" s="189" t="s">
        <v>383</v>
      </c>
      <c r="D3152" s="189" t="s">
        <v>331</v>
      </c>
      <c r="E3152" s="138">
        <v>1.72</v>
      </c>
    </row>
    <row r="3153" spans="1:5">
      <c r="A3153" s="189">
        <v>2751</v>
      </c>
      <c r="B3153" s="189" t="s">
        <v>2763</v>
      </c>
      <c r="C3153" s="189" t="s">
        <v>383</v>
      </c>
      <c r="D3153" s="189" t="s">
        <v>333</v>
      </c>
      <c r="E3153" s="138">
        <v>2.2000000000000002</v>
      </c>
    </row>
    <row r="3154" spans="1:5">
      <c r="A3154" s="189">
        <v>14439</v>
      </c>
      <c r="B3154" s="189" t="s">
        <v>190</v>
      </c>
      <c r="C3154" s="189" t="s">
        <v>383</v>
      </c>
      <c r="D3154" s="189" t="s">
        <v>333</v>
      </c>
      <c r="E3154" s="138">
        <v>1.95</v>
      </c>
    </row>
    <row r="3155" spans="1:5">
      <c r="A3155" s="189">
        <v>2731</v>
      </c>
      <c r="B3155" s="189" t="s">
        <v>193</v>
      </c>
      <c r="C3155" s="189" t="s">
        <v>383</v>
      </c>
      <c r="D3155" s="189" t="s">
        <v>335</v>
      </c>
      <c r="E3155" s="138">
        <v>56.59</v>
      </c>
    </row>
    <row r="3156" spans="1:5">
      <c r="A3156" s="189">
        <v>21138</v>
      </c>
      <c r="B3156" s="189" t="s">
        <v>2764</v>
      </c>
      <c r="C3156" s="189" t="s">
        <v>383</v>
      </c>
      <c r="D3156" s="189" t="s">
        <v>335</v>
      </c>
      <c r="E3156" s="138">
        <v>6.14</v>
      </c>
    </row>
    <row r="3157" spans="1:5">
      <c r="A3157" s="189">
        <v>2747</v>
      </c>
      <c r="B3157" s="189" t="s">
        <v>2765</v>
      </c>
      <c r="C3157" s="189" t="s">
        <v>383</v>
      </c>
      <c r="D3157" s="189" t="s">
        <v>335</v>
      </c>
      <c r="E3157" s="138">
        <v>15.17</v>
      </c>
    </row>
    <row r="3158" spans="1:5">
      <c r="A3158" s="189">
        <v>4115</v>
      </c>
      <c r="B3158" s="189" t="s">
        <v>2766</v>
      </c>
      <c r="C3158" s="189" t="s">
        <v>383</v>
      </c>
      <c r="D3158" s="189" t="s">
        <v>335</v>
      </c>
      <c r="E3158" s="138">
        <v>11.88</v>
      </c>
    </row>
    <row r="3159" spans="1:5">
      <c r="A3159" s="189">
        <v>2729</v>
      </c>
      <c r="B3159" s="189" t="s">
        <v>2767</v>
      </c>
      <c r="C3159" s="189" t="s">
        <v>332</v>
      </c>
      <c r="D3159" s="189" t="s">
        <v>335</v>
      </c>
      <c r="E3159" s="138">
        <v>14.3</v>
      </c>
    </row>
    <row r="3160" spans="1:5">
      <c r="A3160" s="189">
        <v>4119</v>
      </c>
      <c r="B3160" s="189" t="s">
        <v>2768</v>
      </c>
      <c r="C3160" s="189" t="s">
        <v>383</v>
      </c>
      <c r="D3160" s="189" t="s">
        <v>335</v>
      </c>
      <c r="E3160" s="138">
        <v>23.9</v>
      </c>
    </row>
    <row r="3161" spans="1:5">
      <c r="A3161" s="189">
        <v>2794</v>
      </c>
      <c r="B3161" s="189" t="s">
        <v>2769</v>
      </c>
      <c r="C3161" s="189" t="s">
        <v>383</v>
      </c>
      <c r="D3161" s="189" t="s">
        <v>335</v>
      </c>
      <c r="E3161" s="138">
        <v>59.01</v>
      </c>
    </row>
    <row r="3162" spans="1:5">
      <c r="A3162" s="189">
        <v>2788</v>
      </c>
      <c r="B3162" s="189" t="s">
        <v>2770</v>
      </c>
      <c r="C3162" s="189" t="s">
        <v>383</v>
      </c>
      <c r="D3162" s="189" t="s">
        <v>335</v>
      </c>
      <c r="E3162" s="138">
        <v>119.31</v>
      </c>
    </row>
    <row r="3163" spans="1:5">
      <c r="A3163" s="189">
        <v>4006</v>
      </c>
      <c r="B3163" s="189" t="s">
        <v>9402</v>
      </c>
      <c r="C3163" s="189" t="s">
        <v>334</v>
      </c>
      <c r="D3163" s="189" t="s">
        <v>333</v>
      </c>
      <c r="E3163" s="177">
        <v>1263.32</v>
      </c>
    </row>
    <row r="3164" spans="1:5">
      <c r="A3164" s="189">
        <v>36151</v>
      </c>
      <c r="B3164" s="189" t="s">
        <v>2771</v>
      </c>
      <c r="C3164" s="189" t="s">
        <v>332</v>
      </c>
      <c r="D3164" s="189" t="s">
        <v>333</v>
      </c>
      <c r="E3164" s="138">
        <v>20.6</v>
      </c>
    </row>
    <row r="3165" spans="1:5">
      <c r="A3165" s="189">
        <v>37457</v>
      </c>
      <c r="B3165" s="189" t="s">
        <v>2772</v>
      </c>
      <c r="C3165" s="189" t="s">
        <v>383</v>
      </c>
      <c r="D3165" s="189" t="s">
        <v>333</v>
      </c>
      <c r="E3165" s="138">
        <v>2.35</v>
      </c>
    </row>
    <row r="3166" spans="1:5">
      <c r="A3166" s="189">
        <v>37456</v>
      </c>
      <c r="B3166" s="189" t="s">
        <v>2773</v>
      </c>
      <c r="C3166" s="189" t="s">
        <v>383</v>
      </c>
      <c r="D3166" s="189" t="s">
        <v>333</v>
      </c>
      <c r="E3166" s="138">
        <v>1.24</v>
      </c>
    </row>
    <row r="3167" spans="1:5">
      <c r="A3167" s="189">
        <v>37461</v>
      </c>
      <c r="B3167" s="189" t="s">
        <v>2774</v>
      </c>
      <c r="C3167" s="189" t="s">
        <v>383</v>
      </c>
      <c r="D3167" s="189" t="s">
        <v>333</v>
      </c>
      <c r="E3167" s="138">
        <v>8.74</v>
      </c>
    </row>
    <row r="3168" spans="1:5">
      <c r="A3168" s="189">
        <v>37460</v>
      </c>
      <c r="B3168" s="189" t="s">
        <v>2775</v>
      </c>
      <c r="C3168" s="189" t="s">
        <v>383</v>
      </c>
      <c r="D3168" s="189" t="s">
        <v>333</v>
      </c>
      <c r="E3168" s="138">
        <v>11.94</v>
      </c>
    </row>
    <row r="3169" spans="1:5">
      <c r="A3169" s="189">
        <v>37458</v>
      </c>
      <c r="B3169" s="189" t="s">
        <v>2776</v>
      </c>
      <c r="C3169" s="189" t="s">
        <v>383</v>
      </c>
      <c r="D3169" s="189" t="s">
        <v>331</v>
      </c>
      <c r="E3169" s="138">
        <v>3.5</v>
      </c>
    </row>
    <row r="3170" spans="1:5">
      <c r="A3170" s="189">
        <v>37454</v>
      </c>
      <c r="B3170" s="189" t="s">
        <v>2777</v>
      </c>
      <c r="C3170" s="189" t="s">
        <v>383</v>
      </c>
      <c r="D3170" s="189" t="s">
        <v>333</v>
      </c>
      <c r="E3170" s="138">
        <v>0.92</v>
      </c>
    </row>
    <row r="3171" spans="1:5">
      <c r="A3171" s="189">
        <v>37455</v>
      </c>
      <c r="B3171" s="189" t="s">
        <v>2778</v>
      </c>
      <c r="C3171" s="189" t="s">
        <v>383</v>
      </c>
      <c r="D3171" s="189" t="s">
        <v>333</v>
      </c>
      <c r="E3171" s="138">
        <v>1.54</v>
      </c>
    </row>
    <row r="3172" spans="1:5">
      <c r="A3172" s="189">
        <v>37459</v>
      </c>
      <c r="B3172" s="189" t="s">
        <v>2779</v>
      </c>
      <c r="C3172" s="189" t="s">
        <v>383</v>
      </c>
      <c r="D3172" s="189" t="s">
        <v>333</v>
      </c>
      <c r="E3172" s="138">
        <v>4.91</v>
      </c>
    </row>
    <row r="3173" spans="1:5">
      <c r="A3173" s="189">
        <v>21029</v>
      </c>
      <c r="B3173" s="189" t="s">
        <v>2780</v>
      </c>
      <c r="C3173" s="189" t="s">
        <v>332</v>
      </c>
      <c r="D3173" s="189" t="s">
        <v>331</v>
      </c>
      <c r="E3173" s="138">
        <v>300</v>
      </c>
    </row>
    <row r="3174" spans="1:5">
      <c r="A3174" s="189">
        <v>21030</v>
      </c>
      <c r="B3174" s="189" t="s">
        <v>2781</v>
      </c>
      <c r="C3174" s="189" t="s">
        <v>332</v>
      </c>
      <c r="D3174" s="189" t="s">
        <v>333</v>
      </c>
      <c r="E3174" s="138">
        <v>369.8</v>
      </c>
    </row>
    <row r="3175" spans="1:5">
      <c r="A3175" s="189">
        <v>21031</v>
      </c>
      <c r="B3175" s="189" t="s">
        <v>2782</v>
      </c>
      <c r="C3175" s="189" t="s">
        <v>332</v>
      </c>
      <c r="D3175" s="189" t="s">
        <v>333</v>
      </c>
      <c r="E3175" s="138">
        <v>460.39</v>
      </c>
    </row>
    <row r="3176" spans="1:5">
      <c r="A3176" s="189">
        <v>21032</v>
      </c>
      <c r="B3176" s="189" t="s">
        <v>2783</v>
      </c>
      <c r="C3176" s="189" t="s">
        <v>332</v>
      </c>
      <c r="D3176" s="189" t="s">
        <v>333</v>
      </c>
      <c r="E3176" s="138">
        <v>491.58</v>
      </c>
    </row>
    <row r="3177" spans="1:5">
      <c r="A3177" s="189">
        <v>37527</v>
      </c>
      <c r="B3177" s="189" t="s">
        <v>2784</v>
      </c>
      <c r="C3177" s="189" t="s">
        <v>332</v>
      </c>
      <c r="D3177" s="189" t="s">
        <v>333</v>
      </c>
      <c r="E3177" s="138">
        <v>444.05</v>
      </c>
    </row>
    <row r="3178" spans="1:5">
      <c r="A3178" s="189">
        <v>37528</v>
      </c>
      <c r="B3178" s="189" t="s">
        <v>2785</v>
      </c>
      <c r="C3178" s="189" t="s">
        <v>332</v>
      </c>
      <c r="D3178" s="189" t="s">
        <v>333</v>
      </c>
      <c r="E3178" s="138">
        <v>529.45000000000005</v>
      </c>
    </row>
    <row r="3179" spans="1:5">
      <c r="A3179" s="189">
        <v>37529</v>
      </c>
      <c r="B3179" s="189" t="s">
        <v>2786</v>
      </c>
      <c r="C3179" s="189" t="s">
        <v>332</v>
      </c>
      <c r="D3179" s="189" t="s">
        <v>333</v>
      </c>
      <c r="E3179" s="138">
        <v>534.65</v>
      </c>
    </row>
    <row r="3180" spans="1:5">
      <c r="A3180" s="189">
        <v>37530</v>
      </c>
      <c r="B3180" s="189" t="s">
        <v>2787</v>
      </c>
      <c r="C3180" s="189" t="s">
        <v>332</v>
      </c>
      <c r="D3180" s="189" t="s">
        <v>333</v>
      </c>
      <c r="E3180" s="138">
        <v>698.01</v>
      </c>
    </row>
    <row r="3181" spans="1:5">
      <c r="A3181" s="189">
        <v>21034</v>
      </c>
      <c r="B3181" s="189" t="s">
        <v>2788</v>
      </c>
      <c r="C3181" s="189" t="s">
        <v>332</v>
      </c>
      <c r="D3181" s="189" t="s">
        <v>333</v>
      </c>
      <c r="E3181" s="138">
        <v>595.54</v>
      </c>
    </row>
    <row r="3182" spans="1:5">
      <c r="A3182" s="189">
        <v>37531</v>
      </c>
      <c r="B3182" s="189" t="s">
        <v>2789</v>
      </c>
      <c r="C3182" s="189" t="s">
        <v>332</v>
      </c>
      <c r="D3182" s="189" t="s">
        <v>333</v>
      </c>
      <c r="E3182" s="138">
        <v>750</v>
      </c>
    </row>
    <row r="3183" spans="1:5">
      <c r="A3183" s="189">
        <v>21036</v>
      </c>
      <c r="B3183" s="189" t="s">
        <v>2790</v>
      </c>
      <c r="C3183" s="189" t="s">
        <v>332</v>
      </c>
      <c r="D3183" s="189" t="s">
        <v>333</v>
      </c>
      <c r="E3183" s="138">
        <v>911.88</v>
      </c>
    </row>
    <row r="3184" spans="1:5">
      <c r="A3184" s="189">
        <v>21037</v>
      </c>
      <c r="B3184" s="189" t="s">
        <v>2791</v>
      </c>
      <c r="C3184" s="189" t="s">
        <v>332</v>
      </c>
      <c r="D3184" s="189" t="s">
        <v>333</v>
      </c>
      <c r="E3184" s="177">
        <v>1039.5999999999999</v>
      </c>
    </row>
    <row r="3185" spans="1:5">
      <c r="A3185" s="189">
        <v>20185</v>
      </c>
      <c r="B3185" s="189" t="s">
        <v>2792</v>
      </c>
      <c r="C3185" s="189" t="s">
        <v>383</v>
      </c>
      <c r="D3185" s="189" t="s">
        <v>333</v>
      </c>
      <c r="E3185" s="138">
        <v>14.21</v>
      </c>
    </row>
    <row r="3186" spans="1:5">
      <c r="A3186" s="189">
        <v>20260</v>
      </c>
      <c r="B3186" s="189" t="s">
        <v>16133</v>
      </c>
      <c r="C3186" s="189" t="s">
        <v>332</v>
      </c>
      <c r="D3186" s="189" t="s">
        <v>333</v>
      </c>
      <c r="E3186" s="138">
        <v>11.43</v>
      </c>
    </row>
    <row r="3187" spans="1:5">
      <c r="A3187" s="189">
        <v>37523</v>
      </c>
      <c r="B3187" s="189" t="s">
        <v>2793</v>
      </c>
      <c r="C3187" s="189" t="s">
        <v>332</v>
      </c>
      <c r="D3187" s="189" t="s">
        <v>335</v>
      </c>
      <c r="E3187" s="177">
        <v>418767.64</v>
      </c>
    </row>
    <row r="3188" spans="1:5">
      <c r="A3188" s="189">
        <v>37515</v>
      </c>
      <c r="B3188" s="189" t="s">
        <v>2794</v>
      </c>
      <c r="C3188" s="189" t="s">
        <v>332</v>
      </c>
      <c r="D3188" s="189" t="s">
        <v>335</v>
      </c>
      <c r="E3188" s="177">
        <v>372305.85</v>
      </c>
    </row>
    <row r="3189" spans="1:5">
      <c r="A3189" s="189">
        <v>12899</v>
      </c>
      <c r="B3189" s="189" t="s">
        <v>4428</v>
      </c>
      <c r="C3189" s="189" t="s">
        <v>332</v>
      </c>
      <c r="D3189" s="189" t="s">
        <v>335</v>
      </c>
      <c r="E3189" s="138">
        <v>83.64</v>
      </c>
    </row>
    <row r="3190" spans="1:5">
      <c r="A3190" s="189">
        <v>12898</v>
      </c>
      <c r="B3190" s="189" t="s">
        <v>4704</v>
      </c>
      <c r="C3190" s="189" t="s">
        <v>332</v>
      </c>
      <c r="D3190" s="189" t="s">
        <v>335</v>
      </c>
      <c r="E3190" s="138">
        <v>132.68</v>
      </c>
    </row>
    <row r="3191" spans="1:5">
      <c r="A3191" s="189">
        <v>42528</v>
      </c>
      <c r="B3191" s="189" t="s">
        <v>9403</v>
      </c>
      <c r="C3191" s="189" t="s">
        <v>337</v>
      </c>
      <c r="D3191" s="189" t="s">
        <v>335</v>
      </c>
      <c r="E3191" s="138">
        <v>5.79</v>
      </c>
    </row>
    <row r="3192" spans="1:5">
      <c r="A3192" s="189">
        <v>39696</v>
      </c>
      <c r="B3192" s="189" t="s">
        <v>2795</v>
      </c>
      <c r="C3192" s="189" t="s">
        <v>337</v>
      </c>
      <c r="D3192" s="189" t="s">
        <v>335</v>
      </c>
      <c r="E3192" s="138">
        <v>4.07</v>
      </c>
    </row>
    <row r="3193" spans="1:5">
      <c r="A3193" s="189">
        <v>39700</v>
      </c>
      <c r="B3193" s="189" t="s">
        <v>2796</v>
      </c>
      <c r="C3193" s="189" t="s">
        <v>337</v>
      </c>
      <c r="D3193" s="189" t="s">
        <v>333</v>
      </c>
      <c r="E3193" s="138">
        <v>16</v>
      </c>
    </row>
    <row r="3194" spans="1:5">
      <c r="A3194" s="189">
        <v>11621</v>
      </c>
      <c r="B3194" s="189" t="s">
        <v>2797</v>
      </c>
      <c r="C3194" s="189" t="s">
        <v>337</v>
      </c>
      <c r="D3194" s="189" t="s">
        <v>333</v>
      </c>
      <c r="E3194" s="138">
        <v>31.84</v>
      </c>
    </row>
    <row r="3195" spans="1:5">
      <c r="A3195" s="189">
        <v>4014</v>
      </c>
      <c r="B3195" s="189" t="s">
        <v>2798</v>
      </c>
      <c r="C3195" s="189" t="s">
        <v>337</v>
      </c>
      <c r="D3195" s="189" t="s">
        <v>333</v>
      </c>
      <c r="E3195" s="138">
        <v>32.94</v>
      </c>
    </row>
    <row r="3196" spans="1:5">
      <c r="A3196" s="189">
        <v>4015</v>
      </c>
      <c r="B3196" s="189" t="s">
        <v>2799</v>
      </c>
      <c r="C3196" s="189" t="s">
        <v>337</v>
      </c>
      <c r="D3196" s="189" t="s">
        <v>333</v>
      </c>
      <c r="E3196" s="138">
        <v>40.450000000000003</v>
      </c>
    </row>
    <row r="3197" spans="1:5">
      <c r="A3197" s="189">
        <v>4017</v>
      </c>
      <c r="B3197" s="189" t="s">
        <v>2800</v>
      </c>
      <c r="C3197" s="189" t="s">
        <v>337</v>
      </c>
      <c r="D3197" s="189" t="s">
        <v>333</v>
      </c>
      <c r="E3197" s="138">
        <v>58.86</v>
      </c>
    </row>
    <row r="3198" spans="1:5">
      <c r="A3198" s="189">
        <v>4016</v>
      </c>
      <c r="B3198" s="189" t="s">
        <v>2801</v>
      </c>
      <c r="C3198" s="189" t="s">
        <v>337</v>
      </c>
      <c r="D3198" s="189" t="s">
        <v>331</v>
      </c>
      <c r="E3198" s="138">
        <v>23.25</v>
      </c>
    </row>
    <row r="3199" spans="1:5">
      <c r="A3199" s="189">
        <v>39699</v>
      </c>
      <c r="B3199" s="189" t="s">
        <v>2802</v>
      </c>
      <c r="C3199" s="189" t="s">
        <v>337</v>
      </c>
      <c r="D3199" s="189" t="s">
        <v>333</v>
      </c>
      <c r="E3199" s="138">
        <v>11.57</v>
      </c>
    </row>
    <row r="3200" spans="1:5">
      <c r="A3200" s="189">
        <v>38544</v>
      </c>
      <c r="B3200" s="189" t="s">
        <v>2803</v>
      </c>
      <c r="C3200" s="189" t="s">
        <v>337</v>
      </c>
      <c r="D3200" s="189" t="s">
        <v>333</v>
      </c>
      <c r="E3200" s="138">
        <v>5.96</v>
      </c>
    </row>
    <row r="3201" spans="1:5">
      <c r="A3201" s="189">
        <v>38545</v>
      </c>
      <c r="B3201" s="189" t="s">
        <v>2804</v>
      </c>
      <c r="C3201" s="189" t="s">
        <v>337</v>
      </c>
      <c r="D3201" s="189" t="s">
        <v>333</v>
      </c>
      <c r="E3201" s="138">
        <v>3.83</v>
      </c>
    </row>
    <row r="3202" spans="1:5">
      <c r="A3202" s="189">
        <v>42527</v>
      </c>
      <c r="B3202" s="189" t="s">
        <v>9404</v>
      </c>
      <c r="C3202" s="189" t="s">
        <v>337</v>
      </c>
      <c r="D3202" s="189" t="s">
        <v>335</v>
      </c>
      <c r="E3202" s="138">
        <v>15.29</v>
      </c>
    </row>
    <row r="3203" spans="1:5">
      <c r="A3203" s="189">
        <v>39323</v>
      </c>
      <c r="B3203" s="189" t="s">
        <v>2805</v>
      </c>
      <c r="C3203" s="189" t="s">
        <v>337</v>
      </c>
      <c r="D3203" s="189" t="s">
        <v>333</v>
      </c>
      <c r="E3203" s="138">
        <v>14.62</v>
      </c>
    </row>
    <row r="3204" spans="1:5">
      <c r="A3204" s="189">
        <v>626</v>
      </c>
      <c r="B3204" s="189" t="s">
        <v>2806</v>
      </c>
      <c r="C3204" s="189" t="s">
        <v>387</v>
      </c>
      <c r="D3204" s="189" t="s">
        <v>331</v>
      </c>
      <c r="E3204" s="138">
        <v>11.11</v>
      </c>
    </row>
    <row r="3205" spans="1:5">
      <c r="A3205" s="189">
        <v>25860</v>
      </c>
      <c r="B3205" s="189" t="s">
        <v>2807</v>
      </c>
      <c r="C3205" s="189" t="s">
        <v>337</v>
      </c>
      <c r="D3205" s="189" t="s">
        <v>335</v>
      </c>
      <c r="E3205" s="138">
        <v>9.52</v>
      </c>
    </row>
    <row r="3206" spans="1:5">
      <c r="A3206" s="189">
        <v>25861</v>
      </c>
      <c r="B3206" s="189" t="s">
        <v>2808</v>
      </c>
      <c r="C3206" s="189" t="s">
        <v>337</v>
      </c>
      <c r="D3206" s="189" t="s">
        <v>335</v>
      </c>
      <c r="E3206" s="138">
        <v>14.37</v>
      </c>
    </row>
    <row r="3207" spans="1:5">
      <c r="A3207" s="189">
        <v>25862</v>
      </c>
      <c r="B3207" s="189" t="s">
        <v>2809</v>
      </c>
      <c r="C3207" s="189" t="s">
        <v>337</v>
      </c>
      <c r="D3207" s="189" t="s">
        <v>335</v>
      </c>
      <c r="E3207" s="138">
        <v>15.25</v>
      </c>
    </row>
    <row r="3208" spans="1:5">
      <c r="A3208" s="189">
        <v>25863</v>
      </c>
      <c r="B3208" s="189" t="s">
        <v>2810</v>
      </c>
      <c r="C3208" s="189" t="s">
        <v>337</v>
      </c>
      <c r="D3208" s="189" t="s">
        <v>335</v>
      </c>
      <c r="E3208" s="138">
        <v>19.059999999999999</v>
      </c>
    </row>
    <row r="3209" spans="1:5">
      <c r="A3209" s="189">
        <v>25864</v>
      </c>
      <c r="B3209" s="189" t="s">
        <v>2811</v>
      </c>
      <c r="C3209" s="189" t="s">
        <v>337</v>
      </c>
      <c r="D3209" s="189" t="s">
        <v>335</v>
      </c>
      <c r="E3209" s="138">
        <v>28.59</v>
      </c>
    </row>
    <row r="3210" spans="1:5">
      <c r="A3210" s="189">
        <v>25865</v>
      </c>
      <c r="B3210" s="189" t="s">
        <v>2812</v>
      </c>
      <c r="C3210" s="189" t="s">
        <v>337</v>
      </c>
      <c r="D3210" s="189" t="s">
        <v>335</v>
      </c>
      <c r="E3210" s="138">
        <v>38.29</v>
      </c>
    </row>
    <row r="3211" spans="1:5">
      <c r="A3211" s="189">
        <v>25866</v>
      </c>
      <c r="B3211" s="189" t="s">
        <v>2813</v>
      </c>
      <c r="C3211" s="189" t="s">
        <v>337</v>
      </c>
      <c r="D3211" s="189" t="s">
        <v>335</v>
      </c>
      <c r="E3211" s="138">
        <v>47.55</v>
      </c>
    </row>
    <row r="3212" spans="1:5">
      <c r="A3212" s="189">
        <v>25868</v>
      </c>
      <c r="B3212" s="189" t="s">
        <v>2814</v>
      </c>
      <c r="C3212" s="189" t="s">
        <v>337</v>
      </c>
      <c r="D3212" s="189" t="s">
        <v>335</v>
      </c>
      <c r="E3212" s="138">
        <v>10.61</v>
      </c>
    </row>
    <row r="3213" spans="1:5">
      <c r="A3213" s="189">
        <v>25869</v>
      </c>
      <c r="B3213" s="189" t="s">
        <v>2815</v>
      </c>
      <c r="C3213" s="189" t="s">
        <v>337</v>
      </c>
      <c r="D3213" s="189" t="s">
        <v>335</v>
      </c>
      <c r="E3213" s="138">
        <v>14.98</v>
      </c>
    </row>
    <row r="3214" spans="1:5">
      <c r="A3214" s="189">
        <v>25870</v>
      </c>
      <c r="B3214" s="189" t="s">
        <v>2816</v>
      </c>
      <c r="C3214" s="189" t="s">
        <v>337</v>
      </c>
      <c r="D3214" s="189" t="s">
        <v>335</v>
      </c>
      <c r="E3214" s="138">
        <v>16.98</v>
      </c>
    </row>
    <row r="3215" spans="1:5">
      <c r="A3215" s="189">
        <v>25871</v>
      </c>
      <c r="B3215" s="189" t="s">
        <v>2817</v>
      </c>
      <c r="C3215" s="189" t="s">
        <v>337</v>
      </c>
      <c r="D3215" s="189" t="s">
        <v>335</v>
      </c>
      <c r="E3215" s="138">
        <v>20.85</v>
      </c>
    </row>
    <row r="3216" spans="1:5">
      <c r="A3216" s="189">
        <v>25867</v>
      </c>
      <c r="B3216" s="189" t="s">
        <v>2818</v>
      </c>
      <c r="C3216" s="189" t="s">
        <v>337</v>
      </c>
      <c r="D3216" s="189" t="s">
        <v>335</v>
      </c>
      <c r="E3216" s="138">
        <v>30.87</v>
      </c>
    </row>
    <row r="3217" spans="1:5">
      <c r="A3217" s="189">
        <v>25872</v>
      </c>
      <c r="B3217" s="189" t="s">
        <v>2819</v>
      </c>
      <c r="C3217" s="189" t="s">
        <v>337</v>
      </c>
      <c r="D3217" s="189" t="s">
        <v>335</v>
      </c>
      <c r="E3217" s="138">
        <v>41.72</v>
      </c>
    </row>
    <row r="3218" spans="1:5">
      <c r="A3218" s="189">
        <v>25873</v>
      </c>
      <c r="B3218" s="189" t="s">
        <v>2820</v>
      </c>
      <c r="C3218" s="189" t="s">
        <v>337</v>
      </c>
      <c r="D3218" s="189" t="s">
        <v>335</v>
      </c>
      <c r="E3218" s="138">
        <v>52.03</v>
      </c>
    </row>
    <row r="3219" spans="1:5">
      <c r="A3219" s="189">
        <v>40637</v>
      </c>
      <c r="B3219" s="189" t="s">
        <v>2821</v>
      </c>
      <c r="C3219" s="189" t="s">
        <v>332</v>
      </c>
      <c r="D3219" s="189" t="s">
        <v>335</v>
      </c>
      <c r="E3219" s="177">
        <v>505925.24</v>
      </c>
    </row>
    <row r="3220" spans="1:5">
      <c r="A3220" s="189">
        <v>13836</v>
      </c>
      <c r="B3220" s="189" t="s">
        <v>201</v>
      </c>
      <c r="C3220" s="189" t="s">
        <v>332</v>
      </c>
      <c r="D3220" s="189" t="s">
        <v>335</v>
      </c>
      <c r="E3220" s="177">
        <v>58739.81</v>
      </c>
    </row>
    <row r="3221" spans="1:5">
      <c r="A3221" s="189">
        <v>14534</v>
      </c>
      <c r="B3221" s="189" t="s">
        <v>2822</v>
      </c>
      <c r="C3221" s="189" t="s">
        <v>332</v>
      </c>
      <c r="D3221" s="189" t="s">
        <v>335</v>
      </c>
      <c r="E3221" s="177">
        <v>24590.04</v>
      </c>
    </row>
    <row r="3222" spans="1:5">
      <c r="A3222" s="189">
        <v>14619</v>
      </c>
      <c r="B3222" s="189" t="s">
        <v>2823</v>
      </c>
      <c r="C3222" s="189" t="s">
        <v>332</v>
      </c>
      <c r="D3222" s="189" t="s">
        <v>333</v>
      </c>
      <c r="E3222" s="177">
        <v>11224.86</v>
      </c>
    </row>
    <row r="3223" spans="1:5">
      <c r="A3223" s="189">
        <v>14535</v>
      </c>
      <c r="B3223" s="189" t="s">
        <v>4429</v>
      </c>
      <c r="C3223" s="189" t="s">
        <v>332</v>
      </c>
      <c r="D3223" s="189" t="s">
        <v>335</v>
      </c>
      <c r="E3223" s="177">
        <v>244058.49</v>
      </c>
    </row>
    <row r="3224" spans="1:5">
      <c r="A3224" s="189">
        <v>39813</v>
      </c>
      <c r="B3224" s="189" t="s">
        <v>16134</v>
      </c>
      <c r="C3224" s="189" t="s">
        <v>332</v>
      </c>
      <c r="D3224" s="189" t="s">
        <v>335</v>
      </c>
      <c r="E3224" s="177">
        <v>17291.87</v>
      </c>
    </row>
    <row r="3225" spans="1:5">
      <c r="A3225" s="189">
        <v>40403</v>
      </c>
      <c r="B3225" s="189" t="s">
        <v>16135</v>
      </c>
      <c r="C3225" s="189" t="s">
        <v>332</v>
      </c>
      <c r="D3225" s="189" t="s">
        <v>333</v>
      </c>
      <c r="E3225" s="138">
        <v>480.48</v>
      </c>
    </row>
    <row r="3226" spans="1:5">
      <c r="A3226" s="189">
        <v>12868</v>
      </c>
      <c r="B3226" s="189" t="s">
        <v>219</v>
      </c>
      <c r="C3226" s="189" t="s">
        <v>330</v>
      </c>
      <c r="D3226" s="189" t="s">
        <v>333</v>
      </c>
      <c r="E3226" s="138">
        <v>14.38</v>
      </c>
    </row>
    <row r="3227" spans="1:5">
      <c r="A3227" s="189">
        <v>40916</v>
      </c>
      <c r="B3227" s="189" t="s">
        <v>2824</v>
      </c>
      <c r="C3227" s="189" t="s">
        <v>470</v>
      </c>
      <c r="D3227" s="189" t="s">
        <v>333</v>
      </c>
      <c r="E3227" s="177">
        <v>2544.96</v>
      </c>
    </row>
    <row r="3228" spans="1:5">
      <c r="A3228" s="189">
        <v>4755</v>
      </c>
      <c r="B3228" s="189" t="s">
        <v>2825</v>
      </c>
      <c r="C3228" s="189" t="s">
        <v>330</v>
      </c>
      <c r="D3228" s="189" t="s">
        <v>333</v>
      </c>
      <c r="E3228" s="138">
        <v>13.76</v>
      </c>
    </row>
    <row r="3229" spans="1:5">
      <c r="A3229" s="189">
        <v>41067</v>
      </c>
      <c r="B3229" s="189" t="s">
        <v>2826</v>
      </c>
      <c r="C3229" s="189" t="s">
        <v>470</v>
      </c>
      <c r="D3229" s="189" t="s">
        <v>333</v>
      </c>
      <c r="E3229" s="177">
        <v>2436.35</v>
      </c>
    </row>
    <row r="3230" spans="1:5">
      <c r="A3230" s="189">
        <v>38463</v>
      </c>
      <c r="B3230" s="189" t="s">
        <v>2827</v>
      </c>
      <c r="C3230" s="189" t="s">
        <v>332</v>
      </c>
      <c r="D3230" s="189" t="s">
        <v>333</v>
      </c>
      <c r="E3230" s="138">
        <v>29.72</v>
      </c>
    </row>
    <row r="3231" spans="1:5">
      <c r="A3231" s="189">
        <v>40703</v>
      </c>
      <c r="B3231" s="189" t="s">
        <v>2828</v>
      </c>
      <c r="C3231" s="189" t="s">
        <v>332</v>
      </c>
      <c r="D3231" s="189" t="s">
        <v>335</v>
      </c>
      <c r="E3231" s="177">
        <v>7599.78</v>
      </c>
    </row>
    <row r="3232" spans="1:5">
      <c r="A3232" s="189">
        <v>14531</v>
      </c>
      <c r="B3232" s="189" t="s">
        <v>2829</v>
      </c>
      <c r="C3232" s="189" t="s">
        <v>332</v>
      </c>
      <c r="D3232" s="189" t="s">
        <v>335</v>
      </c>
      <c r="E3232" s="177">
        <v>14168.85</v>
      </c>
    </row>
    <row r="3233" spans="1:5">
      <c r="A3233" s="189">
        <v>36533</v>
      </c>
      <c r="B3233" s="189" t="s">
        <v>2830</v>
      </c>
      <c r="C3233" s="189" t="s">
        <v>332</v>
      </c>
      <c r="D3233" s="189" t="s">
        <v>335</v>
      </c>
      <c r="E3233" s="177">
        <v>16304.73</v>
      </c>
    </row>
    <row r="3234" spans="1:5">
      <c r="A3234" s="189">
        <v>11616</v>
      </c>
      <c r="B3234" s="189" t="s">
        <v>2831</v>
      </c>
      <c r="C3234" s="189" t="s">
        <v>332</v>
      </c>
      <c r="D3234" s="189" t="s">
        <v>335</v>
      </c>
      <c r="E3234" s="177">
        <v>15399.57</v>
      </c>
    </row>
    <row r="3235" spans="1:5">
      <c r="A3235" s="189">
        <v>41898</v>
      </c>
      <c r="B3235" s="189" t="s">
        <v>2832</v>
      </c>
      <c r="C3235" s="189" t="s">
        <v>332</v>
      </c>
      <c r="D3235" s="189" t="s">
        <v>335</v>
      </c>
      <c r="E3235" s="177">
        <v>17326.61</v>
      </c>
    </row>
    <row r="3236" spans="1:5">
      <c r="A3236" s="189">
        <v>13447</v>
      </c>
      <c r="B3236" s="189" t="s">
        <v>2833</v>
      </c>
      <c r="C3236" s="189" t="s">
        <v>332</v>
      </c>
      <c r="D3236" s="189" t="s">
        <v>335</v>
      </c>
      <c r="E3236" s="177">
        <v>31882.16</v>
      </c>
    </row>
    <row r="3237" spans="1:5">
      <c r="A3237" s="189">
        <v>14529</v>
      </c>
      <c r="B3237" s="189" t="s">
        <v>2834</v>
      </c>
      <c r="C3237" s="189" t="s">
        <v>332</v>
      </c>
      <c r="D3237" s="189" t="s">
        <v>335</v>
      </c>
      <c r="E3237" s="177">
        <v>17830.88</v>
      </c>
    </row>
    <row r="3238" spans="1:5">
      <c r="A3238" s="189">
        <v>10747</v>
      </c>
      <c r="B3238" s="189" t="s">
        <v>2835</v>
      </c>
      <c r="C3238" s="189" t="s">
        <v>332</v>
      </c>
      <c r="D3238" s="189" t="s">
        <v>335</v>
      </c>
      <c r="E3238" s="177">
        <v>17494.82</v>
      </c>
    </row>
    <row r="3239" spans="1:5">
      <c r="A3239" s="189">
        <v>36141</v>
      </c>
      <c r="B3239" s="189" t="s">
        <v>2836</v>
      </c>
      <c r="C3239" s="189" t="s">
        <v>332</v>
      </c>
      <c r="D3239" s="189" t="s">
        <v>333</v>
      </c>
      <c r="E3239" s="138">
        <v>27.81</v>
      </c>
    </row>
    <row r="3240" spans="1:5">
      <c r="A3240" s="189">
        <v>39434</v>
      </c>
      <c r="B3240" s="189" t="s">
        <v>2837</v>
      </c>
      <c r="C3240" s="189" t="s">
        <v>387</v>
      </c>
      <c r="D3240" s="189" t="s">
        <v>333</v>
      </c>
      <c r="E3240" s="138">
        <v>3.38</v>
      </c>
    </row>
    <row r="3241" spans="1:5">
      <c r="A3241" s="189">
        <v>39433</v>
      </c>
      <c r="B3241" s="189" t="s">
        <v>2838</v>
      </c>
      <c r="C3241" s="189" t="s">
        <v>387</v>
      </c>
      <c r="D3241" s="189" t="s">
        <v>333</v>
      </c>
      <c r="E3241" s="138">
        <v>2.42</v>
      </c>
    </row>
    <row r="3242" spans="1:5">
      <c r="A3242" s="189">
        <v>4049</v>
      </c>
      <c r="B3242" s="189" t="s">
        <v>2839</v>
      </c>
      <c r="C3242" s="189" t="s">
        <v>389</v>
      </c>
      <c r="D3242" s="189" t="s">
        <v>333</v>
      </c>
      <c r="E3242" s="138">
        <v>31.42</v>
      </c>
    </row>
    <row r="3243" spans="1:5">
      <c r="A3243" s="189">
        <v>38120</v>
      </c>
      <c r="B3243" s="189" t="s">
        <v>2840</v>
      </c>
      <c r="C3243" s="189" t="s">
        <v>387</v>
      </c>
      <c r="D3243" s="189" t="s">
        <v>333</v>
      </c>
      <c r="E3243" s="138">
        <v>79.06</v>
      </c>
    </row>
    <row r="3244" spans="1:5">
      <c r="A3244" s="189">
        <v>38877</v>
      </c>
      <c r="B3244" s="189" t="s">
        <v>2841</v>
      </c>
      <c r="C3244" s="189" t="s">
        <v>387</v>
      </c>
      <c r="D3244" s="189" t="s">
        <v>333</v>
      </c>
      <c r="E3244" s="138">
        <v>6.63</v>
      </c>
    </row>
    <row r="3245" spans="1:5">
      <c r="A3245" s="189">
        <v>34546</v>
      </c>
      <c r="B3245" s="189" t="s">
        <v>4430</v>
      </c>
      <c r="C3245" s="189" t="s">
        <v>387</v>
      </c>
      <c r="D3245" s="189" t="s">
        <v>333</v>
      </c>
      <c r="E3245" s="138">
        <v>6.68</v>
      </c>
    </row>
    <row r="3246" spans="1:5">
      <c r="A3246" s="189">
        <v>10498</v>
      </c>
      <c r="B3246" s="189" t="s">
        <v>141</v>
      </c>
      <c r="C3246" s="189" t="s">
        <v>387</v>
      </c>
      <c r="D3246" s="189" t="s">
        <v>333</v>
      </c>
      <c r="E3246" s="138">
        <v>6.78</v>
      </c>
    </row>
    <row r="3247" spans="1:5">
      <c r="A3247" s="189">
        <v>4823</v>
      </c>
      <c r="B3247" s="189" t="s">
        <v>2842</v>
      </c>
      <c r="C3247" s="189" t="s">
        <v>387</v>
      </c>
      <c r="D3247" s="189" t="s">
        <v>333</v>
      </c>
      <c r="E3247" s="138">
        <v>30.88</v>
      </c>
    </row>
    <row r="3248" spans="1:5">
      <c r="A3248" s="189">
        <v>12357</v>
      </c>
      <c r="B3248" s="189" t="s">
        <v>2843</v>
      </c>
      <c r="C3248" s="189" t="s">
        <v>332</v>
      </c>
      <c r="D3248" s="189" t="s">
        <v>333</v>
      </c>
      <c r="E3248" s="138">
        <v>146.36000000000001</v>
      </c>
    </row>
    <row r="3249" spans="1:5">
      <c r="A3249" s="189">
        <v>12358</v>
      </c>
      <c r="B3249" s="189" t="s">
        <v>2844</v>
      </c>
      <c r="C3249" s="189" t="s">
        <v>332</v>
      </c>
      <c r="D3249" s="189" t="s">
        <v>333</v>
      </c>
      <c r="E3249" s="138">
        <v>164.63</v>
      </c>
    </row>
    <row r="3250" spans="1:5">
      <c r="A3250" s="189">
        <v>11079</v>
      </c>
      <c r="B3250" s="189" t="s">
        <v>2845</v>
      </c>
      <c r="C3250" s="189" t="s">
        <v>334</v>
      </c>
      <c r="D3250" s="189" t="s">
        <v>333</v>
      </c>
      <c r="E3250" s="138">
        <v>737.7</v>
      </c>
    </row>
    <row r="3251" spans="1:5">
      <c r="A3251" s="189">
        <v>11082</v>
      </c>
      <c r="B3251" s="189" t="s">
        <v>2846</v>
      </c>
      <c r="C3251" s="189" t="s">
        <v>334</v>
      </c>
      <c r="D3251" s="189" t="s">
        <v>333</v>
      </c>
      <c r="E3251" s="138">
        <v>752.63</v>
      </c>
    </row>
    <row r="3252" spans="1:5">
      <c r="A3252" s="189">
        <v>4058</v>
      </c>
      <c r="B3252" s="189" t="s">
        <v>2847</v>
      </c>
      <c r="C3252" s="189" t="s">
        <v>330</v>
      </c>
      <c r="D3252" s="189" t="s">
        <v>333</v>
      </c>
      <c r="E3252" s="138">
        <v>27.87</v>
      </c>
    </row>
    <row r="3253" spans="1:5">
      <c r="A3253" s="189">
        <v>40974</v>
      </c>
      <c r="B3253" s="189" t="s">
        <v>2848</v>
      </c>
      <c r="C3253" s="189" t="s">
        <v>470</v>
      </c>
      <c r="D3253" s="189" t="s">
        <v>333</v>
      </c>
      <c r="E3253" s="177">
        <v>4929.6499999999996</v>
      </c>
    </row>
    <row r="3254" spans="1:5">
      <c r="A3254" s="189">
        <v>34794</v>
      </c>
      <c r="B3254" s="189" t="s">
        <v>2849</v>
      </c>
      <c r="C3254" s="189" t="s">
        <v>330</v>
      </c>
      <c r="D3254" s="189" t="s">
        <v>333</v>
      </c>
      <c r="E3254" s="138">
        <v>14.69</v>
      </c>
    </row>
    <row r="3255" spans="1:5">
      <c r="A3255" s="189">
        <v>40925</v>
      </c>
      <c r="B3255" s="189" t="s">
        <v>2850</v>
      </c>
      <c r="C3255" s="189" t="s">
        <v>470</v>
      </c>
      <c r="D3255" s="189" t="s">
        <v>333</v>
      </c>
      <c r="E3255" s="177">
        <v>2598.8000000000002</v>
      </c>
    </row>
    <row r="3256" spans="1:5">
      <c r="A3256" s="189">
        <v>13741</v>
      </c>
      <c r="B3256" s="189" t="s">
        <v>2851</v>
      </c>
      <c r="C3256" s="189" t="s">
        <v>332</v>
      </c>
      <c r="D3256" s="189" t="s">
        <v>333</v>
      </c>
      <c r="E3256" s="177">
        <v>1888.77</v>
      </c>
    </row>
    <row r="3257" spans="1:5">
      <c r="A3257" s="189">
        <v>3288</v>
      </c>
      <c r="B3257" s="189" t="s">
        <v>2852</v>
      </c>
      <c r="C3257" s="189" t="s">
        <v>383</v>
      </c>
      <c r="D3257" s="189" t="s">
        <v>335</v>
      </c>
      <c r="E3257" s="138">
        <v>4.5</v>
      </c>
    </row>
    <row r="3258" spans="1:5">
      <c r="A3258" s="189">
        <v>13587</v>
      </c>
      <c r="B3258" s="189" t="s">
        <v>2853</v>
      </c>
      <c r="C3258" s="189" t="s">
        <v>383</v>
      </c>
      <c r="D3258" s="189" t="s">
        <v>335</v>
      </c>
      <c r="E3258" s="138">
        <v>2.71</v>
      </c>
    </row>
    <row r="3259" spans="1:5">
      <c r="A3259" s="189">
        <v>38598</v>
      </c>
      <c r="B3259" s="189" t="s">
        <v>16136</v>
      </c>
      <c r="C3259" s="189" t="s">
        <v>332</v>
      </c>
      <c r="D3259" s="189" t="s">
        <v>333</v>
      </c>
      <c r="E3259" s="138">
        <v>2.04</v>
      </c>
    </row>
    <row r="3260" spans="1:5">
      <c r="A3260" s="189">
        <v>38595</v>
      </c>
      <c r="B3260" s="189" t="s">
        <v>16137</v>
      </c>
      <c r="C3260" s="189" t="s">
        <v>332</v>
      </c>
      <c r="D3260" s="189" t="s">
        <v>333</v>
      </c>
      <c r="E3260" s="138">
        <v>1.73</v>
      </c>
    </row>
    <row r="3261" spans="1:5">
      <c r="A3261" s="189">
        <v>38592</v>
      </c>
      <c r="B3261" s="189" t="s">
        <v>16138</v>
      </c>
      <c r="C3261" s="189" t="s">
        <v>332</v>
      </c>
      <c r="D3261" s="189" t="s">
        <v>333</v>
      </c>
      <c r="E3261" s="138">
        <v>1.75</v>
      </c>
    </row>
    <row r="3262" spans="1:5">
      <c r="A3262" s="189">
        <v>38588</v>
      </c>
      <c r="B3262" s="189" t="s">
        <v>16139</v>
      </c>
      <c r="C3262" s="189" t="s">
        <v>332</v>
      </c>
      <c r="D3262" s="189" t="s">
        <v>333</v>
      </c>
      <c r="E3262" s="138">
        <v>1.4</v>
      </c>
    </row>
    <row r="3263" spans="1:5">
      <c r="A3263" s="189">
        <v>38593</v>
      </c>
      <c r="B3263" s="189" t="s">
        <v>16140</v>
      </c>
      <c r="C3263" s="189" t="s">
        <v>332</v>
      </c>
      <c r="D3263" s="189" t="s">
        <v>333</v>
      </c>
      <c r="E3263" s="138">
        <v>1.93</v>
      </c>
    </row>
    <row r="3264" spans="1:5">
      <c r="A3264" s="189">
        <v>38589</v>
      </c>
      <c r="B3264" s="189" t="s">
        <v>16141</v>
      </c>
      <c r="C3264" s="189" t="s">
        <v>332</v>
      </c>
      <c r="D3264" s="189" t="s">
        <v>333</v>
      </c>
      <c r="E3264" s="138">
        <v>1.46</v>
      </c>
    </row>
    <row r="3265" spans="1:5">
      <c r="A3265" s="189">
        <v>38594</v>
      </c>
      <c r="B3265" s="189" t="s">
        <v>16142</v>
      </c>
      <c r="C3265" s="189" t="s">
        <v>332</v>
      </c>
      <c r="D3265" s="189" t="s">
        <v>333</v>
      </c>
      <c r="E3265" s="138">
        <v>3.04</v>
      </c>
    </row>
    <row r="3266" spans="1:5">
      <c r="A3266" s="189">
        <v>34773</v>
      </c>
      <c r="B3266" s="189" t="s">
        <v>16143</v>
      </c>
      <c r="C3266" s="189" t="s">
        <v>332</v>
      </c>
      <c r="D3266" s="189" t="s">
        <v>333</v>
      </c>
      <c r="E3266" s="138">
        <v>1.44</v>
      </c>
    </row>
    <row r="3267" spans="1:5">
      <c r="A3267" s="189">
        <v>34769</v>
      </c>
      <c r="B3267" s="189" t="s">
        <v>16144</v>
      </c>
      <c r="C3267" s="189" t="s">
        <v>332</v>
      </c>
      <c r="D3267" s="189" t="s">
        <v>333</v>
      </c>
      <c r="E3267" s="138">
        <v>1.78</v>
      </c>
    </row>
    <row r="3268" spans="1:5">
      <c r="A3268" s="189">
        <v>34763</v>
      </c>
      <c r="B3268" s="189" t="s">
        <v>16145</v>
      </c>
      <c r="C3268" s="189" t="s">
        <v>332</v>
      </c>
      <c r="D3268" s="189" t="s">
        <v>333</v>
      </c>
      <c r="E3268" s="138">
        <v>1.1000000000000001</v>
      </c>
    </row>
    <row r="3269" spans="1:5">
      <c r="A3269" s="189">
        <v>34774</v>
      </c>
      <c r="B3269" s="189" t="s">
        <v>16146</v>
      </c>
      <c r="C3269" s="189" t="s">
        <v>332</v>
      </c>
      <c r="D3269" s="189" t="s">
        <v>333</v>
      </c>
      <c r="E3269" s="138">
        <v>1.37</v>
      </c>
    </row>
    <row r="3270" spans="1:5">
      <c r="A3270" s="189">
        <v>34771</v>
      </c>
      <c r="B3270" s="189" t="s">
        <v>16147</v>
      </c>
      <c r="C3270" s="189" t="s">
        <v>332</v>
      </c>
      <c r="D3270" s="189" t="s">
        <v>333</v>
      </c>
      <c r="E3270" s="138">
        <v>1.65</v>
      </c>
    </row>
    <row r="3271" spans="1:5">
      <c r="A3271" s="189">
        <v>34764</v>
      </c>
      <c r="B3271" s="189" t="s">
        <v>16148</v>
      </c>
      <c r="C3271" s="189" t="s">
        <v>332</v>
      </c>
      <c r="D3271" s="189" t="s">
        <v>333</v>
      </c>
      <c r="E3271" s="138">
        <v>1.08</v>
      </c>
    </row>
    <row r="3272" spans="1:5">
      <c r="A3272" s="189">
        <v>34787</v>
      </c>
      <c r="B3272" s="189" t="s">
        <v>2854</v>
      </c>
      <c r="C3272" s="189" t="s">
        <v>332</v>
      </c>
      <c r="D3272" s="189" t="s">
        <v>333</v>
      </c>
      <c r="E3272" s="138">
        <v>0.84</v>
      </c>
    </row>
    <row r="3273" spans="1:5">
      <c r="A3273" s="189">
        <v>34788</v>
      </c>
      <c r="B3273" s="189" t="s">
        <v>2855</v>
      </c>
      <c r="C3273" s="189" t="s">
        <v>332</v>
      </c>
      <c r="D3273" s="189" t="s">
        <v>333</v>
      </c>
      <c r="E3273" s="138">
        <v>0.85</v>
      </c>
    </row>
    <row r="3274" spans="1:5">
      <c r="A3274" s="189">
        <v>34784</v>
      </c>
      <c r="B3274" s="189" t="s">
        <v>2856</v>
      </c>
      <c r="C3274" s="189" t="s">
        <v>332</v>
      </c>
      <c r="D3274" s="189" t="s">
        <v>333</v>
      </c>
      <c r="E3274" s="138">
        <v>0.93</v>
      </c>
    </row>
    <row r="3275" spans="1:5">
      <c r="A3275" s="189">
        <v>34781</v>
      </c>
      <c r="B3275" s="189" t="s">
        <v>2857</v>
      </c>
      <c r="C3275" s="189" t="s">
        <v>332</v>
      </c>
      <c r="D3275" s="189" t="s">
        <v>333</v>
      </c>
      <c r="E3275" s="138">
        <v>1.06</v>
      </c>
    </row>
    <row r="3276" spans="1:5">
      <c r="A3276" s="189">
        <v>4062</v>
      </c>
      <c r="B3276" s="189" t="s">
        <v>2858</v>
      </c>
      <c r="C3276" s="189" t="s">
        <v>332</v>
      </c>
      <c r="D3276" s="189" t="s">
        <v>333</v>
      </c>
      <c r="E3276" s="138">
        <v>18</v>
      </c>
    </row>
    <row r="3277" spans="1:5">
      <c r="A3277" s="189">
        <v>4059</v>
      </c>
      <c r="B3277" s="189" t="s">
        <v>2859</v>
      </c>
      <c r="C3277" s="189" t="s">
        <v>383</v>
      </c>
      <c r="D3277" s="189" t="s">
        <v>331</v>
      </c>
      <c r="E3277" s="138">
        <v>21.82</v>
      </c>
    </row>
    <row r="3278" spans="1:5">
      <c r="A3278" s="189">
        <v>4061</v>
      </c>
      <c r="B3278" s="189" t="s">
        <v>2860</v>
      </c>
      <c r="C3278" s="189" t="s">
        <v>332</v>
      </c>
      <c r="D3278" s="189" t="s">
        <v>333</v>
      </c>
      <c r="E3278" s="138">
        <v>17.45</v>
      </c>
    </row>
    <row r="3279" spans="1:5">
      <c r="A3279" s="189">
        <v>41315</v>
      </c>
      <c r="B3279" s="189" t="s">
        <v>16149</v>
      </c>
      <c r="C3279" s="189" t="s">
        <v>387</v>
      </c>
      <c r="D3279" s="189" t="s">
        <v>333</v>
      </c>
      <c r="E3279" s="138">
        <v>63.11</v>
      </c>
    </row>
    <row r="3280" spans="1:5">
      <c r="A3280" s="189">
        <v>43148</v>
      </c>
      <c r="B3280" s="189" t="s">
        <v>16150</v>
      </c>
      <c r="C3280" s="189" t="s">
        <v>387</v>
      </c>
      <c r="D3280" s="189" t="s">
        <v>333</v>
      </c>
      <c r="E3280" s="138">
        <v>42.83</v>
      </c>
    </row>
    <row r="3281" spans="1:5">
      <c r="A3281" s="189">
        <v>43147</v>
      </c>
      <c r="B3281" s="189" t="s">
        <v>16151</v>
      </c>
      <c r="C3281" s="189" t="s">
        <v>387</v>
      </c>
      <c r="D3281" s="189" t="s">
        <v>333</v>
      </c>
      <c r="E3281" s="138">
        <v>16.59</v>
      </c>
    </row>
    <row r="3282" spans="1:5">
      <c r="A3282" s="189">
        <v>10608</v>
      </c>
      <c r="B3282" s="189" t="s">
        <v>2861</v>
      </c>
      <c r="C3282" s="189" t="s">
        <v>332</v>
      </c>
      <c r="D3282" s="189" t="s">
        <v>335</v>
      </c>
      <c r="E3282" s="177">
        <v>8402.98</v>
      </c>
    </row>
    <row r="3283" spans="1:5">
      <c r="A3283" s="189">
        <v>4069</v>
      </c>
      <c r="B3283" s="189" t="s">
        <v>2862</v>
      </c>
      <c r="C3283" s="189" t="s">
        <v>330</v>
      </c>
      <c r="D3283" s="189" t="s">
        <v>333</v>
      </c>
      <c r="E3283" s="138">
        <v>44.74</v>
      </c>
    </row>
    <row r="3284" spans="1:5">
      <c r="A3284" s="189">
        <v>40819</v>
      </c>
      <c r="B3284" s="189" t="s">
        <v>95</v>
      </c>
      <c r="C3284" s="189" t="s">
        <v>470</v>
      </c>
      <c r="D3284" s="189" t="s">
        <v>333</v>
      </c>
      <c r="E3284" s="177">
        <v>7911.38</v>
      </c>
    </row>
    <row r="3285" spans="1:5">
      <c r="A3285" s="189">
        <v>34361</v>
      </c>
      <c r="B3285" s="189" t="s">
        <v>2863</v>
      </c>
      <c r="C3285" s="189" t="s">
        <v>387</v>
      </c>
      <c r="D3285" s="189" t="s">
        <v>333</v>
      </c>
      <c r="E3285" s="138">
        <v>12.07</v>
      </c>
    </row>
    <row r="3286" spans="1:5">
      <c r="A3286" s="189">
        <v>36512</v>
      </c>
      <c r="B3286" s="189" t="s">
        <v>2864</v>
      </c>
      <c r="C3286" s="189" t="s">
        <v>332</v>
      </c>
      <c r="D3286" s="189" t="s">
        <v>335</v>
      </c>
      <c r="E3286" s="177">
        <v>10925.22</v>
      </c>
    </row>
    <row r="3287" spans="1:5">
      <c r="A3287" s="189">
        <v>25972</v>
      </c>
      <c r="B3287" s="189" t="s">
        <v>2865</v>
      </c>
      <c r="C3287" s="189" t="s">
        <v>387</v>
      </c>
      <c r="D3287" s="189" t="s">
        <v>333</v>
      </c>
      <c r="E3287" s="138">
        <v>8.8800000000000008</v>
      </c>
    </row>
    <row r="3288" spans="1:5">
      <c r="A3288" s="189">
        <v>25973</v>
      </c>
      <c r="B3288" s="189" t="s">
        <v>2866</v>
      </c>
      <c r="C3288" s="189" t="s">
        <v>387</v>
      </c>
      <c r="D3288" s="189" t="s">
        <v>333</v>
      </c>
      <c r="E3288" s="138">
        <v>8.8800000000000008</v>
      </c>
    </row>
    <row r="3289" spans="1:5">
      <c r="A3289" s="189">
        <v>11697</v>
      </c>
      <c r="B3289" s="189" t="s">
        <v>2867</v>
      </c>
      <c r="C3289" s="189" t="s">
        <v>332</v>
      </c>
      <c r="D3289" s="189" t="s">
        <v>333</v>
      </c>
      <c r="E3289" s="138">
        <v>440.19</v>
      </c>
    </row>
    <row r="3290" spans="1:5">
      <c r="A3290" s="189">
        <v>11698</v>
      </c>
      <c r="B3290" s="189" t="s">
        <v>2868</v>
      </c>
      <c r="C3290" s="189" t="s">
        <v>332</v>
      </c>
      <c r="D3290" s="189" t="s">
        <v>333</v>
      </c>
      <c r="E3290" s="138">
        <v>525.12</v>
      </c>
    </row>
    <row r="3291" spans="1:5">
      <c r="A3291" s="189">
        <v>11699</v>
      </c>
      <c r="B3291" s="189" t="s">
        <v>2869</v>
      </c>
      <c r="C3291" s="189" t="s">
        <v>332</v>
      </c>
      <c r="D3291" s="189" t="s">
        <v>333</v>
      </c>
      <c r="E3291" s="138">
        <v>580.38</v>
      </c>
    </row>
    <row r="3292" spans="1:5">
      <c r="A3292" s="189">
        <v>10432</v>
      </c>
      <c r="B3292" s="189" t="s">
        <v>2870</v>
      </c>
      <c r="C3292" s="189" t="s">
        <v>332</v>
      </c>
      <c r="D3292" s="189" t="s">
        <v>333</v>
      </c>
      <c r="E3292" s="138">
        <v>237.45</v>
      </c>
    </row>
    <row r="3293" spans="1:5">
      <c r="A3293" s="189">
        <v>10430</v>
      </c>
      <c r="B3293" s="189" t="s">
        <v>2871</v>
      </c>
      <c r="C3293" s="189" t="s">
        <v>332</v>
      </c>
      <c r="D3293" s="189" t="s">
        <v>333</v>
      </c>
      <c r="E3293" s="138">
        <v>255.73</v>
      </c>
    </row>
    <row r="3294" spans="1:5">
      <c r="A3294" s="189">
        <v>37514</v>
      </c>
      <c r="B3294" s="189" t="s">
        <v>2872</v>
      </c>
      <c r="C3294" s="189" t="s">
        <v>332</v>
      </c>
      <c r="D3294" s="189" t="s">
        <v>335</v>
      </c>
      <c r="E3294" s="177">
        <v>168371.38</v>
      </c>
    </row>
    <row r="3295" spans="1:5">
      <c r="A3295" s="189">
        <v>37519</v>
      </c>
      <c r="B3295" s="189" t="s">
        <v>2873</v>
      </c>
      <c r="C3295" s="189" t="s">
        <v>332</v>
      </c>
      <c r="D3295" s="189" t="s">
        <v>335</v>
      </c>
      <c r="E3295" s="177">
        <v>259846.43</v>
      </c>
    </row>
    <row r="3296" spans="1:5">
      <c r="A3296" s="189">
        <v>37520</v>
      </c>
      <c r="B3296" s="189" t="s">
        <v>2874</v>
      </c>
      <c r="C3296" s="189" t="s">
        <v>332</v>
      </c>
      <c r="D3296" s="189" t="s">
        <v>335</v>
      </c>
      <c r="E3296" s="177">
        <v>255586.66</v>
      </c>
    </row>
    <row r="3297" spans="1:5">
      <c r="A3297" s="189">
        <v>37521</v>
      </c>
      <c r="B3297" s="189" t="s">
        <v>2875</v>
      </c>
      <c r="C3297" s="189" t="s">
        <v>332</v>
      </c>
      <c r="D3297" s="189" t="s">
        <v>335</v>
      </c>
      <c r="E3297" s="177">
        <v>311815.73</v>
      </c>
    </row>
    <row r="3298" spans="1:5">
      <c r="A3298" s="189">
        <v>37522</v>
      </c>
      <c r="B3298" s="189" t="s">
        <v>2876</v>
      </c>
      <c r="C3298" s="189" t="s">
        <v>332</v>
      </c>
      <c r="D3298" s="189" t="s">
        <v>335</v>
      </c>
      <c r="E3298" s="177">
        <v>321196.94</v>
      </c>
    </row>
    <row r="3299" spans="1:5">
      <c r="A3299" s="189">
        <v>21109</v>
      </c>
      <c r="B3299" s="189" t="s">
        <v>2877</v>
      </c>
      <c r="C3299" s="189" t="s">
        <v>332</v>
      </c>
      <c r="D3299" s="189" t="s">
        <v>335</v>
      </c>
      <c r="E3299" s="138">
        <v>55.88</v>
      </c>
    </row>
    <row r="3300" spans="1:5">
      <c r="A3300" s="189">
        <v>36800</v>
      </c>
      <c r="B3300" s="189" t="s">
        <v>2878</v>
      </c>
      <c r="C3300" s="189" t="s">
        <v>332</v>
      </c>
      <c r="D3300" s="189" t="s">
        <v>333</v>
      </c>
      <c r="E3300" s="138">
        <v>70.56</v>
      </c>
    </row>
    <row r="3301" spans="1:5">
      <c r="A3301" s="189">
        <v>11769</v>
      </c>
      <c r="B3301" s="189" t="s">
        <v>2879</v>
      </c>
      <c r="C3301" s="189" t="s">
        <v>332</v>
      </c>
      <c r="D3301" s="189" t="s">
        <v>333</v>
      </c>
      <c r="E3301" s="138">
        <v>172.93</v>
      </c>
    </row>
    <row r="3302" spans="1:5">
      <c r="A3302" s="189">
        <v>36793</v>
      </c>
      <c r="B3302" s="189" t="s">
        <v>2880</v>
      </c>
      <c r="C3302" s="189" t="s">
        <v>332</v>
      </c>
      <c r="D3302" s="189" t="s">
        <v>333</v>
      </c>
      <c r="E3302" s="138">
        <v>279.98</v>
      </c>
    </row>
    <row r="3303" spans="1:5">
      <c r="A3303" s="189">
        <v>37546</v>
      </c>
      <c r="B3303" s="189" t="s">
        <v>2881</v>
      </c>
      <c r="C3303" s="189" t="s">
        <v>332</v>
      </c>
      <c r="D3303" s="189" t="s">
        <v>333</v>
      </c>
      <c r="E3303" s="177">
        <v>9472.56</v>
      </c>
    </row>
    <row r="3304" spans="1:5">
      <c r="A3304" s="189">
        <v>37544</v>
      </c>
      <c r="B3304" s="189" t="s">
        <v>160</v>
      </c>
      <c r="C3304" s="189" t="s">
        <v>332</v>
      </c>
      <c r="D3304" s="189" t="s">
        <v>333</v>
      </c>
      <c r="E3304" s="177">
        <v>10018.83</v>
      </c>
    </row>
    <row r="3305" spans="1:5">
      <c r="A3305" s="189">
        <v>37545</v>
      </c>
      <c r="B3305" s="189" t="s">
        <v>2882</v>
      </c>
      <c r="C3305" s="189" t="s">
        <v>332</v>
      </c>
      <c r="D3305" s="189" t="s">
        <v>333</v>
      </c>
      <c r="E3305" s="177">
        <v>11921.06</v>
      </c>
    </row>
    <row r="3306" spans="1:5">
      <c r="A3306" s="189">
        <v>11771</v>
      </c>
      <c r="B3306" s="189" t="s">
        <v>2883</v>
      </c>
      <c r="C3306" s="189" t="s">
        <v>332</v>
      </c>
      <c r="D3306" s="189" t="s">
        <v>333</v>
      </c>
      <c r="E3306" s="138">
        <v>214.5</v>
      </c>
    </row>
    <row r="3307" spans="1:5">
      <c r="A3307" s="189">
        <v>39919</v>
      </c>
      <c r="B3307" s="189" t="s">
        <v>2884</v>
      </c>
      <c r="C3307" s="189" t="s">
        <v>332</v>
      </c>
      <c r="D3307" s="189" t="s">
        <v>333</v>
      </c>
      <c r="E3307" s="177">
        <v>47415.44</v>
      </c>
    </row>
    <row r="3308" spans="1:5">
      <c r="A3308" s="189">
        <v>38385</v>
      </c>
      <c r="B3308" s="189" t="s">
        <v>2885</v>
      </c>
      <c r="C3308" s="189" t="s">
        <v>332</v>
      </c>
      <c r="D3308" s="189" t="s">
        <v>333</v>
      </c>
      <c r="E3308" s="138">
        <v>35.049999999999997</v>
      </c>
    </row>
    <row r="3309" spans="1:5">
      <c r="A3309" s="189">
        <v>37587</v>
      </c>
      <c r="B3309" s="189" t="s">
        <v>2886</v>
      </c>
      <c r="C3309" s="189" t="s">
        <v>332</v>
      </c>
      <c r="D3309" s="189" t="s">
        <v>333</v>
      </c>
      <c r="E3309" s="138">
        <v>195.1</v>
      </c>
    </row>
    <row r="3310" spans="1:5">
      <c r="A3310" s="189">
        <v>11561</v>
      </c>
      <c r="B3310" s="189" t="s">
        <v>2887</v>
      </c>
      <c r="C3310" s="189" t="s">
        <v>332</v>
      </c>
      <c r="D3310" s="189" t="s">
        <v>333</v>
      </c>
      <c r="E3310" s="138">
        <v>130.78</v>
      </c>
    </row>
    <row r="3311" spans="1:5">
      <c r="A3311" s="189">
        <v>11560</v>
      </c>
      <c r="B3311" s="189" t="s">
        <v>2888</v>
      </c>
      <c r="C3311" s="189" t="s">
        <v>332</v>
      </c>
      <c r="D3311" s="189" t="s">
        <v>333</v>
      </c>
      <c r="E3311" s="138">
        <v>111.31</v>
      </c>
    </row>
    <row r="3312" spans="1:5">
      <c r="A3312" s="189">
        <v>11499</v>
      </c>
      <c r="B3312" s="189" t="s">
        <v>2889</v>
      </c>
      <c r="C3312" s="189" t="s">
        <v>332</v>
      </c>
      <c r="D3312" s="189" t="s">
        <v>333</v>
      </c>
      <c r="E3312" s="177">
        <v>1235.97</v>
      </c>
    </row>
    <row r="3313" spans="1:5">
      <c r="A3313" s="189">
        <v>34761</v>
      </c>
      <c r="B3313" s="189" t="s">
        <v>9405</v>
      </c>
      <c r="C3313" s="189" t="s">
        <v>330</v>
      </c>
      <c r="D3313" s="189" t="s">
        <v>333</v>
      </c>
      <c r="E3313" s="138">
        <v>13.6</v>
      </c>
    </row>
    <row r="3314" spans="1:5">
      <c r="A3314" s="189">
        <v>40924</v>
      </c>
      <c r="B3314" s="189" t="s">
        <v>2890</v>
      </c>
      <c r="C3314" s="189" t="s">
        <v>470</v>
      </c>
      <c r="D3314" s="189" t="s">
        <v>333</v>
      </c>
      <c r="E3314" s="177">
        <v>2406.65</v>
      </c>
    </row>
    <row r="3315" spans="1:5">
      <c r="A3315" s="189">
        <v>25957</v>
      </c>
      <c r="B3315" s="189" t="s">
        <v>9322</v>
      </c>
      <c r="C3315" s="189" t="s">
        <v>330</v>
      </c>
      <c r="D3315" s="189" t="s">
        <v>333</v>
      </c>
      <c r="E3315" s="138">
        <v>19.48</v>
      </c>
    </row>
    <row r="3316" spans="1:5">
      <c r="A3316" s="189">
        <v>40983</v>
      </c>
      <c r="B3316" s="189" t="s">
        <v>2891</v>
      </c>
      <c r="C3316" s="189" t="s">
        <v>470</v>
      </c>
      <c r="D3316" s="189" t="s">
        <v>333</v>
      </c>
      <c r="E3316" s="177">
        <v>3447.28</v>
      </c>
    </row>
    <row r="3317" spans="1:5">
      <c r="A3317" s="189">
        <v>2437</v>
      </c>
      <c r="B3317" s="189" t="s">
        <v>9331</v>
      </c>
      <c r="C3317" s="189" t="s">
        <v>330</v>
      </c>
      <c r="D3317" s="189" t="s">
        <v>333</v>
      </c>
      <c r="E3317" s="138">
        <v>22.36</v>
      </c>
    </row>
    <row r="3318" spans="1:5">
      <c r="A3318" s="189">
        <v>40921</v>
      </c>
      <c r="B3318" s="189" t="s">
        <v>2892</v>
      </c>
      <c r="C3318" s="189" t="s">
        <v>470</v>
      </c>
      <c r="D3318" s="189" t="s">
        <v>333</v>
      </c>
      <c r="E3318" s="177">
        <v>3954.69</v>
      </c>
    </row>
    <row r="3319" spans="1:5">
      <c r="A3319" s="189">
        <v>14252</v>
      </c>
      <c r="B3319" s="189" t="s">
        <v>2893</v>
      </c>
      <c r="C3319" s="189" t="s">
        <v>332</v>
      </c>
      <c r="D3319" s="189" t="s">
        <v>333</v>
      </c>
      <c r="E3319" s="177">
        <v>1901.39</v>
      </c>
    </row>
    <row r="3320" spans="1:5">
      <c r="A3320" s="189">
        <v>730</v>
      </c>
      <c r="B3320" s="189" t="s">
        <v>2894</v>
      </c>
      <c r="C3320" s="189" t="s">
        <v>332</v>
      </c>
      <c r="D3320" s="189" t="s">
        <v>333</v>
      </c>
      <c r="E3320" s="177">
        <v>5080.16</v>
      </c>
    </row>
    <row r="3321" spans="1:5">
      <c r="A3321" s="189">
        <v>723</v>
      </c>
      <c r="B3321" s="189" t="s">
        <v>2895</v>
      </c>
      <c r="C3321" s="189" t="s">
        <v>332</v>
      </c>
      <c r="D3321" s="189" t="s">
        <v>333</v>
      </c>
      <c r="E3321" s="177">
        <v>2525.02</v>
      </c>
    </row>
    <row r="3322" spans="1:5">
      <c r="A3322" s="189">
        <v>36502</v>
      </c>
      <c r="B3322" s="189" t="s">
        <v>2896</v>
      </c>
      <c r="C3322" s="189" t="s">
        <v>332</v>
      </c>
      <c r="D3322" s="189" t="s">
        <v>333</v>
      </c>
      <c r="E3322" s="177">
        <v>2373.21</v>
      </c>
    </row>
    <row r="3323" spans="1:5">
      <c r="A3323" s="189">
        <v>36503</v>
      </c>
      <c r="B3323" s="189" t="s">
        <v>2897</v>
      </c>
      <c r="C3323" s="189" t="s">
        <v>332</v>
      </c>
      <c r="D3323" s="189" t="s">
        <v>333</v>
      </c>
      <c r="E3323" s="177">
        <v>2926.45</v>
      </c>
    </row>
    <row r="3324" spans="1:5">
      <c r="A3324" s="189">
        <v>4090</v>
      </c>
      <c r="B3324" s="189" t="s">
        <v>2898</v>
      </c>
      <c r="C3324" s="189" t="s">
        <v>332</v>
      </c>
      <c r="D3324" s="189" t="s">
        <v>335</v>
      </c>
      <c r="E3324" s="177">
        <v>542000</v>
      </c>
    </row>
    <row r="3325" spans="1:5">
      <c r="A3325" s="189">
        <v>13227</v>
      </c>
      <c r="B3325" s="189" t="s">
        <v>4431</v>
      </c>
      <c r="C3325" s="189" t="s">
        <v>332</v>
      </c>
      <c r="D3325" s="189" t="s">
        <v>335</v>
      </c>
      <c r="E3325" s="177">
        <v>673502.58</v>
      </c>
    </row>
    <row r="3326" spans="1:5">
      <c r="A3326" s="189">
        <v>10597</v>
      </c>
      <c r="B3326" s="189" t="s">
        <v>4432</v>
      </c>
      <c r="C3326" s="189" t="s">
        <v>332</v>
      </c>
      <c r="D3326" s="189" t="s">
        <v>335</v>
      </c>
      <c r="E3326" s="177">
        <v>708948.35</v>
      </c>
    </row>
    <row r="3327" spans="1:5">
      <c r="A3327" s="189">
        <v>39628</v>
      </c>
      <c r="B3327" s="189" t="s">
        <v>2899</v>
      </c>
      <c r="C3327" s="189" t="s">
        <v>332</v>
      </c>
      <c r="D3327" s="189" t="s">
        <v>335</v>
      </c>
      <c r="E3327" s="177">
        <v>2819.43</v>
      </c>
    </row>
    <row r="3328" spans="1:5">
      <c r="A3328" s="189">
        <v>39404</v>
      </c>
      <c r="B3328" s="189" t="s">
        <v>2900</v>
      </c>
      <c r="C3328" s="189" t="s">
        <v>332</v>
      </c>
      <c r="D3328" s="189" t="s">
        <v>335</v>
      </c>
      <c r="E3328" s="177">
        <v>1398.06</v>
      </c>
    </row>
    <row r="3329" spans="1:5">
      <c r="A3329" s="189">
        <v>39402</v>
      </c>
      <c r="B3329" s="189" t="s">
        <v>2901</v>
      </c>
      <c r="C3329" s="189" t="s">
        <v>332</v>
      </c>
      <c r="D3329" s="189" t="s">
        <v>335</v>
      </c>
      <c r="E3329" s="177">
        <v>1151.74</v>
      </c>
    </row>
    <row r="3330" spans="1:5">
      <c r="A3330" s="189">
        <v>39403</v>
      </c>
      <c r="B3330" s="189" t="s">
        <v>2902</v>
      </c>
      <c r="C3330" s="189" t="s">
        <v>332</v>
      </c>
      <c r="D3330" s="189" t="s">
        <v>335</v>
      </c>
      <c r="E3330" s="177">
        <v>1126.68</v>
      </c>
    </row>
    <row r="3331" spans="1:5">
      <c r="A3331" s="189">
        <v>4093</v>
      </c>
      <c r="B3331" s="189" t="s">
        <v>2903</v>
      </c>
      <c r="C3331" s="189" t="s">
        <v>330</v>
      </c>
      <c r="D3331" s="189" t="s">
        <v>333</v>
      </c>
      <c r="E3331" s="138">
        <v>20.22</v>
      </c>
    </row>
    <row r="3332" spans="1:5">
      <c r="A3332" s="189">
        <v>10512</v>
      </c>
      <c r="B3332" s="189" t="s">
        <v>9406</v>
      </c>
      <c r="C3332" s="189" t="s">
        <v>470</v>
      </c>
      <c r="D3332" s="189" t="s">
        <v>333</v>
      </c>
      <c r="E3332" s="177">
        <v>3578.22</v>
      </c>
    </row>
    <row r="3333" spans="1:5">
      <c r="A3333" s="189">
        <v>20020</v>
      </c>
      <c r="B3333" s="189" t="s">
        <v>9326</v>
      </c>
      <c r="C3333" s="189" t="s">
        <v>330</v>
      </c>
      <c r="D3333" s="189" t="s">
        <v>333</v>
      </c>
      <c r="E3333" s="138">
        <v>19.07</v>
      </c>
    </row>
    <row r="3334" spans="1:5">
      <c r="A3334" s="189">
        <v>41038</v>
      </c>
      <c r="B3334" s="189" t="s">
        <v>2904</v>
      </c>
      <c r="C3334" s="189" t="s">
        <v>470</v>
      </c>
      <c r="D3334" s="189" t="s">
        <v>333</v>
      </c>
      <c r="E3334" s="177">
        <v>3375.17</v>
      </c>
    </row>
    <row r="3335" spans="1:5">
      <c r="A3335" s="189">
        <v>4094</v>
      </c>
      <c r="B3335" s="189" t="s">
        <v>9407</v>
      </c>
      <c r="C3335" s="189" t="s">
        <v>330</v>
      </c>
      <c r="D3335" s="189" t="s">
        <v>333</v>
      </c>
      <c r="E3335" s="138">
        <v>27.01</v>
      </c>
    </row>
    <row r="3336" spans="1:5">
      <c r="A3336" s="189">
        <v>40988</v>
      </c>
      <c r="B3336" s="189" t="s">
        <v>2905</v>
      </c>
      <c r="C3336" s="189" t="s">
        <v>470</v>
      </c>
      <c r="D3336" s="189" t="s">
        <v>333</v>
      </c>
      <c r="E3336" s="177">
        <v>4778.49</v>
      </c>
    </row>
    <row r="3337" spans="1:5">
      <c r="A3337" s="189">
        <v>4095</v>
      </c>
      <c r="B3337" s="189" t="s">
        <v>9408</v>
      </c>
      <c r="C3337" s="189" t="s">
        <v>330</v>
      </c>
      <c r="D3337" s="189" t="s">
        <v>333</v>
      </c>
      <c r="E3337" s="138">
        <v>19.93</v>
      </c>
    </row>
    <row r="3338" spans="1:5">
      <c r="A3338" s="189">
        <v>40990</v>
      </c>
      <c r="B3338" s="189" t="s">
        <v>2906</v>
      </c>
      <c r="C3338" s="189" t="s">
        <v>470</v>
      </c>
      <c r="D3338" s="189" t="s">
        <v>333</v>
      </c>
      <c r="E3338" s="177">
        <v>3523.9</v>
      </c>
    </row>
    <row r="3339" spans="1:5">
      <c r="A3339" s="189">
        <v>4097</v>
      </c>
      <c r="B3339" s="189" t="s">
        <v>9409</v>
      </c>
      <c r="C3339" s="189" t="s">
        <v>330</v>
      </c>
      <c r="D3339" s="189" t="s">
        <v>333</v>
      </c>
      <c r="E3339" s="138">
        <v>23.27</v>
      </c>
    </row>
    <row r="3340" spans="1:5">
      <c r="A3340" s="189">
        <v>40994</v>
      </c>
      <c r="B3340" s="189" t="s">
        <v>2907</v>
      </c>
      <c r="C3340" s="189" t="s">
        <v>470</v>
      </c>
      <c r="D3340" s="189" t="s">
        <v>333</v>
      </c>
      <c r="E3340" s="177">
        <v>4116.3100000000004</v>
      </c>
    </row>
    <row r="3341" spans="1:5">
      <c r="A3341" s="189">
        <v>4096</v>
      </c>
      <c r="B3341" s="189" t="s">
        <v>9410</v>
      </c>
      <c r="C3341" s="189" t="s">
        <v>330</v>
      </c>
      <c r="D3341" s="189" t="s">
        <v>333</v>
      </c>
      <c r="E3341" s="138">
        <v>21.09</v>
      </c>
    </row>
    <row r="3342" spans="1:5">
      <c r="A3342" s="189">
        <v>40992</v>
      </c>
      <c r="B3342" s="189" t="s">
        <v>2908</v>
      </c>
      <c r="C3342" s="189" t="s">
        <v>470</v>
      </c>
      <c r="D3342" s="189" t="s">
        <v>333</v>
      </c>
      <c r="E3342" s="177">
        <v>3731.01</v>
      </c>
    </row>
    <row r="3343" spans="1:5">
      <c r="A3343" s="189">
        <v>13955</v>
      </c>
      <c r="B3343" s="189" t="s">
        <v>2909</v>
      </c>
      <c r="C3343" s="189" t="s">
        <v>332</v>
      </c>
      <c r="D3343" s="189" t="s">
        <v>333</v>
      </c>
      <c r="E3343" s="177">
        <v>2605.44</v>
      </c>
    </row>
    <row r="3344" spans="1:5">
      <c r="A3344" s="189">
        <v>4114</v>
      </c>
      <c r="B3344" s="189" t="s">
        <v>2910</v>
      </c>
      <c r="C3344" s="189" t="s">
        <v>332</v>
      </c>
      <c r="D3344" s="189" t="s">
        <v>333</v>
      </c>
      <c r="E3344" s="138">
        <v>40.71</v>
      </c>
    </row>
    <row r="3345" spans="1:5">
      <c r="A3345" s="189">
        <v>36797</v>
      </c>
      <c r="B3345" s="189" t="s">
        <v>2911</v>
      </c>
      <c r="C3345" s="189" t="s">
        <v>332</v>
      </c>
      <c r="D3345" s="189" t="s">
        <v>333</v>
      </c>
      <c r="E3345" s="138">
        <v>35.6</v>
      </c>
    </row>
    <row r="3346" spans="1:5">
      <c r="A3346" s="189">
        <v>4107</v>
      </c>
      <c r="B3346" s="189" t="s">
        <v>2912</v>
      </c>
      <c r="C3346" s="189" t="s">
        <v>332</v>
      </c>
      <c r="D3346" s="189" t="s">
        <v>333</v>
      </c>
      <c r="E3346" s="138">
        <v>34.28</v>
      </c>
    </row>
    <row r="3347" spans="1:5">
      <c r="A3347" s="189">
        <v>36799</v>
      </c>
      <c r="B3347" s="189" t="s">
        <v>2913</v>
      </c>
      <c r="C3347" s="189" t="s">
        <v>332</v>
      </c>
      <c r="D3347" s="189" t="s">
        <v>333</v>
      </c>
      <c r="E3347" s="138">
        <v>32.729999999999997</v>
      </c>
    </row>
    <row r="3348" spans="1:5">
      <c r="A3348" s="189">
        <v>4108</v>
      </c>
      <c r="B3348" s="189" t="s">
        <v>2914</v>
      </c>
      <c r="C3348" s="189" t="s">
        <v>332</v>
      </c>
      <c r="D3348" s="189" t="s">
        <v>333</v>
      </c>
      <c r="E3348" s="138">
        <v>27.56</v>
      </c>
    </row>
    <row r="3349" spans="1:5">
      <c r="A3349" s="189">
        <v>4102</v>
      </c>
      <c r="B3349" s="189" t="s">
        <v>2915</v>
      </c>
      <c r="C3349" s="189" t="s">
        <v>332</v>
      </c>
      <c r="D3349" s="189" t="s">
        <v>331</v>
      </c>
      <c r="E3349" s="138">
        <v>41</v>
      </c>
    </row>
    <row r="3350" spans="1:5">
      <c r="A3350" s="189">
        <v>10826</v>
      </c>
      <c r="B3350" s="189" t="s">
        <v>179</v>
      </c>
      <c r="C3350" s="189" t="s">
        <v>332</v>
      </c>
      <c r="D3350" s="189" t="s">
        <v>333</v>
      </c>
      <c r="E3350" s="138">
        <v>28.73</v>
      </c>
    </row>
    <row r="3351" spans="1:5">
      <c r="A3351" s="189">
        <v>365</v>
      </c>
      <c r="B3351" s="189" t="s">
        <v>2916</v>
      </c>
      <c r="C3351" s="189" t="s">
        <v>332</v>
      </c>
      <c r="D3351" s="189" t="s">
        <v>333</v>
      </c>
      <c r="E3351" s="138">
        <v>17.809999999999999</v>
      </c>
    </row>
    <row r="3352" spans="1:5">
      <c r="A3352" s="189">
        <v>38639</v>
      </c>
      <c r="B3352" s="189" t="s">
        <v>2917</v>
      </c>
      <c r="C3352" s="189" t="s">
        <v>332</v>
      </c>
      <c r="D3352" s="189" t="s">
        <v>333</v>
      </c>
      <c r="E3352" s="138">
        <v>68.959999999999994</v>
      </c>
    </row>
    <row r="3353" spans="1:5">
      <c r="A3353" s="189">
        <v>38640</v>
      </c>
      <c r="B3353" s="189" t="s">
        <v>2918</v>
      </c>
      <c r="C3353" s="189" t="s">
        <v>332</v>
      </c>
      <c r="D3353" s="189" t="s">
        <v>333</v>
      </c>
      <c r="E3353" s="138">
        <v>1.03</v>
      </c>
    </row>
    <row r="3354" spans="1:5">
      <c r="A3354" s="189">
        <v>358</v>
      </c>
      <c r="B3354" s="189" t="s">
        <v>2919</v>
      </c>
      <c r="C3354" s="189" t="s">
        <v>332</v>
      </c>
      <c r="D3354" s="189" t="s">
        <v>333</v>
      </c>
      <c r="E3354" s="138">
        <v>21.26</v>
      </c>
    </row>
    <row r="3355" spans="1:5">
      <c r="A3355" s="189">
        <v>359</v>
      </c>
      <c r="B3355" s="189" t="s">
        <v>2920</v>
      </c>
      <c r="C3355" s="189" t="s">
        <v>332</v>
      </c>
      <c r="D3355" s="189" t="s">
        <v>333</v>
      </c>
      <c r="E3355" s="138">
        <v>43.67</v>
      </c>
    </row>
    <row r="3356" spans="1:5">
      <c r="A3356" s="189">
        <v>38641</v>
      </c>
      <c r="B3356" s="189" t="s">
        <v>2921</v>
      </c>
      <c r="C3356" s="189" t="s">
        <v>332</v>
      </c>
      <c r="D3356" s="189" t="s">
        <v>333</v>
      </c>
      <c r="E3356" s="138">
        <v>43.1</v>
      </c>
    </row>
    <row r="3357" spans="1:5">
      <c r="A3357" s="189">
        <v>360</v>
      </c>
      <c r="B3357" s="189" t="s">
        <v>2922</v>
      </c>
      <c r="C3357" s="189" t="s">
        <v>332</v>
      </c>
      <c r="D3357" s="189" t="s">
        <v>331</v>
      </c>
      <c r="E3357" s="138">
        <v>1</v>
      </c>
    </row>
    <row r="3358" spans="1:5">
      <c r="A3358" s="189">
        <v>4127</v>
      </c>
      <c r="B3358" s="189" t="s">
        <v>2923</v>
      </c>
      <c r="C3358" s="189" t="s">
        <v>332</v>
      </c>
      <c r="D3358" s="189" t="s">
        <v>335</v>
      </c>
      <c r="E3358" s="138">
        <v>202.03</v>
      </c>
    </row>
    <row r="3359" spans="1:5">
      <c r="A3359" s="189">
        <v>4154</v>
      </c>
      <c r="B3359" s="189" t="s">
        <v>2924</v>
      </c>
      <c r="C3359" s="189" t="s">
        <v>332</v>
      </c>
      <c r="D3359" s="189" t="s">
        <v>335</v>
      </c>
      <c r="E3359" s="138">
        <v>246.84</v>
      </c>
    </row>
    <row r="3360" spans="1:5">
      <c r="A3360" s="189">
        <v>4168</v>
      </c>
      <c r="B3360" s="189" t="s">
        <v>2925</v>
      </c>
      <c r="C3360" s="189" t="s">
        <v>332</v>
      </c>
      <c r="D3360" s="189" t="s">
        <v>335</v>
      </c>
      <c r="E3360" s="138">
        <v>260.69</v>
      </c>
    </row>
    <row r="3361" spans="1:5">
      <c r="A3361" s="189">
        <v>4161</v>
      </c>
      <c r="B3361" s="189" t="s">
        <v>2926</v>
      </c>
      <c r="C3361" s="189" t="s">
        <v>332</v>
      </c>
      <c r="D3361" s="189" t="s">
        <v>335</v>
      </c>
      <c r="E3361" s="138">
        <v>250.91</v>
      </c>
    </row>
    <row r="3362" spans="1:5">
      <c r="A3362" s="189">
        <v>42430</v>
      </c>
      <c r="B3362" s="189" t="s">
        <v>9411</v>
      </c>
      <c r="C3362" s="189" t="s">
        <v>332</v>
      </c>
      <c r="D3362" s="189" t="s">
        <v>335</v>
      </c>
      <c r="E3362" s="177">
        <v>3654.84</v>
      </c>
    </row>
    <row r="3363" spans="1:5">
      <c r="A3363" s="189">
        <v>4214</v>
      </c>
      <c r="B3363" s="189" t="s">
        <v>2927</v>
      </c>
      <c r="C3363" s="189" t="s">
        <v>332</v>
      </c>
      <c r="D3363" s="189" t="s">
        <v>333</v>
      </c>
      <c r="E3363" s="138">
        <v>6.17</v>
      </c>
    </row>
    <row r="3364" spans="1:5">
      <c r="A3364" s="189">
        <v>4215</v>
      </c>
      <c r="B3364" s="189" t="s">
        <v>2928</v>
      </c>
      <c r="C3364" s="189" t="s">
        <v>332</v>
      </c>
      <c r="D3364" s="189" t="s">
        <v>333</v>
      </c>
      <c r="E3364" s="138">
        <v>4.0599999999999996</v>
      </c>
    </row>
    <row r="3365" spans="1:5">
      <c r="A3365" s="189">
        <v>4210</v>
      </c>
      <c r="B3365" s="189" t="s">
        <v>2929</v>
      </c>
      <c r="C3365" s="189" t="s">
        <v>332</v>
      </c>
      <c r="D3365" s="189" t="s">
        <v>333</v>
      </c>
      <c r="E3365" s="138">
        <v>0.68</v>
      </c>
    </row>
    <row r="3366" spans="1:5">
      <c r="A3366" s="189">
        <v>4212</v>
      </c>
      <c r="B3366" s="189" t="s">
        <v>2930</v>
      </c>
      <c r="C3366" s="189" t="s">
        <v>332</v>
      </c>
      <c r="D3366" s="189" t="s">
        <v>333</v>
      </c>
      <c r="E3366" s="138">
        <v>1.96</v>
      </c>
    </row>
    <row r="3367" spans="1:5">
      <c r="A3367" s="189">
        <v>4213</v>
      </c>
      <c r="B3367" s="189" t="s">
        <v>2931</v>
      </c>
      <c r="C3367" s="189" t="s">
        <v>332</v>
      </c>
      <c r="D3367" s="189" t="s">
        <v>333</v>
      </c>
      <c r="E3367" s="138">
        <v>8.77</v>
      </c>
    </row>
    <row r="3368" spans="1:5">
      <c r="A3368" s="189">
        <v>4211</v>
      </c>
      <c r="B3368" s="189" t="s">
        <v>2932</v>
      </c>
      <c r="C3368" s="189" t="s">
        <v>332</v>
      </c>
      <c r="D3368" s="189" t="s">
        <v>333</v>
      </c>
      <c r="E3368" s="138">
        <v>0.98</v>
      </c>
    </row>
    <row r="3369" spans="1:5">
      <c r="A3369" s="189">
        <v>4209</v>
      </c>
      <c r="B3369" s="189" t="s">
        <v>2933</v>
      </c>
      <c r="C3369" s="189" t="s">
        <v>332</v>
      </c>
      <c r="D3369" s="189" t="s">
        <v>335</v>
      </c>
      <c r="E3369" s="138">
        <v>13.57</v>
      </c>
    </row>
    <row r="3370" spans="1:5">
      <c r="A3370" s="189">
        <v>4180</v>
      </c>
      <c r="B3370" s="189" t="s">
        <v>2934</v>
      </c>
      <c r="C3370" s="189" t="s">
        <v>332</v>
      </c>
      <c r="D3370" s="189" t="s">
        <v>335</v>
      </c>
      <c r="E3370" s="138">
        <v>10.220000000000001</v>
      </c>
    </row>
    <row r="3371" spans="1:5">
      <c r="A3371" s="189">
        <v>4177</v>
      </c>
      <c r="B3371" s="189" t="s">
        <v>2935</v>
      </c>
      <c r="C3371" s="189" t="s">
        <v>332</v>
      </c>
      <c r="D3371" s="189" t="s">
        <v>335</v>
      </c>
      <c r="E3371" s="138">
        <v>3.39</v>
      </c>
    </row>
    <row r="3372" spans="1:5">
      <c r="A3372" s="189">
        <v>4179</v>
      </c>
      <c r="B3372" s="189" t="s">
        <v>2936</v>
      </c>
      <c r="C3372" s="189" t="s">
        <v>332</v>
      </c>
      <c r="D3372" s="189" t="s">
        <v>335</v>
      </c>
      <c r="E3372" s="138">
        <v>6.94</v>
      </c>
    </row>
    <row r="3373" spans="1:5">
      <c r="A3373" s="189">
        <v>4208</v>
      </c>
      <c r="B3373" s="189" t="s">
        <v>2937</v>
      </c>
      <c r="C3373" s="189" t="s">
        <v>332</v>
      </c>
      <c r="D3373" s="189" t="s">
        <v>335</v>
      </c>
      <c r="E3373" s="138">
        <v>32.31</v>
      </c>
    </row>
    <row r="3374" spans="1:5">
      <c r="A3374" s="189">
        <v>4181</v>
      </c>
      <c r="B3374" s="189" t="s">
        <v>2938</v>
      </c>
      <c r="C3374" s="189" t="s">
        <v>332</v>
      </c>
      <c r="D3374" s="189" t="s">
        <v>335</v>
      </c>
      <c r="E3374" s="138">
        <v>21.11</v>
      </c>
    </row>
    <row r="3375" spans="1:5">
      <c r="A3375" s="189">
        <v>4178</v>
      </c>
      <c r="B3375" s="189" t="s">
        <v>2939</v>
      </c>
      <c r="C3375" s="189" t="s">
        <v>332</v>
      </c>
      <c r="D3375" s="189" t="s">
        <v>335</v>
      </c>
      <c r="E3375" s="138">
        <v>4.7</v>
      </c>
    </row>
    <row r="3376" spans="1:5">
      <c r="A3376" s="189">
        <v>4182</v>
      </c>
      <c r="B3376" s="189" t="s">
        <v>2940</v>
      </c>
      <c r="C3376" s="189" t="s">
        <v>332</v>
      </c>
      <c r="D3376" s="189" t="s">
        <v>335</v>
      </c>
      <c r="E3376" s="138">
        <v>52.57</v>
      </c>
    </row>
    <row r="3377" spans="1:5">
      <c r="A3377" s="189">
        <v>4183</v>
      </c>
      <c r="B3377" s="189" t="s">
        <v>2941</v>
      </c>
      <c r="C3377" s="189" t="s">
        <v>332</v>
      </c>
      <c r="D3377" s="189" t="s">
        <v>335</v>
      </c>
      <c r="E3377" s="138">
        <v>84.63</v>
      </c>
    </row>
    <row r="3378" spans="1:5">
      <c r="A3378" s="189">
        <v>4184</v>
      </c>
      <c r="B3378" s="189" t="s">
        <v>2942</v>
      </c>
      <c r="C3378" s="189" t="s">
        <v>332</v>
      </c>
      <c r="D3378" s="189" t="s">
        <v>335</v>
      </c>
      <c r="E3378" s="138">
        <v>186.81</v>
      </c>
    </row>
    <row r="3379" spans="1:5">
      <c r="A3379" s="189">
        <v>4185</v>
      </c>
      <c r="B3379" s="189" t="s">
        <v>2943</v>
      </c>
      <c r="C3379" s="189" t="s">
        <v>332</v>
      </c>
      <c r="D3379" s="189" t="s">
        <v>335</v>
      </c>
      <c r="E3379" s="138">
        <v>310.39999999999998</v>
      </c>
    </row>
    <row r="3380" spans="1:5">
      <c r="A3380" s="189">
        <v>4205</v>
      </c>
      <c r="B3380" s="189" t="s">
        <v>2944</v>
      </c>
      <c r="C3380" s="189" t="s">
        <v>332</v>
      </c>
      <c r="D3380" s="189" t="s">
        <v>335</v>
      </c>
      <c r="E3380" s="138">
        <v>17.920000000000002</v>
      </c>
    </row>
    <row r="3381" spans="1:5">
      <c r="A3381" s="189">
        <v>4192</v>
      </c>
      <c r="B3381" s="189" t="s">
        <v>2945</v>
      </c>
      <c r="C3381" s="189" t="s">
        <v>332</v>
      </c>
      <c r="D3381" s="189" t="s">
        <v>335</v>
      </c>
      <c r="E3381" s="138">
        <v>17.920000000000002</v>
      </c>
    </row>
    <row r="3382" spans="1:5">
      <c r="A3382" s="189">
        <v>4191</v>
      </c>
      <c r="B3382" s="189" t="s">
        <v>2946</v>
      </c>
      <c r="C3382" s="189" t="s">
        <v>332</v>
      </c>
      <c r="D3382" s="189" t="s">
        <v>335</v>
      </c>
      <c r="E3382" s="138">
        <v>17.920000000000002</v>
      </c>
    </row>
    <row r="3383" spans="1:5">
      <c r="A3383" s="189">
        <v>4207</v>
      </c>
      <c r="B3383" s="189" t="s">
        <v>2947</v>
      </c>
      <c r="C3383" s="189" t="s">
        <v>332</v>
      </c>
      <c r="D3383" s="189" t="s">
        <v>335</v>
      </c>
      <c r="E3383" s="138">
        <v>14.42</v>
      </c>
    </row>
    <row r="3384" spans="1:5">
      <c r="A3384" s="189">
        <v>4206</v>
      </c>
      <c r="B3384" s="189" t="s">
        <v>2948</v>
      </c>
      <c r="C3384" s="189" t="s">
        <v>332</v>
      </c>
      <c r="D3384" s="189" t="s">
        <v>335</v>
      </c>
      <c r="E3384" s="138">
        <v>14.01</v>
      </c>
    </row>
    <row r="3385" spans="1:5">
      <c r="A3385" s="189">
        <v>4190</v>
      </c>
      <c r="B3385" s="189" t="s">
        <v>2949</v>
      </c>
      <c r="C3385" s="189" t="s">
        <v>332</v>
      </c>
      <c r="D3385" s="189" t="s">
        <v>335</v>
      </c>
      <c r="E3385" s="138">
        <v>14.01</v>
      </c>
    </row>
    <row r="3386" spans="1:5">
      <c r="A3386" s="189">
        <v>4186</v>
      </c>
      <c r="B3386" s="189" t="s">
        <v>2950</v>
      </c>
      <c r="C3386" s="189" t="s">
        <v>332</v>
      </c>
      <c r="D3386" s="189" t="s">
        <v>335</v>
      </c>
      <c r="E3386" s="138">
        <v>4.1399999999999997</v>
      </c>
    </row>
    <row r="3387" spans="1:5">
      <c r="A3387" s="189">
        <v>4188</v>
      </c>
      <c r="B3387" s="189" t="s">
        <v>2951</v>
      </c>
      <c r="C3387" s="189" t="s">
        <v>332</v>
      </c>
      <c r="D3387" s="189" t="s">
        <v>335</v>
      </c>
      <c r="E3387" s="138">
        <v>8.4499999999999993</v>
      </c>
    </row>
    <row r="3388" spans="1:5">
      <c r="A3388" s="189">
        <v>4189</v>
      </c>
      <c r="B3388" s="189" t="s">
        <v>2952</v>
      </c>
      <c r="C3388" s="189" t="s">
        <v>332</v>
      </c>
      <c r="D3388" s="189" t="s">
        <v>335</v>
      </c>
      <c r="E3388" s="138">
        <v>8.4499999999999993</v>
      </c>
    </row>
    <row r="3389" spans="1:5">
      <c r="A3389" s="189">
        <v>4197</v>
      </c>
      <c r="B3389" s="189" t="s">
        <v>2953</v>
      </c>
      <c r="C3389" s="189" t="s">
        <v>332</v>
      </c>
      <c r="D3389" s="189" t="s">
        <v>335</v>
      </c>
      <c r="E3389" s="138">
        <v>44.76</v>
      </c>
    </row>
    <row r="3390" spans="1:5">
      <c r="A3390" s="189">
        <v>4194</v>
      </c>
      <c r="B3390" s="189" t="s">
        <v>2954</v>
      </c>
      <c r="C3390" s="189" t="s">
        <v>332</v>
      </c>
      <c r="D3390" s="189" t="s">
        <v>335</v>
      </c>
      <c r="E3390" s="138">
        <v>27.04</v>
      </c>
    </row>
    <row r="3391" spans="1:5">
      <c r="A3391" s="189">
        <v>4193</v>
      </c>
      <c r="B3391" s="189" t="s">
        <v>2955</v>
      </c>
      <c r="C3391" s="189" t="s">
        <v>332</v>
      </c>
      <c r="D3391" s="189" t="s">
        <v>335</v>
      </c>
      <c r="E3391" s="138">
        <v>27.04</v>
      </c>
    </row>
    <row r="3392" spans="1:5">
      <c r="A3392" s="189">
        <v>4204</v>
      </c>
      <c r="B3392" s="189" t="s">
        <v>2956</v>
      </c>
      <c r="C3392" s="189" t="s">
        <v>332</v>
      </c>
      <c r="D3392" s="189" t="s">
        <v>335</v>
      </c>
      <c r="E3392" s="138">
        <v>27.04</v>
      </c>
    </row>
    <row r="3393" spans="1:5">
      <c r="A3393" s="189">
        <v>4187</v>
      </c>
      <c r="B3393" s="189" t="s">
        <v>2957</v>
      </c>
      <c r="C3393" s="189" t="s">
        <v>332</v>
      </c>
      <c r="D3393" s="189" t="s">
        <v>335</v>
      </c>
      <c r="E3393" s="138">
        <v>5.39</v>
      </c>
    </row>
    <row r="3394" spans="1:5">
      <c r="A3394" s="189">
        <v>4202</v>
      </c>
      <c r="B3394" s="189" t="s">
        <v>2958</v>
      </c>
      <c r="C3394" s="189" t="s">
        <v>332</v>
      </c>
      <c r="D3394" s="189" t="s">
        <v>335</v>
      </c>
      <c r="E3394" s="138">
        <v>81.739999999999995</v>
      </c>
    </row>
    <row r="3395" spans="1:5">
      <c r="A3395" s="189">
        <v>4203</v>
      </c>
      <c r="B3395" s="189" t="s">
        <v>2959</v>
      </c>
      <c r="C3395" s="189" t="s">
        <v>332</v>
      </c>
      <c r="D3395" s="189" t="s">
        <v>335</v>
      </c>
      <c r="E3395" s="138">
        <v>72.19</v>
      </c>
    </row>
    <row r="3396" spans="1:5">
      <c r="A3396" s="189">
        <v>40368</v>
      </c>
      <c r="B3396" s="189" t="s">
        <v>9412</v>
      </c>
      <c r="C3396" s="189" t="s">
        <v>332</v>
      </c>
      <c r="D3396" s="189" t="s">
        <v>335</v>
      </c>
      <c r="E3396" s="138">
        <v>33.46</v>
      </c>
    </row>
    <row r="3397" spans="1:5">
      <c r="A3397" s="189">
        <v>40365</v>
      </c>
      <c r="B3397" s="189" t="s">
        <v>9413</v>
      </c>
      <c r="C3397" s="189" t="s">
        <v>332</v>
      </c>
      <c r="D3397" s="189" t="s">
        <v>335</v>
      </c>
      <c r="E3397" s="138">
        <v>22.57</v>
      </c>
    </row>
    <row r="3398" spans="1:5">
      <c r="A3398" s="189">
        <v>40356</v>
      </c>
      <c r="B3398" s="189" t="s">
        <v>9414</v>
      </c>
      <c r="C3398" s="189" t="s">
        <v>332</v>
      </c>
      <c r="D3398" s="189" t="s">
        <v>335</v>
      </c>
      <c r="E3398" s="138">
        <v>7.71</v>
      </c>
    </row>
    <row r="3399" spans="1:5">
      <c r="A3399" s="189">
        <v>40362</v>
      </c>
      <c r="B3399" s="189" t="s">
        <v>9415</v>
      </c>
      <c r="C3399" s="189" t="s">
        <v>332</v>
      </c>
      <c r="D3399" s="189" t="s">
        <v>335</v>
      </c>
      <c r="E3399" s="138">
        <v>14.95</v>
      </c>
    </row>
    <row r="3400" spans="1:5">
      <c r="A3400" s="189">
        <v>40374</v>
      </c>
      <c r="B3400" s="189" t="s">
        <v>9416</v>
      </c>
      <c r="C3400" s="189" t="s">
        <v>332</v>
      </c>
      <c r="D3400" s="189" t="s">
        <v>335</v>
      </c>
      <c r="E3400" s="138">
        <v>87.45</v>
      </c>
    </row>
    <row r="3401" spans="1:5">
      <c r="A3401" s="189">
        <v>40371</v>
      </c>
      <c r="B3401" s="189" t="s">
        <v>9417</v>
      </c>
      <c r="C3401" s="189" t="s">
        <v>332</v>
      </c>
      <c r="D3401" s="189" t="s">
        <v>335</v>
      </c>
      <c r="E3401" s="138">
        <v>55.04</v>
      </c>
    </row>
    <row r="3402" spans="1:5">
      <c r="A3402" s="189">
        <v>40359</v>
      </c>
      <c r="B3402" s="189" t="s">
        <v>9418</v>
      </c>
      <c r="C3402" s="189" t="s">
        <v>332</v>
      </c>
      <c r="D3402" s="189" t="s">
        <v>335</v>
      </c>
      <c r="E3402" s="138">
        <v>9.9600000000000009</v>
      </c>
    </row>
    <row r="3403" spans="1:5">
      <c r="A3403" s="189">
        <v>7595</v>
      </c>
      <c r="B3403" s="189" t="s">
        <v>2960</v>
      </c>
      <c r="C3403" s="189" t="s">
        <v>330</v>
      </c>
      <c r="D3403" s="189" t="s">
        <v>333</v>
      </c>
      <c r="E3403" s="138">
        <v>7.86</v>
      </c>
    </row>
    <row r="3404" spans="1:5">
      <c r="A3404" s="189">
        <v>41094</v>
      </c>
      <c r="B3404" s="189" t="s">
        <v>2961</v>
      </c>
      <c r="C3404" s="189" t="s">
        <v>470</v>
      </c>
      <c r="D3404" s="189" t="s">
        <v>333</v>
      </c>
      <c r="E3404" s="177">
        <v>1390.95</v>
      </c>
    </row>
    <row r="3405" spans="1:5">
      <c r="A3405" s="189">
        <v>39609</v>
      </c>
      <c r="B3405" s="189" t="s">
        <v>16152</v>
      </c>
      <c r="C3405" s="189" t="s">
        <v>332</v>
      </c>
      <c r="D3405" s="189" t="s">
        <v>333</v>
      </c>
      <c r="E3405" s="177">
        <v>46539.83</v>
      </c>
    </row>
    <row r="3406" spans="1:5">
      <c r="A3406" s="189">
        <v>39610</v>
      </c>
      <c r="B3406" s="189" t="s">
        <v>16153</v>
      </c>
      <c r="C3406" s="189" t="s">
        <v>332</v>
      </c>
      <c r="D3406" s="189" t="s">
        <v>333</v>
      </c>
      <c r="E3406" s="177">
        <v>67933.63</v>
      </c>
    </row>
    <row r="3407" spans="1:5">
      <c r="A3407" s="189">
        <v>39611</v>
      </c>
      <c r="B3407" s="189" t="s">
        <v>16154</v>
      </c>
      <c r="C3407" s="189" t="s">
        <v>332</v>
      </c>
      <c r="D3407" s="189" t="s">
        <v>333</v>
      </c>
      <c r="E3407" s="177">
        <v>82210.81</v>
      </c>
    </row>
    <row r="3408" spans="1:5">
      <c r="A3408" s="189">
        <v>39612</v>
      </c>
      <c r="B3408" s="189" t="s">
        <v>16155</v>
      </c>
      <c r="C3408" s="189" t="s">
        <v>332</v>
      </c>
      <c r="D3408" s="189" t="s">
        <v>333</v>
      </c>
      <c r="E3408" s="177">
        <v>128785.09</v>
      </c>
    </row>
    <row r="3409" spans="1:5">
      <c r="A3409" s="189">
        <v>39608</v>
      </c>
      <c r="B3409" s="189" t="s">
        <v>16156</v>
      </c>
      <c r="C3409" s="189" t="s">
        <v>332</v>
      </c>
      <c r="D3409" s="189" t="s">
        <v>333</v>
      </c>
      <c r="E3409" s="177">
        <v>37212.75</v>
      </c>
    </row>
    <row r="3410" spans="1:5">
      <c r="A3410" s="189">
        <v>38175</v>
      </c>
      <c r="B3410" s="189" t="s">
        <v>2962</v>
      </c>
      <c r="C3410" s="189" t="s">
        <v>332</v>
      </c>
      <c r="D3410" s="189" t="s">
        <v>333</v>
      </c>
      <c r="E3410" s="138">
        <v>2.25</v>
      </c>
    </row>
    <row r="3411" spans="1:5">
      <c r="A3411" s="189">
        <v>38176</v>
      </c>
      <c r="B3411" s="189" t="s">
        <v>2963</v>
      </c>
      <c r="C3411" s="189" t="s">
        <v>332</v>
      </c>
      <c r="D3411" s="189" t="s">
        <v>333</v>
      </c>
      <c r="E3411" s="138">
        <v>6.11</v>
      </c>
    </row>
    <row r="3412" spans="1:5">
      <c r="A3412" s="189">
        <v>36152</v>
      </c>
      <c r="B3412" s="189" t="s">
        <v>88</v>
      </c>
      <c r="C3412" s="189" t="s">
        <v>332</v>
      </c>
      <c r="D3412" s="189" t="s">
        <v>333</v>
      </c>
      <c r="E3412" s="138">
        <v>4.01</v>
      </c>
    </row>
    <row r="3413" spans="1:5">
      <c r="A3413" s="189">
        <v>11138</v>
      </c>
      <c r="B3413" s="189" t="s">
        <v>2964</v>
      </c>
      <c r="C3413" s="189" t="s">
        <v>389</v>
      </c>
      <c r="D3413" s="189" t="s">
        <v>333</v>
      </c>
      <c r="E3413" s="138">
        <v>1.94</v>
      </c>
    </row>
    <row r="3414" spans="1:5">
      <c r="A3414" s="189">
        <v>5333</v>
      </c>
      <c r="B3414" s="189" t="s">
        <v>220</v>
      </c>
      <c r="C3414" s="189" t="s">
        <v>389</v>
      </c>
      <c r="D3414" s="189" t="s">
        <v>333</v>
      </c>
      <c r="E3414" s="138">
        <v>17.03</v>
      </c>
    </row>
    <row r="3415" spans="1:5">
      <c r="A3415" s="189">
        <v>4221</v>
      </c>
      <c r="B3415" s="189" t="s">
        <v>94</v>
      </c>
      <c r="C3415" s="189" t="s">
        <v>389</v>
      </c>
      <c r="D3415" s="189" t="s">
        <v>331</v>
      </c>
      <c r="E3415" s="138">
        <v>3.02</v>
      </c>
    </row>
    <row r="3416" spans="1:5">
      <c r="A3416" s="189">
        <v>4227</v>
      </c>
      <c r="B3416" s="189" t="s">
        <v>2965</v>
      </c>
      <c r="C3416" s="189" t="s">
        <v>389</v>
      </c>
      <c r="D3416" s="189" t="s">
        <v>331</v>
      </c>
      <c r="E3416" s="138">
        <v>14.5</v>
      </c>
    </row>
    <row r="3417" spans="1:5">
      <c r="A3417" s="189">
        <v>38170</v>
      </c>
      <c r="B3417" s="189" t="s">
        <v>2966</v>
      </c>
      <c r="C3417" s="189" t="s">
        <v>332</v>
      </c>
      <c r="D3417" s="189" t="s">
        <v>333</v>
      </c>
      <c r="E3417" s="138">
        <v>10.3</v>
      </c>
    </row>
    <row r="3418" spans="1:5">
      <c r="A3418" s="189">
        <v>4252</v>
      </c>
      <c r="B3418" s="189" t="s">
        <v>9419</v>
      </c>
      <c r="C3418" s="189" t="s">
        <v>330</v>
      </c>
      <c r="D3418" s="189" t="s">
        <v>333</v>
      </c>
      <c r="E3418" s="138">
        <v>22.43</v>
      </c>
    </row>
    <row r="3419" spans="1:5">
      <c r="A3419" s="189">
        <v>40980</v>
      </c>
      <c r="B3419" s="189" t="s">
        <v>2967</v>
      </c>
      <c r="C3419" s="189" t="s">
        <v>470</v>
      </c>
      <c r="D3419" s="189" t="s">
        <v>333</v>
      </c>
      <c r="E3419" s="177">
        <v>3966.68</v>
      </c>
    </row>
    <row r="3420" spans="1:5">
      <c r="A3420" s="189">
        <v>4243</v>
      </c>
      <c r="B3420" s="189" t="s">
        <v>2968</v>
      </c>
      <c r="C3420" s="189" t="s">
        <v>330</v>
      </c>
      <c r="D3420" s="189" t="s">
        <v>333</v>
      </c>
      <c r="E3420" s="138">
        <v>18.239999999999998</v>
      </c>
    </row>
    <row r="3421" spans="1:5">
      <c r="A3421" s="189">
        <v>41031</v>
      </c>
      <c r="B3421" s="189" t="s">
        <v>2969</v>
      </c>
      <c r="C3421" s="189" t="s">
        <v>470</v>
      </c>
      <c r="D3421" s="189" t="s">
        <v>333</v>
      </c>
      <c r="E3421" s="177">
        <v>3226.27</v>
      </c>
    </row>
    <row r="3422" spans="1:5">
      <c r="A3422" s="189">
        <v>37666</v>
      </c>
      <c r="B3422" s="189" t="s">
        <v>16157</v>
      </c>
      <c r="C3422" s="189" t="s">
        <v>330</v>
      </c>
      <c r="D3422" s="189" t="s">
        <v>333</v>
      </c>
      <c r="E3422" s="138">
        <v>17.61</v>
      </c>
    </row>
    <row r="3423" spans="1:5">
      <c r="A3423" s="189">
        <v>40986</v>
      </c>
      <c r="B3423" s="189" t="s">
        <v>9420</v>
      </c>
      <c r="C3423" s="189" t="s">
        <v>470</v>
      </c>
      <c r="D3423" s="189" t="s">
        <v>333</v>
      </c>
      <c r="E3423" s="177">
        <v>3113.46</v>
      </c>
    </row>
    <row r="3424" spans="1:5">
      <c r="A3424" s="189">
        <v>4250</v>
      </c>
      <c r="B3424" s="189" t="s">
        <v>2970</v>
      </c>
      <c r="C3424" s="189" t="s">
        <v>330</v>
      </c>
      <c r="D3424" s="189" t="s">
        <v>333</v>
      </c>
      <c r="E3424" s="138">
        <v>20.22</v>
      </c>
    </row>
    <row r="3425" spans="1:5">
      <c r="A3425" s="189">
        <v>40978</v>
      </c>
      <c r="B3425" s="189" t="s">
        <v>2971</v>
      </c>
      <c r="C3425" s="189" t="s">
        <v>470</v>
      </c>
      <c r="D3425" s="189" t="s">
        <v>333</v>
      </c>
      <c r="E3425" s="177">
        <v>3577.93</v>
      </c>
    </row>
    <row r="3426" spans="1:5">
      <c r="A3426" s="189">
        <v>25960</v>
      </c>
      <c r="B3426" s="189" t="s">
        <v>2972</v>
      </c>
      <c r="C3426" s="189" t="s">
        <v>330</v>
      </c>
      <c r="D3426" s="189" t="s">
        <v>333</v>
      </c>
      <c r="E3426" s="138">
        <v>22.45</v>
      </c>
    </row>
    <row r="3427" spans="1:5">
      <c r="A3427" s="189">
        <v>41043</v>
      </c>
      <c r="B3427" s="189" t="s">
        <v>2973</v>
      </c>
      <c r="C3427" s="189" t="s">
        <v>470</v>
      </c>
      <c r="D3427" s="189" t="s">
        <v>333</v>
      </c>
      <c r="E3427" s="177">
        <v>3970.79</v>
      </c>
    </row>
    <row r="3428" spans="1:5">
      <c r="A3428" s="189">
        <v>4234</v>
      </c>
      <c r="B3428" s="189" t="s">
        <v>2974</v>
      </c>
      <c r="C3428" s="189" t="s">
        <v>330</v>
      </c>
      <c r="D3428" s="189" t="s">
        <v>331</v>
      </c>
      <c r="E3428" s="138">
        <v>24.6</v>
      </c>
    </row>
    <row r="3429" spans="1:5">
      <c r="A3429" s="189">
        <v>40987</v>
      </c>
      <c r="B3429" s="189" t="s">
        <v>2975</v>
      </c>
      <c r="C3429" s="189" t="s">
        <v>470</v>
      </c>
      <c r="D3429" s="189" t="s">
        <v>333</v>
      </c>
      <c r="E3429" s="177">
        <v>4349.83</v>
      </c>
    </row>
    <row r="3430" spans="1:5">
      <c r="A3430" s="189">
        <v>4253</v>
      </c>
      <c r="B3430" s="189" t="s">
        <v>16158</v>
      </c>
      <c r="C3430" s="189" t="s">
        <v>330</v>
      </c>
      <c r="D3430" s="189" t="s">
        <v>333</v>
      </c>
      <c r="E3430" s="138">
        <v>14.14</v>
      </c>
    </row>
    <row r="3431" spans="1:5">
      <c r="A3431" s="189">
        <v>40981</v>
      </c>
      <c r="B3431" s="189" t="s">
        <v>2976</v>
      </c>
      <c r="C3431" s="189" t="s">
        <v>470</v>
      </c>
      <c r="D3431" s="189" t="s">
        <v>333</v>
      </c>
      <c r="E3431" s="177">
        <v>2500.42</v>
      </c>
    </row>
    <row r="3432" spans="1:5">
      <c r="A3432" s="189">
        <v>4254</v>
      </c>
      <c r="B3432" s="189" t="s">
        <v>136</v>
      </c>
      <c r="C3432" s="189" t="s">
        <v>330</v>
      </c>
      <c r="D3432" s="189" t="s">
        <v>333</v>
      </c>
      <c r="E3432" s="138">
        <v>19.93</v>
      </c>
    </row>
    <row r="3433" spans="1:5">
      <c r="A3433" s="189">
        <v>41036</v>
      </c>
      <c r="B3433" s="189" t="s">
        <v>2977</v>
      </c>
      <c r="C3433" s="189" t="s">
        <v>470</v>
      </c>
      <c r="D3433" s="189" t="s">
        <v>333</v>
      </c>
      <c r="E3433" s="177">
        <v>3523.9</v>
      </c>
    </row>
    <row r="3434" spans="1:5">
      <c r="A3434" s="189">
        <v>4251</v>
      </c>
      <c r="B3434" s="189" t="s">
        <v>2978</v>
      </c>
      <c r="C3434" s="189" t="s">
        <v>330</v>
      </c>
      <c r="D3434" s="189" t="s">
        <v>333</v>
      </c>
      <c r="E3434" s="138">
        <v>22.02</v>
      </c>
    </row>
    <row r="3435" spans="1:5">
      <c r="A3435" s="189">
        <v>40979</v>
      </c>
      <c r="B3435" s="189" t="s">
        <v>2979</v>
      </c>
      <c r="C3435" s="189" t="s">
        <v>470</v>
      </c>
      <c r="D3435" s="189" t="s">
        <v>333</v>
      </c>
      <c r="E3435" s="177">
        <v>3894.08</v>
      </c>
    </row>
    <row r="3436" spans="1:5">
      <c r="A3436" s="189">
        <v>4230</v>
      </c>
      <c r="B3436" s="189" t="s">
        <v>9328</v>
      </c>
      <c r="C3436" s="189" t="s">
        <v>330</v>
      </c>
      <c r="D3436" s="189" t="s">
        <v>333</v>
      </c>
      <c r="E3436" s="138">
        <v>19.02</v>
      </c>
    </row>
    <row r="3437" spans="1:5">
      <c r="A3437" s="189">
        <v>40998</v>
      </c>
      <c r="B3437" s="189" t="s">
        <v>2980</v>
      </c>
      <c r="C3437" s="189" t="s">
        <v>470</v>
      </c>
      <c r="D3437" s="189" t="s">
        <v>333</v>
      </c>
      <c r="E3437" s="177">
        <v>3365.57</v>
      </c>
    </row>
    <row r="3438" spans="1:5">
      <c r="A3438" s="189">
        <v>4257</v>
      </c>
      <c r="B3438" s="189" t="s">
        <v>2981</v>
      </c>
      <c r="C3438" s="189" t="s">
        <v>330</v>
      </c>
      <c r="D3438" s="189" t="s">
        <v>333</v>
      </c>
      <c r="E3438" s="138">
        <v>13.37</v>
      </c>
    </row>
    <row r="3439" spans="1:5">
      <c r="A3439" s="189">
        <v>40982</v>
      </c>
      <c r="B3439" s="189" t="s">
        <v>2982</v>
      </c>
      <c r="C3439" s="189" t="s">
        <v>470</v>
      </c>
      <c r="D3439" s="189" t="s">
        <v>333</v>
      </c>
      <c r="E3439" s="177">
        <v>2367.83</v>
      </c>
    </row>
    <row r="3440" spans="1:5">
      <c r="A3440" s="189">
        <v>4240</v>
      </c>
      <c r="B3440" s="189" t="s">
        <v>9421</v>
      </c>
      <c r="C3440" s="189" t="s">
        <v>330</v>
      </c>
      <c r="D3440" s="189" t="s">
        <v>333</v>
      </c>
      <c r="E3440" s="138">
        <v>22.84</v>
      </c>
    </row>
    <row r="3441" spans="1:5">
      <c r="A3441" s="189">
        <v>41026</v>
      </c>
      <c r="B3441" s="189" t="s">
        <v>2983</v>
      </c>
      <c r="C3441" s="189" t="s">
        <v>470</v>
      </c>
      <c r="D3441" s="189" t="s">
        <v>333</v>
      </c>
      <c r="E3441" s="177">
        <v>4038.48</v>
      </c>
    </row>
    <row r="3442" spans="1:5">
      <c r="A3442" s="189">
        <v>4239</v>
      </c>
      <c r="B3442" s="189" t="s">
        <v>240</v>
      </c>
      <c r="C3442" s="189" t="s">
        <v>330</v>
      </c>
      <c r="D3442" s="189" t="s">
        <v>333</v>
      </c>
      <c r="E3442" s="138">
        <v>28.02</v>
      </c>
    </row>
    <row r="3443" spans="1:5">
      <c r="A3443" s="189">
        <v>41024</v>
      </c>
      <c r="B3443" s="189" t="s">
        <v>2984</v>
      </c>
      <c r="C3443" s="189" t="s">
        <v>470</v>
      </c>
      <c r="D3443" s="189" t="s">
        <v>333</v>
      </c>
      <c r="E3443" s="177">
        <v>4954.47</v>
      </c>
    </row>
    <row r="3444" spans="1:5">
      <c r="A3444" s="189">
        <v>4248</v>
      </c>
      <c r="B3444" s="189" t="s">
        <v>246</v>
      </c>
      <c r="C3444" s="189" t="s">
        <v>330</v>
      </c>
      <c r="D3444" s="189" t="s">
        <v>333</v>
      </c>
      <c r="E3444" s="138">
        <v>19.59</v>
      </c>
    </row>
    <row r="3445" spans="1:5">
      <c r="A3445" s="189">
        <v>41033</v>
      </c>
      <c r="B3445" s="189" t="s">
        <v>2985</v>
      </c>
      <c r="C3445" s="189" t="s">
        <v>470</v>
      </c>
      <c r="D3445" s="189" t="s">
        <v>333</v>
      </c>
      <c r="E3445" s="177">
        <v>3464.7</v>
      </c>
    </row>
    <row r="3446" spans="1:5">
      <c r="A3446" s="189">
        <v>25959</v>
      </c>
      <c r="B3446" s="189" t="s">
        <v>16159</v>
      </c>
      <c r="C3446" s="189" t="s">
        <v>330</v>
      </c>
      <c r="D3446" s="189" t="s">
        <v>333</v>
      </c>
      <c r="E3446" s="138">
        <v>23.56</v>
      </c>
    </row>
    <row r="3447" spans="1:5">
      <c r="A3447" s="189">
        <v>41040</v>
      </c>
      <c r="B3447" s="189" t="s">
        <v>16160</v>
      </c>
      <c r="C3447" s="189" t="s">
        <v>470</v>
      </c>
      <c r="D3447" s="189" t="s">
        <v>333</v>
      </c>
      <c r="E3447" s="177">
        <v>4169.33</v>
      </c>
    </row>
    <row r="3448" spans="1:5">
      <c r="A3448" s="189">
        <v>4238</v>
      </c>
      <c r="B3448" s="189" t="s">
        <v>2986</v>
      </c>
      <c r="C3448" s="189" t="s">
        <v>330</v>
      </c>
      <c r="D3448" s="189" t="s">
        <v>333</v>
      </c>
      <c r="E3448" s="138">
        <v>19.02</v>
      </c>
    </row>
    <row r="3449" spans="1:5">
      <c r="A3449" s="189">
        <v>41012</v>
      </c>
      <c r="B3449" s="189" t="s">
        <v>2987</v>
      </c>
      <c r="C3449" s="189" t="s">
        <v>470</v>
      </c>
      <c r="D3449" s="189" t="s">
        <v>333</v>
      </c>
      <c r="E3449" s="177">
        <v>3365.57</v>
      </c>
    </row>
    <row r="3450" spans="1:5">
      <c r="A3450" s="189">
        <v>4237</v>
      </c>
      <c r="B3450" s="189" t="s">
        <v>9422</v>
      </c>
      <c r="C3450" s="189" t="s">
        <v>330</v>
      </c>
      <c r="D3450" s="189" t="s">
        <v>333</v>
      </c>
      <c r="E3450" s="138">
        <v>19.93</v>
      </c>
    </row>
    <row r="3451" spans="1:5">
      <c r="A3451" s="189">
        <v>41002</v>
      </c>
      <c r="B3451" s="189" t="s">
        <v>2988</v>
      </c>
      <c r="C3451" s="189" t="s">
        <v>470</v>
      </c>
      <c r="D3451" s="189" t="s">
        <v>333</v>
      </c>
      <c r="E3451" s="177">
        <v>3523.9</v>
      </c>
    </row>
    <row r="3452" spans="1:5">
      <c r="A3452" s="189">
        <v>4233</v>
      </c>
      <c r="B3452" s="189" t="s">
        <v>2989</v>
      </c>
      <c r="C3452" s="189" t="s">
        <v>330</v>
      </c>
      <c r="D3452" s="189" t="s">
        <v>333</v>
      </c>
      <c r="E3452" s="138">
        <v>20.239999999999998</v>
      </c>
    </row>
    <row r="3453" spans="1:5">
      <c r="A3453" s="189">
        <v>41001</v>
      </c>
      <c r="B3453" s="189" t="s">
        <v>2990</v>
      </c>
      <c r="C3453" s="189" t="s">
        <v>470</v>
      </c>
      <c r="D3453" s="189" t="s">
        <v>333</v>
      </c>
      <c r="E3453" s="177">
        <v>3580.48</v>
      </c>
    </row>
    <row r="3454" spans="1:5">
      <c r="A3454" s="189">
        <v>2</v>
      </c>
      <c r="B3454" s="189" t="s">
        <v>2991</v>
      </c>
      <c r="C3454" s="189" t="s">
        <v>334</v>
      </c>
      <c r="D3454" s="189" t="s">
        <v>333</v>
      </c>
      <c r="E3454" s="138">
        <v>8.5299999999999994</v>
      </c>
    </row>
    <row r="3455" spans="1:5">
      <c r="A3455" s="189">
        <v>36517</v>
      </c>
      <c r="B3455" s="189" t="s">
        <v>16161</v>
      </c>
      <c r="C3455" s="189" t="s">
        <v>332</v>
      </c>
      <c r="D3455" s="189" t="s">
        <v>335</v>
      </c>
      <c r="E3455" s="177">
        <v>341843.94</v>
      </c>
    </row>
    <row r="3456" spans="1:5">
      <c r="A3456" s="189">
        <v>4262</v>
      </c>
      <c r="B3456" s="189" t="s">
        <v>16162</v>
      </c>
      <c r="C3456" s="189" t="s">
        <v>332</v>
      </c>
      <c r="D3456" s="189" t="s">
        <v>335</v>
      </c>
      <c r="E3456" s="177">
        <v>384959.4</v>
      </c>
    </row>
    <row r="3457" spans="1:5">
      <c r="A3457" s="189">
        <v>4263</v>
      </c>
      <c r="B3457" s="189" t="s">
        <v>16163</v>
      </c>
      <c r="C3457" s="189" t="s">
        <v>332</v>
      </c>
      <c r="D3457" s="189" t="s">
        <v>335</v>
      </c>
      <c r="E3457" s="177">
        <v>533810.34</v>
      </c>
    </row>
    <row r="3458" spans="1:5">
      <c r="A3458" s="189">
        <v>36518</v>
      </c>
      <c r="B3458" s="189" t="s">
        <v>16164</v>
      </c>
      <c r="C3458" s="189" t="s">
        <v>332</v>
      </c>
      <c r="D3458" s="189" t="s">
        <v>335</v>
      </c>
      <c r="E3458" s="177">
        <v>607722.54</v>
      </c>
    </row>
    <row r="3459" spans="1:5">
      <c r="A3459" s="189">
        <v>14221</v>
      </c>
      <c r="B3459" s="189" t="s">
        <v>16165</v>
      </c>
      <c r="C3459" s="189" t="s">
        <v>332</v>
      </c>
      <c r="D3459" s="189" t="s">
        <v>335</v>
      </c>
      <c r="E3459" s="177">
        <v>354675.91</v>
      </c>
    </row>
    <row r="3460" spans="1:5">
      <c r="A3460" s="189">
        <v>38402</v>
      </c>
      <c r="B3460" s="189" t="s">
        <v>2992</v>
      </c>
      <c r="C3460" s="189" t="s">
        <v>332</v>
      </c>
      <c r="D3460" s="189" t="s">
        <v>333</v>
      </c>
      <c r="E3460" s="138">
        <v>6.7</v>
      </c>
    </row>
    <row r="3461" spans="1:5">
      <c r="A3461" s="189">
        <v>3412</v>
      </c>
      <c r="B3461" s="189" t="s">
        <v>2993</v>
      </c>
      <c r="C3461" s="189" t="s">
        <v>337</v>
      </c>
      <c r="D3461" s="189" t="s">
        <v>335</v>
      </c>
      <c r="E3461" s="138">
        <v>13.77</v>
      </c>
    </row>
    <row r="3462" spans="1:5">
      <c r="A3462" s="189">
        <v>3413</v>
      </c>
      <c r="B3462" s="189" t="s">
        <v>2994</v>
      </c>
      <c r="C3462" s="189" t="s">
        <v>337</v>
      </c>
      <c r="D3462" s="189" t="s">
        <v>335</v>
      </c>
      <c r="E3462" s="138">
        <v>31</v>
      </c>
    </row>
    <row r="3463" spans="1:5">
      <c r="A3463" s="189">
        <v>39744</v>
      </c>
      <c r="B3463" s="189" t="s">
        <v>2995</v>
      </c>
      <c r="C3463" s="189" t="s">
        <v>337</v>
      </c>
      <c r="D3463" s="189" t="s">
        <v>335</v>
      </c>
      <c r="E3463" s="138">
        <v>24.07</v>
      </c>
    </row>
    <row r="3464" spans="1:5">
      <c r="A3464" s="189">
        <v>39745</v>
      </c>
      <c r="B3464" s="189" t="s">
        <v>2996</v>
      </c>
      <c r="C3464" s="189" t="s">
        <v>337</v>
      </c>
      <c r="D3464" s="189" t="s">
        <v>335</v>
      </c>
      <c r="E3464" s="138">
        <v>50.81</v>
      </c>
    </row>
    <row r="3465" spans="1:5">
      <c r="A3465" s="189">
        <v>39637</v>
      </c>
      <c r="B3465" s="189" t="s">
        <v>2997</v>
      </c>
      <c r="C3465" s="189" t="s">
        <v>337</v>
      </c>
      <c r="D3465" s="189" t="s">
        <v>333</v>
      </c>
      <c r="E3465" s="138">
        <v>69.16</v>
      </c>
    </row>
    <row r="3466" spans="1:5">
      <c r="A3466" s="189">
        <v>39638</v>
      </c>
      <c r="B3466" s="189" t="s">
        <v>2998</v>
      </c>
      <c r="C3466" s="189" t="s">
        <v>337</v>
      </c>
      <c r="D3466" s="189" t="s">
        <v>333</v>
      </c>
      <c r="E3466" s="138">
        <v>128.80000000000001</v>
      </c>
    </row>
    <row r="3467" spans="1:5">
      <c r="A3467" s="189">
        <v>39639</v>
      </c>
      <c r="B3467" s="189" t="s">
        <v>2999</v>
      </c>
      <c r="C3467" s="189" t="s">
        <v>337</v>
      </c>
      <c r="D3467" s="189" t="s">
        <v>333</v>
      </c>
      <c r="E3467" s="138">
        <v>169.81</v>
      </c>
    </row>
    <row r="3468" spans="1:5">
      <c r="A3468" s="189">
        <v>39517</v>
      </c>
      <c r="B3468" s="189" t="s">
        <v>16166</v>
      </c>
      <c r="C3468" s="189" t="s">
        <v>337</v>
      </c>
      <c r="D3468" s="189" t="s">
        <v>335</v>
      </c>
      <c r="E3468" s="138">
        <v>159.27000000000001</v>
      </c>
    </row>
    <row r="3469" spans="1:5">
      <c r="A3469" s="189">
        <v>39518</v>
      </c>
      <c r="B3469" s="189" t="s">
        <v>16167</v>
      </c>
      <c r="C3469" s="189" t="s">
        <v>337</v>
      </c>
      <c r="D3469" s="189" t="s">
        <v>335</v>
      </c>
      <c r="E3469" s="138">
        <v>188.82</v>
      </c>
    </row>
    <row r="3470" spans="1:5">
      <c r="A3470" s="189">
        <v>38366</v>
      </c>
      <c r="B3470" s="189" t="s">
        <v>3000</v>
      </c>
      <c r="C3470" s="189" t="s">
        <v>337</v>
      </c>
      <c r="D3470" s="189" t="s">
        <v>333</v>
      </c>
      <c r="E3470" s="138">
        <v>3.38</v>
      </c>
    </row>
    <row r="3471" spans="1:5">
      <c r="A3471" s="189">
        <v>11703</v>
      </c>
      <c r="B3471" s="189" t="s">
        <v>125</v>
      </c>
      <c r="C3471" s="189" t="s">
        <v>332</v>
      </c>
      <c r="D3471" s="189" t="s">
        <v>333</v>
      </c>
      <c r="E3471" s="138">
        <v>17.53</v>
      </c>
    </row>
    <row r="3472" spans="1:5">
      <c r="A3472" s="189">
        <v>37400</v>
      </c>
      <c r="B3472" s="189" t="s">
        <v>3001</v>
      </c>
      <c r="C3472" s="189" t="s">
        <v>332</v>
      </c>
      <c r="D3472" s="189" t="s">
        <v>333</v>
      </c>
      <c r="E3472" s="138">
        <v>39.450000000000003</v>
      </c>
    </row>
    <row r="3473" spans="1:5">
      <c r="A3473" s="189">
        <v>25400</v>
      </c>
      <c r="B3473" s="189" t="s">
        <v>3002</v>
      </c>
      <c r="C3473" s="189" t="s">
        <v>332</v>
      </c>
      <c r="D3473" s="189" t="s">
        <v>333</v>
      </c>
      <c r="E3473" s="177">
        <v>1257.26</v>
      </c>
    </row>
    <row r="3474" spans="1:5">
      <c r="A3474" s="189">
        <v>4272</v>
      </c>
      <c r="B3474" s="189" t="s">
        <v>3003</v>
      </c>
      <c r="C3474" s="189" t="s">
        <v>332</v>
      </c>
      <c r="D3474" s="189" t="s">
        <v>333</v>
      </c>
      <c r="E3474" s="138">
        <v>84.03</v>
      </c>
    </row>
    <row r="3475" spans="1:5">
      <c r="A3475" s="189">
        <v>4276</v>
      </c>
      <c r="B3475" s="189" t="s">
        <v>3004</v>
      </c>
      <c r="C3475" s="189" t="s">
        <v>332</v>
      </c>
      <c r="D3475" s="189" t="s">
        <v>333</v>
      </c>
      <c r="E3475" s="138">
        <v>248.02</v>
      </c>
    </row>
    <row r="3476" spans="1:5">
      <c r="A3476" s="189">
        <v>4273</v>
      </c>
      <c r="B3476" s="189" t="s">
        <v>3005</v>
      </c>
      <c r="C3476" s="189" t="s">
        <v>332</v>
      </c>
      <c r="D3476" s="189" t="s">
        <v>333</v>
      </c>
      <c r="E3476" s="138">
        <v>412.02</v>
      </c>
    </row>
    <row r="3477" spans="1:5">
      <c r="A3477" s="189">
        <v>4274</v>
      </c>
      <c r="B3477" s="189" t="s">
        <v>3006</v>
      </c>
      <c r="C3477" s="189" t="s">
        <v>332</v>
      </c>
      <c r="D3477" s="189" t="s">
        <v>331</v>
      </c>
      <c r="E3477" s="138">
        <v>95.54</v>
      </c>
    </row>
    <row r="3478" spans="1:5">
      <c r="A3478" s="189">
        <v>39438</v>
      </c>
      <c r="B3478" s="189" t="s">
        <v>3007</v>
      </c>
      <c r="C3478" s="189" t="s">
        <v>332</v>
      </c>
      <c r="D3478" s="189" t="s">
        <v>335</v>
      </c>
      <c r="E3478" s="138">
        <v>0.18</v>
      </c>
    </row>
    <row r="3479" spans="1:5">
      <c r="A3479" s="189">
        <v>11963</v>
      </c>
      <c r="B3479" s="189" t="s">
        <v>3008</v>
      </c>
      <c r="C3479" s="189" t="s">
        <v>332</v>
      </c>
      <c r="D3479" s="189" t="s">
        <v>335</v>
      </c>
      <c r="E3479" s="138">
        <v>6.56</v>
      </c>
    </row>
    <row r="3480" spans="1:5">
      <c r="A3480" s="189">
        <v>11964</v>
      </c>
      <c r="B3480" s="189" t="s">
        <v>3009</v>
      </c>
      <c r="C3480" s="189" t="s">
        <v>332</v>
      </c>
      <c r="D3480" s="189" t="s">
        <v>335</v>
      </c>
      <c r="E3480" s="138">
        <v>1.65</v>
      </c>
    </row>
    <row r="3481" spans="1:5">
      <c r="A3481" s="189">
        <v>4379</v>
      </c>
      <c r="B3481" s="189" t="s">
        <v>3010</v>
      </c>
      <c r="C3481" s="189" t="s">
        <v>332</v>
      </c>
      <c r="D3481" s="189" t="s">
        <v>335</v>
      </c>
      <c r="E3481" s="138">
        <v>0.03</v>
      </c>
    </row>
    <row r="3482" spans="1:5">
      <c r="A3482" s="189">
        <v>4377</v>
      </c>
      <c r="B3482" s="189" t="s">
        <v>3011</v>
      </c>
      <c r="C3482" s="189" t="s">
        <v>332</v>
      </c>
      <c r="D3482" s="189" t="s">
        <v>335</v>
      </c>
      <c r="E3482" s="138">
        <v>0.13</v>
      </c>
    </row>
    <row r="3483" spans="1:5">
      <c r="A3483" s="189">
        <v>4356</v>
      </c>
      <c r="B3483" s="189" t="s">
        <v>3012</v>
      </c>
      <c r="C3483" s="189" t="s">
        <v>332</v>
      </c>
      <c r="D3483" s="189" t="s">
        <v>335</v>
      </c>
      <c r="E3483" s="138">
        <v>0.18</v>
      </c>
    </row>
    <row r="3484" spans="1:5">
      <c r="A3484" s="189">
        <v>13246</v>
      </c>
      <c r="B3484" s="189" t="s">
        <v>3013</v>
      </c>
      <c r="C3484" s="189" t="s">
        <v>332</v>
      </c>
      <c r="D3484" s="189" t="s">
        <v>335</v>
      </c>
      <c r="E3484" s="138">
        <v>0.31</v>
      </c>
    </row>
    <row r="3485" spans="1:5">
      <c r="A3485" s="189">
        <v>4346</v>
      </c>
      <c r="B3485" s="189" t="s">
        <v>237</v>
      </c>
      <c r="C3485" s="189" t="s">
        <v>332</v>
      </c>
      <c r="D3485" s="189" t="s">
        <v>335</v>
      </c>
      <c r="E3485" s="138">
        <v>7.03</v>
      </c>
    </row>
    <row r="3486" spans="1:5">
      <c r="A3486" s="189">
        <v>11955</v>
      </c>
      <c r="B3486" s="189" t="s">
        <v>3014</v>
      </c>
      <c r="C3486" s="189" t="s">
        <v>332</v>
      </c>
      <c r="D3486" s="189" t="s">
        <v>335</v>
      </c>
      <c r="E3486" s="138">
        <v>3.07</v>
      </c>
    </row>
    <row r="3487" spans="1:5">
      <c r="A3487" s="189">
        <v>11960</v>
      </c>
      <c r="B3487" s="189" t="s">
        <v>3015</v>
      </c>
      <c r="C3487" s="189" t="s">
        <v>332</v>
      </c>
      <c r="D3487" s="189" t="s">
        <v>335</v>
      </c>
      <c r="E3487" s="138">
        <v>0.1</v>
      </c>
    </row>
    <row r="3488" spans="1:5">
      <c r="A3488" s="189">
        <v>4333</v>
      </c>
      <c r="B3488" s="189" t="s">
        <v>3016</v>
      </c>
      <c r="C3488" s="189" t="s">
        <v>332</v>
      </c>
      <c r="D3488" s="189" t="s">
        <v>335</v>
      </c>
      <c r="E3488" s="138">
        <v>0.18</v>
      </c>
    </row>
    <row r="3489" spans="1:5">
      <c r="A3489" s="189">
        <v>4358</v>
      </c>
      <c r="B3489" s="189" t="s">
        <v>3017</v>
      </c>
      <c r="C3489" s="189" t="s">
        <v>332</v>
      </c>
      <c r="D3489" s="189" t="s">
        <v>335</v>
      </c>
      <c r="E3489" s="138">
        <v>1.4</v>
      </c>
    </row>
    <row r="3490" spans="1:5">
      <c r="A3490" s="189">
        <v>39435</v>
      </c>
      <c r="B3490" s="189" t="s">
        <v>3018</v>
      </c>
      <c r="C3490" s="189" t="s">
        <v>332</v>
      </c>
      <c r="D3490" s="189" t="s">
        <v>335</v>
      </c>
      <c r="E3490" s="138">
        <v>7.0000000000000007E-2</v>
      </c>
    </row>
    <row r="3491" spans="1:5">
      <c r="A3491" s="189">
        <v>39436</v>
      </c>
      <c r="B3491" s="189" t="s">
        <v>3019</v>
      </c>
      <c r="C3491" s="189" t="s">
        <v>332</v>
      </c>
      <c r="D3491" s="189" t="s">
        <v>335</v>
      </c>
      <c r="E3491" s="138">
        <v>0.12</v>
      </c>
    </row>
    <row r="3492" spans="1:5">
      <c r="A3492" s="189">
        <v>39437</v>
      </c>
      <c r="B3492" s="189" t="s">
        <v>3020</v>
      </c>
      <c r="C3492" s="189" t="s">
        <v>332</v>
      </c>
      <c r="D3492" s="189" t="s">
        <v>335</v>
      </c>
      <c r="E3492" s="138">
        <v>0.16</v>
      </c>
    </row>
    <row r="3493" spans="1:5">
      <c r="A3493" s="189">
        <v>39439</v>
      </c>
      <c r="B3493" s="189" t="s">
        <v>3021</v>
      </c>
      <c r="C3493" s="189" t="s">
        <v>332</v>
      </c>
      <c r="D3493" s="189" t="s">
        <v>335</v>
      </c>
      <c r="E3493" s="138">
        <v>0.1</v>
      </c>
    </row>
    <row r="3494" spans="1:5">
      <c r="A3494" s="189">
        <v>39440</v>
      </c>
      <c r="B3494" s="189" t="s">
        <v>3022</v>
      </c>
      <c r="C3494" s="189" t="s">
        <v>332</v>
      </c>
      <c r="D3494" s="189" t="s">
        <v>335</v>
      </c>
      <c r="E3494" s="138">
        <v>0.14000000000000001</v>
      </c>
    </row>
    <row r="3495" spans="1:5">
      <c r="A3495" s="189">
        <v>39441</v>
      </c>
      <c r="B3495" s="189" t="s">
        <v>3023</v>
      </c>
      <c r="C3495" s="189" t="s">
        <v>332</v>
      </c>
      <c r="D3495" s="189" t="s">
        <v>335</v>
      </c>
      <c r="E3495" s="138">
        <v>0.17</v>
      </c>
    </row>
    <row r="3496" spans="1:5">
      <c r="A3496" s="189">
        <v>39442</v>
      </c>
      <c r="B3496" s="189" t="s">
        <v>3024</v>
      </c>
      <c r="C3496" s="189" t="s">
        <v>332</v>
      </c>
      <c r="D3496" s="189" t="s">
        <v>335</v>
      </c>
      <c r="E3496" s="138">
        <v>0.12</v>
      </c>
    </row>
    <row r="3497" spans="1:5">
      <c r="A3497" s="189">
        <v>39443</v>
      </c>
      <c r="B3497" s="189" t="s">
        <v>3025</v>
      </c>
      <c r="C3497" s="189" t="s">
        <v>332</v>
      </c>
      <c r="D3497" s="189" t="s">
        <v>335</v>
      </c>
      <c r="E3497" s="138">
        <v>0.16</v>
      </c>
    </row>
    <row r="3498" spans="1:5">
      <c r="A3498" s="189">
        <v>4329</v>
      </c>
      <c r="B3498" s="189" t="s">
        <v>3026</v>
      </c>
      <c r="C3498" s="189" t="s">
        <v>332</v>
      </c>
      <c r="D3498" s="189" t="s">
        <v>335</v>
      </c>
      <c r="E3498" s="138">
        <v>1.5</v>
      </c>
    </row>
    <row r="3499" spans="1:5">
      <c r="A3499" s="189">
        <v>4383</v>
      </c>
      <c r="B3499" s="189" t="s">
        <v>4433</v>
      </c>
      <c r="C3499" s="189" t="s">
        <v>332</v>
      </c>
      <c r="D3499" s="189" t="s">
        <v>335</v>
      </c>
      <c r="E3499" s="138">
        <v>13.56</v>
      </c>
    </row>
    <row r="3500" spans="1:5">
      <c r="A3500" s="189">
        <v>4344</v>
      </c>
      <c r="B3500" s="189" t="s">
        <v>3027</v>
      </c>
      <c r="C3500" s="189" t="s">
        <v>332</v>
      </c>
      <c r="D3500" s="189" t="s">
        <v>335</v>
      </c>
      <c r="E3500" s="138">
        <v>14.21</v>
      </c>
    </row>
    <row r="3501" spans="1:5">
      <c r="A3501" s="189">
        <v>436</v>
      </c>
      <c r="B3501" s="189" t="s">
        <v>3028</v>
      </c>
      <c r="C3501" s="189" t="s">
        <v>332</v>
      </c>
      <c r="D3501" s="189" t="s">
        <v>333</v>
      </c>
      <c r="E3501" s="138">
        <v>4.66</v>
      </c>
    </row>
    <row r="3502" spans="1:5">
      <c r="A3502" s="189">
        <v>442</v>
      </c>
      <c r="B3502" s="189" t="s">
        <v>3029</v>
      </c>
      <c r="C3502" s="189" t="s">
        <v>332</v>
      </c>
      <c r="D3502" s="189" t="s">
        <v>333</v>
      </c>
      <c r="E3502" s="138">
        <v>2.76</v>
      </c>
    </row>
    <row r="3503" spans="1:5">
      <c r="A3503" s="189">
        <v>11953</v>
      </c>
      <c r="B3503" s="189" t="s">
        <v>3030</v>
      </c>
      <c r="C3503" s="189" t="s">
        <v>332</v>
      </c>
      <c r="D3503" s="189" t="s">
        <v>335</v>
      </c>
      <c r="E3503" s="138">
        <v>2.25</v>
      </c>
    </row>
    <row r="3504" spans="1:5">
      <c r="A3504" s="189">
        <v>4335</v>
      </c>
      <c r="B3504" s="189" t="s">
        <v>3031</v>
      </c>
      <c r="C3504" s="189" t="s">
        <v>332</v>
      </c>
      <c r="D3504" s="189" t="s">
        <v>335</v>
      </c>
      <c r="E3504" s="138">
        <v>9.5399999999999991</v>
      </c>
    </row>
    <row r="3505" spans="1:5">
      <c r="A3505" s="189">
        <v>4334</v>
      </c>
      <c r="B3505" s="189" t="s">
        <v>3032</v>
      </c>
      <c r="C3505" s="189" t="s">
        <v>332</v>
      </c>
      <c r="D3505" s="189" t="s">
        <v>335</v>
      </c>
      <c r="E3505" s="138">
        <v>13.09</v>
      </c>
    </row>
    <row r="3506" spans="1:5">
      <c r="A3506" s="189">
        <v>4343</v>
      </c>
      <c r="B3506" s="189" t="s">
        <v>3033</v>
      </c>
      <c r="C3506" s="189" t="s">
        <v>332</v>
      </c>
      <c r="D3506" s="189" t="s">
        <v>335</v>
      </c>
      <c r="E3506" s="138">
        <v>3.22</v>
      </c>
    </row>
    <row r="3507" spans="1:5">
      <c r="A3507" s="189">
        <v>430</v>
      </c>
      <c r="B3507" s="189" t="s">
        <v>3034</v>
      </c>
      <c r="C3507" s="189" t="s">
        <v>332</v>
      </c>
      <c r="D3507" s="189" t="s">
        <v>333</v>
      </c>
      <c r="E3507" s="138">
        <v>4.17</v>
      </c>
    </row>
    <row r="3508" spans="1:5">
      <c r="A3508" s="189">
        <v>441</v>
      </c>
      <c r="B3508" s="189" t="s">
        <v>3035</v>
      </c>
      <c r="C3508" s="189" t="s">
        <v>332</v>
      </c>
      <c r="D3508" s="189" t="s">
        <v>333</v>
      </c>
      <c r="E3508" s="138">
        <v>4.59</v>
      </c>
    </row>
    <row r="3509" spans="1:5">
      <c r="A3509" s="189">
        <v>431</v>
      </c>
      <c r="B3509" s="189" t="s">
        <v>3036</v>
      </c>
      <c r="C3509" s="189" t="s">
        <v>332</v>
      </c>
      <c r="D3509" s="189" t="s">
        <v>333</v>
      </c>
      <c r="E3509" s="138">
        <v>5.55</v>
      </c>
    </row>
    <row r="3510" spans="1:5">
      <c r="A3510" s="189">
        <v>432</v>
      </c>
      <c r="B3510" s="189" t="s">
        <v>3037</v>
      </c>
      <c r="C3510" s="189" t="s">
        <v>332</v>
      </c>
      <c r="D3510" s="189" t="s">
        <v>333</v>
      </c>
      <c r="E3510" s="138">
        <v>6.12</v>
      </c>
    </row>
    <row r="3511" spans="1:5">
      <c r="A3511" s="189">
        <v>429</v>
      </c>
      <c r="B3511" s="189" t="s">
        <v>3038</v>
      </c>
      <c r="C3511" s="189" t="s">
        <v>332</v>
      </c>
      <c r="D3511" s="189" t="s">
        <v>333</v>
      </c>
      <c r="E3511" s="138">
        <v>8.25</v>
      </c>
    </row>
    <row r="3512" spans="1:5">
      <c r="A3512" s="189">
        <v>439</v>
      </c>
      <c r="B3512" s="189" t="s">
        <v>3039</v>
      </c>
      <c r="C3512" s="189" t="s">
        <v>332</v>
      </c>
      <c r="D3512" s="189" t="s">
        <v>333</v>
      </c>
      <c r="E3512" s="138">
        <v>7.03</v>
      </c>
    </row>
    <row r="3513" spans="1:5">
      <c r="A3513" s="189">
        <v>433</v>
      </c>
      <c r="B3513" s="189" t="s">
        <v>3040</v>
      </c>
      <c r="C3513" s="189" t="s">
        <v>332</v>
      </c>
      <c r="D3513" s="189" t="s">
        <v>333</v>
      </c>
      <c r="E3513" s="138">
        <v>8.2100000000000009</v>
      </c>
    </row>
    <row r="3514" spans="1:5">
      <c r="A3514" s="189">
        <v>437</v>
      </c>
      <c r="B3514" s="189" t="s">
        <v>3041</v>
      </c>
      <c r="C3514" s="189" t="s">
        <v>332</v>
      </c>
      <c r="D3514" s="189" t="s">
        <v>333</v>
      </c>
      <c r="E3514" s="138">
        <v>10.91</v>
      </c>
    </row>
    <row r="3515" spans="1:5">
      <c r="A3515" s="189">
        <v>11790</v>
      </c>
      <c r="B3515" s="189" t="s">
        <v>3042</v>
      </c>
      <c r="C3515" s="189" t="s">
        <v>332</v>
      </c>
      <c r="D3515" s="189" t="s">
        <v>333</v>
      </c>
      <c r="E3515" s="138">
        <v>12.38</v>
      </c>
    </row>
    <row r="3516" spans="1:5">
      <c r="A3516" s="189">
        <v>428</v>
      </c>
      <c r="B3516" s="189" t="s">
        <v>3043</v>
      </c>
      <c r="C3516" s="189" t="s">
        <v>332</v>
      </c>
      <c r="D3516" s="189" t="s">
        <v>331</v>
      </c>
      <c r="E3516" s="138">
        <v>13.46</v>
      </c>
    </row>
    <row r="3517" spans="1:5">
      <c r="A3517" s="189">
        <v>4384</v>
      </c>
      <c r="B3517" s="189" t="s">
        <v>3044</v>
      </c>
      <c r="C3517" s="189" t="s">
        <v>332</v>
      </c>
      <c r="D3517" s="189" t="s">
        <v>335</v>
      </c>
      <c r="E3517" s="138">
        <v>15.58</v>
      </c>
    </row>
    <row r="3518" spans="1:5">
      <c r="A3518" s="189">
        <v>4351</v>
      </c>
      <c r="B3518" s="189" t="s">
        <v>3045</v>
      </c>
      <c r="C3518" s="189" t="s">
        <v>332</v>
      </c>
      <c r="D3518" s="189" t="s">
        <v>335</v>
      </c>
      <c r="E3518" s="138">
        <v>11.55</v>
      </c>
    </row>
    <row r="3519" spans="1:5">
      <c r="A3519" s="189">
        <v>11054</v>
      </c>
      <c r="B3519" s="189" t="s">
        <v>3046</v>
      </c>
      <c r="C3519" s="189" t="s">
        <v>332</v>
      </c>
      <c r="D3519" s="189" t="s">
        <v>333</v>
      </c>
      <c r="E3519" s="138">
        <v>0.03</v>
      </c>
    </row>
    <row r="3520" spans="1:5">
      <c r="A3520" s="189">
        <v>11055</v>
      </c>
      <c r="B3520" s="189" t="s">
        <v>145</v>
      </c>
      <c r="C3520" s="189" t="s">
        <v>332</v>
      </c>
      <c r="D3520" s="189" t="s">
        <v>333</v>
      </c>
      <c r="E3520" s="138">
        <v>0.05</v>
      </c>
    </row>
    <row r="3521" spans="1:5">
      <c r="A3521" s="189">
        <v>11056</v>
      </c>
      <c r="B3521" s="189" t="s">
        <v>3047</v>
      </c>
      <c r="C3521" s="189" t="s">
        <v>332</v>
      </c>
      <c r="D3521" s="189" t="s">
        <v>333</v>
      </c>
      <c r="E3521" s="138">
        <v>0.05</v>
      </c>
    </row>
    <row r="3522" spans="1:5">
      <c r="A3522" s="189">
        <v>11057</v>
      </c>
      <c r="B3522" s="189" t="s">
        <v>3048</v>
      </c>
      <c r="C3522" s="189" t="s">
        <v>332</v>
      </c>
      <c r="D3522" s="189" t="s">
        <v>333</v>
      </c>
      <c r="E3522" s="138">
        <v>0.11</v>
      </c>
    </row>
    <row r="3523" spans="1:5">
      <c r="A3523" s="189">
        <v>11059</v>
      </c>
      <c r="B3523" s="189" t="s">
        <v>3049</v>
      </c>
      <c r="C3523" s="189" t="s">
        <v>332</v>
      </c>
      <c r="D3523" s="189" t="s">
        <v>333</v>
      </c>
      <c r="E3523" s="138">
        <v>0.21</v>
      </c>
    </row>
    <row r="3524" spans="1:5">
      <c r="A3524" s="189">
        <v>11058</v>
      </c>
      <c r="B3524" s="189" t="s">
        <v>3050</v>
      </c>
      <c r="C3524" s="189" t="s">
        <v>332</v>
      </c>
      <c r="D3524" s="189" t="s">
        <v>333</v>
      </c>
      <c r="E3524" s="138">
        <v>0.28000000000000003</v>
      </c>
    </row>
    <row r="3525" spans="1:5">
      <c r="A3525" s="189">
        <v>4380</v>
      </c>
      <c r="B3525" s="189" t="s">
        <v>3051</v>
      </c>
      <c r="C3525" s="189" t="s">
        <v>332</v>
      </c>
      <c r="D3525" s="189" t="s">
        <v>333</v>
      </c>
      <c r="E3525" s="138">
        <v>0.94</v>
      </c>
    </row>
    <row r="3526" spans="1:5">
      <c r="A3526" s="189">
        <v>4299</v>
      </c>
      <c r="B3526" s="189" t="s">
        <v>3052</v>
      </c>
      <c r="C3526" s="189" t="s">
        <v>332</v>
      </c>
      <c r="D3526" s="189" t="s">
        <v>331</v>
      </c>
      <c r="E3526" s="138">
        <v>0.89</v>
      </c>
    </row>
    <row r="3527" spans="1:5">
      <c r="A3527" s="189">
        <v>4304</v>
      </c>
      <c r="B3527" s="189" t="s">
        <v>3053</v>
      </c>
      <c r="C3527" s="189" t="s">
        <v>332</v>
      </c>
      <c r="D3527" s="189" t="s">
        <v>333</v>
      </c>
      <c r="E3527" s="138">
        <v>1.21</v>
      </c>
    </row>
    <row r="3528" spans="1:5">
      <c r="A3528" s="189">
        <v>4305</v>
      </c>
      <c r="B3528" s="189" t="s">
        <v>3054</v>
      </c>
      <c r="C3528" s="189" t="s">
        <v>332</v>
      </c>
      <c r="D3528" s="189" t="s">
        <v>333</v>
      </c>
      <c r="E3528" s="138">
        <v>1.41</v>
      </c>
    </row>
    <row r="3529" spans="1:5">
      <c r="A3529" s="189">
        <v>4306</v>
      </c>
      <c r="B3529" s="189" t="s">
        <v>3055</v>
      </c>
      <c r="C3529" s="189" t="s">
        <v>332</v>
      </c>
      <c r="D3529" s="189" t="s">
        <v>333</v>
      </c>
      <c r="E3529" s="138">
        <v>1.63</v>
      </c>
    </row>
    <row r="3530" spans="1:5">
      <c r="A3530" s="189">
        <v>4308</v>
      </c>
      <c r="B3530" s="189" t="s">
        <v>3056</v>
      </c>
      <c r="C3530" s="189" t="s">
        <v>332</v>
      </c>
      <c r="D3530" s="189" t="s">
        <v>333</v>
      </c>
      <c r="E3530" s="138">
        <v>3.39</v>
      </c>
    </row>
    <row r="3531" spans="1:5">
      <c r="A3531" s="189">
        <v>4302</v>
      </c>
      <c r="B3531" s="189" t="s">
        <v>3057</v>
      </c>
      <c r="C3531" s="189" t="s">
        <v>332</v>
      </c>
      <c r="D3531" s="189" t="s">
        <v>333</v>
      </c>
      <c r="E3531" s="138">
        <v>2.54</v>
      </c>
    </row>
    <row r="3532" spans="1:5">
      <c r="A3532" s="189">
        <v>4300</v>
      </c>
      <c r="B3532" s="189" t="s">
        <v>3058</v>
      </c>
      <c r="C3532" s="189" t="s">
        <v>332</v>
      </c>
      <c r="D3532" s="189" t="s">
        <v>333</v>
      </c>
      <c r="E3532" s="138">
        <v>0.6</v>
      </c>
    </row>
    <row r="3533" spans="1:5">
      <c r="A3533" s="189">
        <v>4301</v>
      </c>
      <c r="B3533" s="189" t="s">
        <v>3059</v>
      </c>
      <c r="C3533" s="189" t="s">
        <v>332</v>
      </c>
      <c r="D3533" s="189" t="s">
        <v>333</v>
      </c>
      <c r="E3533" s="138">
        <v>0.74</v>
      </c>
    </row>
    <row r="3534" spans="1:5">
      <c r="A3534" s="189">
        <v>4320</v>
      </c>
      <c r="B3534" s="189" t="s">
        <v>3060</v>
      </c>
      <c r="C3534" s="189" t="s">
        <v>332</v>
      </c>
      <c r="D3534" s="189" t="s">
        <v>333</v>
      </c>
      <c r="E3534" s="138">
        <v>2.2400000000000002</v>
      </c>
    </row>
    <row r="3535" spans="1:5">
      <c r="A3535" s="189">
        <v>4318</v>
      </c>
      <c r="B3535" s="189" t="s">
        <v>3061</v>
      </c>
      <c r="C3535" s="189" t="s">
        <v>332</v>
      </c>
      <c r="D3535" s="189" t="s">
        <v>333</v>
      </c>
      <c r="E3535" s="138">
        <v>1.0900000000000001</v>
      </c>
    </row>
    <row r="3536" spans="1:5">
      <c r="A3536" s="189">
        <v>40547</v>
      </c>
      <c r="B3536" s="189" t="s">
        <v>16168</v>
      </c>
      <c r="C3536" s="189" t="s">
        <v>2067</v>
      </c>
      <c r="D3536" s="189" t="s">
        <v>335</v>
      </c>
      <c r="E3536" s="138">
        <v>18.93</v>
      </c>
    </row>
    <row r="3537" spans="1:5">
      <c r="A3537" s="189">
        <v>11962</v>
      </c>
      <c r="B3537" s="189" t="s">
        <v>3062</v>
      </c>
      <c r="C3537" s="189" t="s">
        <v>332</v>
      </c>
      <c r="D3537" s="189" t="s">
        <v>335</v>
      </c>
      <c r="E3537" s="138">
        <v>0.15</v>
      </c>
    </row>
    <row r="3538" spans="1:5">
      <c r="A3538" s="189">
        <v>4332</v>
      </c>
      <c r="B3538" s="189" t="s">
        <v>3063</v>
      </c>
      <c r="C3538" s="189" t="s">
        <v>332</v>
      </c>
      <c r="D3538" s="189" t="s">
        <v>335</v>
      </c>
      <c r="E3538" s="138">
        <v>0.75</v>
      </c>
    </row>
    <row r="3539" spans="1:5">
      <c r="A3539" s="189">
        <v>4331</v>
      </c>
      <c r="B3539" s="189" t="s">
        <v>3064</v>
      </c>
      <c r="C3539" s="189" t="s">
        <v>332</v>
      </c>
      <c r="D3539" s="189" t="s">
        <v>335</v>
      </c>
      <c r="E3539" s="138">
        <v>2.84</v>
      </c>
    </row>
    <row r="3540" spans="1:5">
      <c r="A3540" s="189">
        <v>4336</v>
      </c>
      <c r="B3540" s="189" t="s">
        <v>3065</v>
      </c>
      <c r="C3540" s="189" t="s">
        <v>332</v>
      </c>
      <c r="D3540" s="189" t="s">
        <v>335</v>
      </c>
      <c r="E3540" s="138">
        <v>3.63</v>
      </c>
    </row>
    <row r="3541" spans="1:5">
      <c r="A3541" s="189">
        <v>13294</v>
      </c>
      <c r="B3541" s="189" t="s">
        <v>3066</v>
      </c>
      <c r="C3541" s="189" t="s">
        <v>332</v>
      </c>
      <c r="D3541" s="189" t="s">
        <v>335</v>
      </c>
      <c r="E3541" s="138">
        <v>1.04</v>
      </c>
    </row>
    <row r="3542" spans="1:5">
      <c r="A3542" s="189">
        <v>11948</v>
      </c>
      <c r="B3542" s="189" t="s">
        <v>3067</v>
      </c>
      <c r="C3542" s="189" t="s">
        <v>332</v>
      </c>
      <c r="D3542" s="189" t="s">
        <v>335</v>
      </c>
      <c r="E3542" s="138">
        <v>0.46</v>
      </c>
    </row>
    <row r="3543" spans="1:5">
      <c r="A3543" s="189">
        <v>4382</v>
      </c>
      <c r="B3543" s="189" t="s">
        <v>3068</v>
      </c>
      <c r="C3543" s="189" t="s">
        <v>332</v>
      </c>
      <c r="D3543" s="189" t="s">
        <v>335</v>
      </c>
      <c r="E3543" s="138">
        <v>0.78</v>
      </c>
    </row>
    <row r="3544" spans="1:5">
      <c r="A3544" s="189">
        <v>4354</v>
      </c>
      <c r="B3544" s="189" t="s">
        <v>3069</v>
      </c>
      <c r="C3544" s="189" t="s">
        <v>332</v>
      </c>
      <c r="D3544" s="189" t="s">
        <v>335</v>
      </c>
      <c r="E3544" s="138">
        <v>32.6</v>
      </c>
    </row>
    <row r="3545" spans="1:5">
      <c r="A3545" s="189">
        <v>40839</v>
      </c>
      <c r="B3545" s="189" t="s">
        <v>4434</v>
      </c>
      <c r="C3545" s="189" t="s">
        <v>2067</v>
      </c>
      <c r="D3545" s="189" t="s">
        <v>335</v>
      </c>
      <c r="E3545" s="138">
        <v>78.459999999999994</v>
      </c>
    </row>
    <row r="3546" spans="1:5">
      <c r="A3546" s="189">
        <v>40552</v>
      </c>
      <c r="B3546" s="189" t="s">
        <v>3070</v>
      </c>
      <c r="C3546" s="189" t="s">
        <v>2067</v>
      </c>
      <c r="D3546" s="189" t="s">
        <v>335</v>
      </c>
      <c r="E3546" s="138">
        <v>32.46</v>
      </c>
    </row>
    <row r="3547" spans="1:5">
      <c r="A3547" s="189">
        <v>40549</v>
      </c>
      <c r="B3547" s="189" t="s">
        <v>4435</v>
      </c>
      <c r="C3547" s="189" t="s">
        <v>2067</v>
      </c>
      <c r="D3547" s="189" t="s">
        <v>335</v>
      </c>
      <c r="E3547" s="138">
        <v>128.51</v>
      </c>
    </row>
    <row r="3548" spans="1:5">
      <c r="A3548" s="189">
        <v>4385</v>
      </c>
      <c r="B3548" s="189" t="s">
        <v>3071</v>
      </c>
      <c r="C3548" s="189" t="s">
        <v>702</v>
      </c>
      <c r="D3548" s="189" t="s">
        <v>335</v>
      </c>
      <c r="E3548" s="177">
        <v>1363.5</v>
      </c>
    </row>
    <row r="3549" spans="1:5">
      <c r="A3549" s="189">
        <v>38397</v>
      </c>
      <c r="B3549" s="189" t="s">
        <v>3072</v>
      </c>
      <c r="C3549" s="189" t="s">
        <v>387</v>
      </c>
      <c r="D3549" s="189" t="s">
        <v>333</v>
      </c>
      <c r="E3549" s="138">
        <v>4.5599999999999996</v>
      </c>
    </row>
    <row r="3550" spans="1:5">
      <c r="A3550" s="189">
        <v>20078</v>
      </c>
      <c r="B3550" s="189" t="s">
        <v>3073</v>
      </c>
      <c r="C3550" s="189" t="s">
        <v>332</v>
      </c>
      <c r="D3550" s="189" t="s">
        <v>333</v>
      </c>
      <c r="E3550" s="138">
        <v>19.78</v>
      </c>
    </row>
    <row r="3551" spans="1:5">
      <c r="A3551" s="189">
        <v>20079</v>
      </c>
      <c r="B3551" s="189" t="s">
        <v>3074</v>
      </c>
      <c r="C3551" s="189" t="s">
        <v>332</v>
      </c>
      <c r="D3551" s="189" t="s">
        <v>333</v>
      </c>
      <c r="E3551" s="138">
        <v>123.36</v>
      </c>
    </row>
    <row r="3552" spans="1:5">
      <c r="A3552" s="189">
        <v>39897</v>
      </c>
      <c r="B3552" s="189" t="s">
        <v>9423</v>
      </c>
      <c r="C3552" s="189" t="s">
        <v>332</v>
      </c>
      <c r="D3552" s="189" t="s">
        <v>335</v>
      </c>
      <c r="E3552" s="138">
        <v>34.799999999999997</v>
      </c>
    </row>
    <row r="3553" spans="1:5">
      <c r="A3553" s="189">
        <v>118</v>
      </c>
      <c r="B3553" s="189" t="s">
        <v>221</v>
      </c>
      <c r="C3553" s="189" t="s">
        <v>332</v>
      </c>
      <c r="D3553" s="189" t="s">
        <v>333</v>
      </c>
      <c r="E3553" s="138">
        <v>74.77</v>
      </c>
    </row>
    <row r="3554" spans="1:5">
      <c r="A3554" s="189">
        <v>4396</v>
      </c>
      <c r="B3554" s="189" t="s">
        <v>3075</v>
      </c>
      <c r="C3554" s="189" t="s">
        <v>337</v>
      </c>
      <c r="D3554" s="189" t="s">
        <v>331</v>
      </c>
      <c r="E3554" s="138">
        <v>118.45</v>
      </c>
    </row>
    <row r="3555" spans="1:5">
      <c r="A3555" s="189">
        <v>36881</v>
      </c>
      <c r="B3555" s="189" t="s">
        <v>3076</v>
      </c>
      <c r="C3555" s="189" t="s">
        <v>337</v>
      </c>
      <c r="D3555" s="189" t="s">
        <v>333</v>
      </c>
      <c r="E3555" s="138">
        <v>105.84</v>
      </c>
    </row>
    <row r="3556" spans="1:5">
      <c r="A3556" s="189">
        <v>36882</v>
      </c>
      <c r="B3556" s="189" t="s">
        <v>3077</v>
      </c>
      <c r="C3556" s="189" t="s">
        <v>337</v>
      </c>
      <c r="D3556" s="189" t="s">
        <v>333</v>
      </c>
      <c r="E3556" s="138">
        <v>123.49</v>
      </c>
    </row>
    <row r="3557" spans="1:5">
      <c r="A3557" s="189">
        <v>4397</v>
      </c>
      <c r="B3557" s="189" t="s">
        <v>3078</v>
      </c>
      <c r="C3557" s="189" t="s">
        <v>337</v>
      </c>
      <c r="D3557" s="189" t="s">
        <v>333</v>
      </c>
      <c r="E3557" s="138">
        <v>192.08</v>
      </c>
    </row>
    <row r="3558" spans="1:5">
      <c r="A3558" s="189">
        <v>34754</v>
      </c>
      <c r="B3558" s="189" t="s">
        <v>3079</v>
      </c>
      <c r="C3558" s="189" t="s">
        <v>337</v>
      </c>
      <c r="D3558" s="189" t="s">
        <v>333</v>
      </c>
      <c r="E3558" s="138">
        <v>355.67</v>
      </c>
    </row>
    <row r="3559" spans="1:5">
      <c r="A3559" s="189">
        <v>25962</v>
      </c>
      <c r="B3559" s="189" t="s">
        <v>3080</v>
      </c>
      <c r="C3559" s="189" t="s">
        <v>337</v>
      </c>
      <c r="D3559" s="189" t="s">
        <v>333</v>
      </c>
      <c r="E3559" s="138">
        <v>225.26</v>
      </c>
    </row>
    <row r="3560" spans="1:5">
      <c r="A3560" s="189">
        <v>34752</v>
      </c>
      <c r="B3560" s="189" t="s">
        <v>3081</v>
      </c>
      <c r="C3560" s="189" t="s">
        <v>337</v>
      </c>
      <c r="D3560" s="189" t="s">
        <v>333</v>
      </c>
      <c r="E3560" s="138">
        <v>396.69</v>
      </c>
    </row>
    <row r="3561" spans="1:5">
      <c r="A3561" s="189">
        <v>4751</v>
      </c>
      <c r="B3561" s="189" t="s">
        <v>3082</v>
      </c>
      <c r="C3561" s="189" t="s">
        <v>330</v>
      </c>
      <c r="D3561" s="189" t="s">
        <v>333</v>
      </c>
      <c r="E3561" s="138">
        <v>15.71</v>
      </c>
    </row>
    <row r="3562" spans="1:5">
      <c r="A3562" s="189">
        <v>41066</v>
      </c>
      <c r="B3562" s="189" t="s">
        <v>3083</v>
      </c>
      <c r="C3562" s="189" t="s">
        <v>470</v>
      </c>
      <c r="D3562" s="189" t="s">
        <v>333</v>
      </c>
      <c r="E3562" s="177">
        <v>2779.11</v>
      </c>
    </row>
    <row r="3563" spans="1:5">
      <c r="A3563" s="189">
        <v>39604</v>
      </c>
      <c r="B3563" s="189" t="s">
        <v>4705</v>
      </c>
      <c r="C3563" s="189" t="s">
        <v>332</v>
      </c>
      <c r="D3563" s="189" t="s">
        <v>333</v>
      </c>
      <c r="E3563" s="138">
        <v>10.07</v>
      </c>
    </row>
    <row r="3564" spans="1:5">
      <c r="A3564" s="189">
        <v>39605</v>
      </c>
      <c r="B3564" s="189" t="s">
        <v>4706</v>
      </c>
      <c r="C3564" s="189" t="s">
        <v>332</v>
      </c>
      <c r="D3564" s="189" t="s">
        <v>333</v>
      </c>
      <c r="E3564" s="138">
        <v>13.98</v>
      </c>
    </row>
    <row r="3565" spans="1:5">
      <c r="A3565" s="189">
        <v>39606</v>
      </c>
      <c r="B3565" s="189" t="s">
        <v>4707</v>
      </c>
      <c r="C3565" s="189" t="s">
        <v>332</v>
      </c>
      <c r="D3565" s="189" t="s">
        <v>333</v>
      </c>
      <c r="E3565" s="138">
        <v>17.75</v>
      </c>
    </row>
    <row r="3566" spans="1:5">
      <c r="A3566" s="189">
        <v>39607</v>
      </c>
      <c r="B3566" s="189" t="s">
        <v>4708</v>
      </c>
      <c r="C3566" s="189" t="s">
        <v>332</v>
      </c>
      <c r="D3566" s="189" t="s">
        <v>333</v>
      </c>
      <c r="E3566" s="138">
        <v>20.36</v>
      </c>
    </row>
    <row r="3567" spans="1:5">
      <c r="A3567" s="189">
        <v>39594</v>
      </c>
      <c r="B3567" s="189" t="s">
        <v>4709</v>
      </c>
      <c r="C3567" s="189" t="s">
        <v>332</v>
      </c>
      <c r="D3567" s="189" t="s">
        <v>331</v>
      </c>
      <c r="E3567" s="138">
        <v>192.8</v>
      </c>
    </row>
    <row r="3568" spans="1:5">
      <c r="A3568" s="189">
        <v>39596</v>
      </c>
      <c r="B3568" s="189" t="s">
        <v>4710</v>
      </c>
      <c r="C3568" s="189" t="s">
        <v>332</v>
      </c>
      <c r="D3568" s="189" t="s">
        <v>333</v>
      </c>
      <c r="E3568" s="138">
        <v>336.04</v>
      </c>
    </row>
    <row r="3569" spans="1:5">
      <c r="A3569" s="189">
        <v>39595</v>
      </c>
      <c r="B3569" s="189" t="s">
        <v>4711</v>
      </c>
      <c r="C3569" s="189" t="s">
        <v>332</v>
      </c>
      <c r="D3569" s="189" t="s">
        <v>333</v>
      </c>
      <c r="E3569" s="138">
        <v>282.08</v>
      </c>
    </row>
    <row r="3570" spans="1:5">
      <c r="A3570" s="189">
        <v>39597</v>
      </c>
      <c r="B3570" s="189" t="s">
        <v>4712</v>
      </c>
      <c r="C3570" s="189" t="s">
        <v>332</v>
      </c>
      <c r="D3570" s="189" t="s">
        <v>333</v>
      </c>
      <c r="E3570" s="138">
        <v>453.17</v>
      </c>
    </row>
    <row r="3571" spans="1:5">
      <c r="A3571" s="189">
        <v>20209</v>
      </c>
      <c r="B3571" s="189" t="s">
        <v>3084</v>
      </c>
      <c r="C3571" s="189" t="s">
        <v>383</v>
      </c>
      <c r="D3571" s="189" t="s">
        <v>333</v>
      </c>
      <c r="E3571" s="138">
        <v>13.22</v>
      </c>
    </row>
    <row r="3572" spans="1:5">
      <c r="A3572" s="189">
        <v>4433</v>
      </c>
      <c r="B3572" s="189" t="s">
        <v>3085</v>
      </c>
      <c r="C3572" s="189" t="s">
        <v>383</v>
      </c>
      <c r="D3572" s="189" t="s">
        <v>333</v>
      </c>
      <c r="E3572" s="138">
        <v>9.6199999999999992</v>
      </c>
    </row>
    <row r="3573" spans="1:5">
      <c r="A3573" s="189">
        <v>10731</v>
      </c>
      <c r="B3573" s="189" t="s">
        <v>3086</v>
      </c>
      <c r="C3573" s="189" t="s">
        <v>337</v>
      </c>
      <c r="D3573" s="189" t="s">
        <v>331</v>
      </c>
      <c r="E3573" s="138">
        <v>29.9</v>
      </c>
    </row>
    <row r="3574" spans="1:5">
      <c r="A3574" s="189">
        <v>4704</v>
      </c>
      <c r="B3574" s="189" t="s">
        <v>3087</v>
      </c>
      <c r="C3574" s="189" t="s">
        <v>337</v>
      </c>
      <c r="D3574" s="189" t="s">
        <v>333</v>
      </c>
      <c r="E3574" s="138">
        <v>26.98</v>
      </c>
    </row>
    <row r="3575" spans="1:5">
      <c r="A3575" s="189">
        <v>10730</v>
      </c>
      <c r="B3575" s="189" t="s">
        <v>3088</v>
      </c>
      <c r="C3575" s="189" t="s">
        <v>337</v>
      </c>
      <c r="D3575" s="189" t="s">
        <v>333</v>
      </c>
      <c r="E3575" s="138">
        <v>28.91</v>
      </c>
    </row>
    <row r="3576" spans="1:5">
      <c r="A3576" s="189">
        <v>4729</v>
      </c>
      <c r="B3576" s="189" t="s">
        <v>3089</v>
      </c>
      <c r="C3576" s="189" t="s">
        <v>334</v>
      </c>
      <c r="D3576" s="189" t="s">
        <v>333</v>
      </c>
      <c r="E3576" s="138">
        <v>69.05</v>
      </c>
    </row>
    <row r="3577" spans="1:5">
      <c r="A3577" s="189">
        <v>4720</v>
      </c>
      <c r="B3577" s="189" t="s">
        <v>155</v>
      </c>
      <c r="C3577" s="189" t="s">
        <v>334</v>
      </c>
      <c r="D3577" s="189" t="s">
        <v>333</v>
      </c>
      <c r="E3577" s="138">
        <v>75.5</v>
      </c>
    </row>
    <row r="3578" spans="1:5">
      <c r="A3578" s="189">
        <v>4721</v>
      </c>
      <c r="B3578" s="189" t="s">
        <v>277</v>
      </c>
      <c r="C3578" s="189" t="s">
        <v>334</v>
      </c>
      <c r="D3578" s="189" t="s">
        <v>333</v>
      </c>
      <c r="E3578" s="138">
        <v>59.13</v>
      </c>
    </row>
    <row r="3579" spans="1:5">
      <c r="A3579" s="189">
        <v>4718</v>
      </c>
      <c r="B3579" s="189" t="s">
        <v>275</v>
      </c>
      <c r="C3579" s="189" t="s">
        <v>334</v>
      </c>
      <c r="D3579" s="189" t="s">
        <v>331</v>
      </c>
      <c r="E3579" s="138">
        <v>59.13</v>
      </c>
    </row>
    <row r="3580" spans="1:5">
      <c r="A3580" s="189">
        <v>4722</v>
      </c>
      <c r="B3580" s="189" t="s">
        <v>254</v>
      </c>
      <c r="C3580" s="189" t="s">
        <v>334</v>
      </c>
      <c r="D3580" s="189" t="s">
        <v>333</v>
      </c>
      <c r="E3580" s="138">
        <v>59.13</v>
      </c>
    </row>
    <row r="3581" spans="1:5">
      <c r="A3581" s="189">
        <v>4723</v>
      </c>
      <c r="B3581" s="189" t="s">
        <v>3090</v>
      </c>
      <c r="C3581" s="189" t="s">
        <v>334</v>
      </c>
      <c r="D3581" s="189" t="s">
        <v>333</v>
      </c>
      <c r="E3581" s="138">
        <v>64.510000000000005</v>
      </c>
    </row>
    <row r="3582" spans="1:5">
      <c r="A3582" s="189">
        <v>4727</v>
      </c>
      <c r="B3582" s="189" t="s">
        <v>3091</v>
      </c>
      <c r="C3582" s="189" t="s">
        <v>334</v>
      </c>
      <c r="D3582" s="189" t="s">
        <v>333</v>
      </c>
      <c r="E3582" s="138">
        <v>66.3</v>
      </c>
    </row>
    <row r="3583" spans="1:5">
      <c r="A3583" s="189">
        <v>4748</v>
      </c>
      <c r="B3583" s="189" t="s">
        <v>204</v>
      </c>
      <c r="C3583" s="189" t="s">
        <v>334</v>
      </c>
      <c r="D3583" s="189" t="s">
        <v>333</v>
      </c>
      <c r="E3583" s="138">
        <v>63.97</v>
      </c>
    </row>
    <row r="3584" spans="1:5">
      <c r="A3584" s="189">
        <v>4730</v>
      </c>
      <c r="B3584" s="189" t="s">
        <v>3092</v>
      </c>
      <c r="C3584" s="189" t="s">
        <v>334</v>
      </c>
      <c r="D3584" s="189" t="s">
        <v>333</v>
      </c>
      <c r="E3584" s="138">
        <v>61.82</v>
      </c>
    </row>
    <row r="3585" spans="1:5">
      <c r="A3585" s="189">
        <v>13186</v>
      </c>
      <c r="B3585" s="189" t="s">
        <v>3093</v>
      </c>
      <c r="C3585" s="189" t="s">
        <v>334</v>
      </c>
      <c r="D3585" s="189" t="s">
        <v>335</v>
      </c>
      <c r="E3585" s="138">
        <v>81.09</v>
      </c>
    </row>
    <row r="3586" spans="1:5">
      <c r="A3586" s="189">
        <v>10737</v>
      </c>
      <c r="B3586" s="189" t="s">
        <v>3094</v>
      </c>
      <c r="C3586" s="189" t="s">
        <v>337</v>
      </c>
      <c r="D3586" s="189" t="s">
        <v>333</v>
      </c>
      <c r="E3586" s="138">
        <v>93.96</v>
      </c>
    </row>
    <row r="3587" spans="1:5">
      <c r="A3587" s="189">
        <v>10734</v>
      </c>
      <c r="B3587" s="189" t="s">
        <v>3095</v>
      </c>
      <c r="C3587" s="189" t="s">
        <v>337</v>
      </c>
      <c r="D3587" s="189" t="s">
        <v>333</v>
      </c>
      <c r="E3587" s="138">
        <v>55.89</v>
      </c>
    </row>
    <row r="3588" spans="1:5">
      <c r="A3588" s="189">
        <v>4708</v>
      </c>
      <c r="B3588" s="189" t="s">
        <v>3096</v>
      </c>
      <c r="C3588" s="189" t="s">
        <v>337</v>
      </c>
      <c r="D3588" s="189" t="s">
        <v>333</v>
      </c>
      <c r="E3588" s="138">
        <v>108.42</v>
      </c>
    </row>
    <row r="3589" spans="1:5">
      <c r="A3589" s="189">
        <v>4712</v>
      </c>
      <c r="B3589" s="189" t="s">
        <v>3097</v>
      </c>
      <c r="C3589" s="189" t="s">
        <v>337</v>
      </c>
      <c r="D3589" s="189" t="s">
        <v>333</v>
      </c>
      <c r="E3589" s="138">
        <v>53</v>
      </c>
    </row>
    <row r="3590" spans="1:5">
      <c r="A3590" s="189">
        <v>4710</v>
      </c>
      <c r="B3590" s="189" t="s">
        <v>3098</v>
      </c>
      <c r="C3590" s="189" t="s">
        <v>337</v>
      </c>
      <c r="D3590" s="189" t="s">
        <v>333</v>
      </c>
      <c r="E3590" s="138">
        <v>169.97</v>
      </c>
    </row>
    <row r="3591" spans="1:5">
      <c r="A3591" s="189">
        <v>4746</v>
      </c>
      <c r="B3591" s="189" t="s">
        <v>3099</v>
      </c>
      <c r="C3591" s="189" t="s">
        <v>334</v>
      </c>
      <c r="D3591" s="189" t="s">
        <v>333</v>
      </c>
      <c r="E3591" s="138">
        <v>57.34</v>
      </c>
    </row>
    <row r="3592" spans="1:5">
      <c r="A3592" s="189">
        <v>4750</v>
      </c>
      <c r="B3592" s="189" t="s">
        <v>90</v>
      </c>
      <c r="C3592" s="189" t="s">
        <v>330</v>
      </c>
      <c r="D3592" s="189" t="s">
        <v>331</v>
      </c>
      <c r="E3592" s="138">
        <v>14.08</v>
      </c>
    </row>
    <row r="3593" spans="1:5">
      <c r="A3593" s="189">
        <v>41065</v>
      </c>
      <c r="B3593" s="189" t="s">
        <v>3100</v>
      </c>
      <c r="C3593" s="189" t="s">
        <v>470</v>
      </c>
      <c r="D3593" s="189" t="s">
        <v>333</v>
      </c>
      <c r="E3593" s="177">
        <v>2489.83</v>
      </c>
    </row>
    <row r="3594" spans="1:5">
      <c r="A3594" s="189">
        <v>34747</v>
      </c>
      <c r="B3594" s="189" t="s">
        <v>3101</v>
      </c>
      <c r="C3594" s="189" t="s">
        <v>383</v>
      </c>
      <c r="D3594" s="189" t="s">
        <v>333</v>
      </c>
      <c r="E3594" s="138">
        <v>72.02</v>
      </c>
    </row>
    <row r="3595" spans="1:5">
      <c r="A3595" s="189">
        <v>4826</v>
      </c>
      <c r="B3595" s="189" t="s">
        <v>3102</v>
      </c>
      <c r="C3595" s="189" t="s">
        <v>383</v>
      </c>
      <c r="D3595" s="189" t="s">
        <v>333</v>
      </c>
      <c r="E3595" s="138">
        <v>77.44</v>
      </c>
    </row>
    <row r="3596" spans="1:5">
      <c r="A3596" s="189">
        <v>41975</v>
      </c>
      <c r="B3596" s="189" t="s">
        <v>3103</v>
      </c>
      <c r="C3596" s="189" t="s">
        <v>337</v>
      </c>
      <c r="D3596" s="189" t="s">
        <v>335</v>
      </c>
      <c r="E3596" s="138">
        <v>61.73</v>
      </c>
    </row>
    <row r="3597" spans="1:5">
      <c r="A3597" s="189">
        <v>4825</v>
      </c>
      <c r="B3597" s="189" t="s">
        <v>3104</v>
      </c>
      <c r="C3597" s="189" t="s">
        <v>383</v>
      </c>
      <c r="D3597" s="189" t="s">
        <v>333</v>
      </c>
      <c r="E3597" s="138">
        <v>107.2</v>
      </c>
    </row>
    <row r="3598" spans="1:5">
      <c r="A3598" s="189">
        <v>34744</v>
      </c>
      <c r="B3598" s="189" t="s">
        <v>3105</v>
      </c>
      <c r="C3598" s="189" t="s">
        <v>337</v>
      </c>
      <c r="D3598" s="189" t="s">
        <v>333</v>
      </c>
      <c r="E3598" s="138">
        <v>18.600000000000001</v>
      </c>
    </row>
    <row r="3599" spans="1:5">
      <c r="A3599" s="189">
        <v>39430</v>
      </c>
      <c r="B3599" s="189" t="s">
        <v>3106</v>
      </c>
      <c r="C3599" s="189" t="s">
        <v>332</v>
      </c>
      <c r="D3599" s="189" t="s">
        <v>333</v>
      </c>
      <c r="E3599" s="138">
        <v>1.17</v>
      </c>
    </row>
    <row r="3600" spans="1:5">
      <c r="A3600" s="189">
        <v>39573</v>
      </c>
      <c r="B3600" s="189" t="s">
        <v>3107</v>
      </c>
      <c r="C3600" s="189" t="s">
        <v>332</v>
      </c>
      <c r="D3600" s="189" t="s">
        <v>333</v>
      </c>
      <c r="E3600" s="138">
        <v>1.1499999999999999</v>
      </c>
    </row>
    <row r="3601" spans="1:5">
      <c r="A3601" s="189">
        <v>38410</v>
      </c>
      <c r="B3601" s="189" t="s">
        <v>3108</v>
      </c>
      <c r="C3601" s="189" t="s">
        <v>332</v>
      </c>
      <c r="D3601" s="189" t="s">
        <v>333</v>
      </c>
      <c r="E3601" s="177">
        <v>11092.24</v>
      </c>
    </row>
    <row r="3602" spans="1:5">
      <c r="A3602" s="189">
        <v>41596</v>
      </c>
      <c r="B3602" s="189" t="s">
        <v>16169</v>
      </c>
      <c r="C3602" s="189" t="s">
        <v>387</v>
      </c>
      <c r="D3602" s="189" t="s">
        <v>335</v>
      </c>
      <c r="E3602" s="138">
        <v>6.38</v>
      </c>
    </row>
    <row r="3603" spans="1:5">
      <c r="A3603" s="189">
        <v>41598</v>
      </c>
      <c r="B3603" s="189" t="s">
        <v>16170</v>
      </c>
      <c r="C3603" s="189" t="s">
        <v>387</v>
      </c>
      <c r="D3603" s="189" t="s">
        <v>335</v>
      </c>
      <c r="E3603" s="138">
        <v>6.38</v>
      </c>
    </row>
    <row r="3604" spans="1:5">
      <c r="A3604" s="189">
        <v>41594</v>
      </c>
      <c r="B3604" s="189" t="s">
        <v>16171</v>
      </c>
      <c r="C3604" s="189" t="s">
        <v>387</v>
      </c>
      <c r="D3604" s="189" t="s">
        <v>335</v>
      </c>
      <c r="E3604" s="138">
        <v>6.48</v>
      </c>
    </row>
    <row r="3605" spans="1:5">
      <c r="A3605" s="189">
        <v>43663</v>
      </c>
      <c r="B3605" s="189" t="s">
        <v>16172</v>
      </c>
      <c r="C3605" s="189" t="s">
        <v>387</v>
      </c>
      <c r="D3605" s="189" t="s">
        <v>335</v>
      </c>
      <c r="E3605" s="138">
        <v>5.34</v>
      </c>
    </row>
    <row r="3606" spans="1:5">
      <c r="A3606" s="189">
        <v>4766</v>
      </c>
      <c r="B3606" s="189" t="s">
        <v>16173</v>
      </c>
      <c r="C3606" s="189" t="s">
        <v>387</v>
      </c>
      <c r="D3606" s="189" t="s">
        <v>335</v>
      </c>
      <c r="E3606" s="138">
        <v>5.0199999999999996</v>
      </c>
    </row>
    <row r="3607" spans="1:5">
      <c r="A3607" s="189">
        <v>43664</v>
      </c>
      <c r="B3607" s="189" t="s">
        <v>16174</v>
      </c>
      <c r="C3607" s="189" t="s">
        <v>387</v>
      </c>
      <c r="D3607" s="189" t="s">
        <v>335</v>
      </c>
      <c r="E3607" s="138">
        <v>5.36</v>
      </c>
    </row>
    <row r="3608" spans="1:5">
      <c r="A3608" s="189">
        <v>43082</v>
      </c>
      <c r="B3608" s="189" t="s">
        <v>16175</v>
      </c>
      <c r="C3608" s="189" t="s">
        <v>387</v>
      </c>
      <c r="D3608" s="189" t="s">
        <v>335</v>
      </c>
      <c r="E3608" s="138">
        <v>5.85</v>
      </c>
    </row>
    <row r="3609" spans="1:5">
      <c r="A3609" s="189">
        <v>43665</v>
      </c>
      <c r="B3609" s="189" t="s">
        <v>3109</v>
      </c>
      <c r="C3609" s="189" t="s">
        <v>387</v>
      </c>
      <c r="D3609" s="189" t="s">
        <v>335</v>
      </c>
      <c r="E3609" s="138">
        <v>5.0199999999999996</v>
      </c>
    </row>
    <row r="3610" spans="1:5">
      <c r="A3610" s="189">
        <v>10966</v>
      </c>
      <c r="B3610" s="189" t="s">
        <v>3110</v>
      </c>
      <c r="C3610" s="189" t="s">
        <v>387</v>
      </c>
      <c r="D3610" s="189" t="s">
        <v>335</v>
      </c>
      <c r="E3610" s="138">
        <v>5.34</v>
      </c>
    </row>
    <row r="3611" spans="1:5">
      <c r="A3611" s="189">
        <v>43692</v>
      </c>
      <c r="B3611" s="189" t="s">
        <v>16176</v>
      </c>
      <c r="C3611" s="189" t="s">
        <v>387</v>
      </c>
      <c r="D3611" s="189" t="s">
        <v>335</v>
      </c>
      <c r="E3611" s="138">
        <v>5.34</v>
      </c>
    </row>
    <row r="3612" spans="1:5">
      <c r="A3612" s="189">
        <v>43083</v>
      </c>
      <c r="B3612" s="189" t="s">
        <v>16177</v>
      </c>
      <c r="C3612" s="189" t="s">
        <v>387</v>
      </c>
      <c r="D3612" s="189" t="s">
        <v>335</v>
      </c>
      <c r="E3612" s="138">
        <v>5.0599999999999996</v>
      </c>
    </row>
    <row r="3613" spans="1:5">
      <c r="A3613" s="189">
        <v>40535</v>
      </c>
      <c r="B3613" s="189" t="s">
        <v>3111</v>
      </c>
      <c r="C3613" s="189" t="s">
        <v>387</v>
      </c>
      <c r="D3613" s="189" t="s">
        <v>335</v>
      </c>
      <c r="E3613" s="138">
        <v>5.0599999999999996</v>
      </c>
    </row>
    <row r="3614" spans="1:5">
      <c r="A3614" s="189">
        <v>39427</v>
      </c>
      <c r="B3614" s="189" t="s">
        <v>3112</v>
      </c>
      <c r="C3614" s="189" t="s">
        <v>383</v>
      </c>
      <c r="D3614" s="189" t="s">
        <v>333</v>
      </c>
      <c r="E3614" s="138">
        <v>3.11</v>
      </c>
    </row>
    <row r="3615" spans="1:5">
      <c r="A3615" s="189">
        <v>39424</v>
      </c>
      <c r="B3615" s="189" t="s">
        <v>3113</v>
      </c>
      <c r="C3615" s="189" t="s">
        <v>383</v>
      </c>
      <c r="D3615" s="189" t="s">
        <v>333</v>
      </c>
      <c r="E3615" s="138">
        <v>1.85</v>
      </c>
    </row>
    <row r="3616" spans="1:5">
      <c r="A3616" s="189">
        <v>39425</v>
      </c>
      <c r="B3616" s="189" t="s">
        <v>3114</v>
      </c>
      <c r="C3616" s="189" t="s">
        <v>383</v>
      </c>
      <c r="D3616" s="189" t="s">
        <v>333</v>
      </c>
      <c r="E3616" s="138">
        <v>1.82</v>
      </c>
    </row>
    <row r="3617" spans="1:5">
      <c r="A3617" s="189">
        <v>40664</v>
      </c>
      <c r="B3617" s="189" t="s">
        <v>3115</v>
      </c>
      <c r="C3617" s="189" t="s">
        <v>387</v>
      </c>
      <c r="D3617" s="189" t="s">
        <v>335</v>
      </c>
      <c r="E3617" s="138">
        <v>10.39</v>
      </c>
    </row>
    <row r="3618" spans="1:5">
      <c r="A3618" s="189">
        <v>34360</v>
      </c>
      <c r="B3618" s="189" t="s">
        <v>3116</v>
      </c>
      <c r="C3618" s="189" t="s">
        <v>387</v>
      </c>
      <c r="D3618" s="189" t="s">
        <v>335</v>
      </c>
      <c r="E3618" s="138">
        <v>29.08</v>
      </c>
    </row>
    <row r="3619" spans="1:5">
      <c r="A3619" s="189">
        <v>20259</v>
      </c>
      <c r="B3619" s="189" t="s">
        <v>3117</v>
      </c>
      <c r="C3619" s="189" t="s">
        <v>383</v>
      </c>
      <c r="D3619" s="189" t="s">
        <v>335</v>
      </c>
      <c r="E3619" s="138">
        <v>8.8000000000000007</v>
      </c>
    </row>
    <row r="3620" spans="1:5">
      <c r="A3620" s="189">
        <v>14077</v>
      </c>
      <c r="B3620" s="189" t="s">
        <v>3118</v>
      </c>
      <c r="C3620" s="189" t="s">
        <v>383</v>
      </c>
      <c r="D3620" s="189" t="s">
        <v>335</v>
      </c>
      <c r="E3620" s="138">
        <v>134.69</v>
      </c>
    </row>
    <row r="3621" spans="1:5">
      <c r="A3621" s="189">
        <v>3678</v>
      </c>
      <c r="B3621" s="189" t="s">
        <v>3119</v>
      </c>
      <c r="C3621" s="189" t="s">
        <v>383</v>
      </c>
      <c r="D3621" s="189" t="s">
        <v>335</v>
      </c>
      <c r="E3621" s="138">
        <v>60.88</v>
      </c>
    </row>
    <row r="3622" spans="1:5">
      <c r="A3622" s="189">
        <v>39418</v>
      </c>
      <c r="B3622" s="189" t="s">
        <v>3120</v>
      </c>
      <c r="C3622" s="189" t="s">
        <v>383</v>
      </c>
      <c r="D3622" s="189" t="s">
        <v>333</v>
      </c>
      <c r="E3622" s="138">
        <v>3.47</v>
      </c>
    </row>
    <row r="3623" spans="1:5">
      <c r="A3623" s="189">
        <v>39419</v>
      </c>
      <c r="B3623" s="189" t="s">
        <v>3121</v>
      </c>
      <c r="C3623" s="189" t="s">
        <v>383</v>
      </c>
      <c r="D3623" s="189" t="s">
        <v>333</v>
      </c>
      <c r="E3623" s="138">
        <v>4.2300000000000004</v>
      </c>
    </row>
    <row r="3624" spans="1:5">
      <c r="A3624" s="189">
        <v>39420</v>
      </c>
      <c r="B3624" s="189" t="s">
        <v>3122</v>
      </c>
      <c r="C3624" s="189" t="s">
        <v>383</v>
      </c>
      <c r="D3624" s="189" t="s">
        <v>333</v>
      </c>
      <c r="E3624" s="138">
        <v>4.67</v>
      </c>
    </row>
    <row r="3625" spans="1:5">
      <c r="A3625" s="189">
        <v>39571</v>
      </c>
      <c r="B3625" s="189" t="s">
        <v>3123</v>
      </c>
      <c r="C3625" s="189" t="s">
        <v>383</v>
      </c>
      <c r="D3625" s="189" t="s">
        <v>333</v>
      </c>
      <c r="E3625" s="138">
        <v>2.82</v>
      </c>
    </row>
    <row r="3626" spans="1:5">
      <c r="A3626" s="189">
        <v>39421</v>
      </c>
      <c r="B3626" s="189" t="s">
        <v>3124</v>
      </c>
      <c r="C3626" s="189" t="s">
        <v>383</v>
      </c>
      <c r="D3626" s="189" t="s">
        <v>333</v>
      </c>
      <c r="E3626" s="138">
        <v>4.1100000000000003</v>
      </c>
    </row>
    <row r="3627" spans="1:5">
      <c r="A3627" s="189">
        <v>39422</v>
      </c>
      <c r="B3627" s="189" t="s">
        <v>3125</v>
      </c>
      <c r="C3627" s="189" t="s">
        <v>383</v>
      </c>
      <c r="D3627" s="189" t="s">
        <v>331</v>
      </c>
      <c r="E3627" s="138">
        <v>4.8</v>
      </c>
    </row>
    <row r="3628" spans="1:5">
      <c r="A3628" s="189">
        <v>39423</v>
      </c>
      <c r="B3628" s="189" t="s">
        <v>3126</v>
      </c>
      <c r="C3628" s="189" t="s">
        <v>383</v>
      </c>
      <c r="D3628" s="189" t="s">
        <v>333</v>
      </c>
      <c r="E3628" s="138">
        <v>5.57</v>
      </c>
    </row>
    <row r="3629" spans="1:5">
      <c r="A3629" s="189">
        <v>39426</v>
      </c>
      <c r="B3629" s="189" t="s">
        <v>3127</v>
      </c>
      <c r="C3629" s="189" t="s">
        <v>383</v>
      </c>
      <c r="D3629" s="189" t="s">
        <v>333</v>
      </c>
      <c r="E3629" s="138">
        <v>12.53</v>
      </c>
    </row>
    <row r="3630" spans="1:5">
      <c r="A3630" s="189">
        <v>39429</v>
      </c>
      <c r="B3630" s="189" t="s">
        <v>3128</v>
      </c>
      <c r="C3630" s="189" t="s">
        <v>383</v>
      </c>
      <c r="D3630" s="189" t="s">
        <v>333</v>
      </c>
      <c r="E3630" s="138">
        <v>3.95</v>
      </c>
    </row>
    <row r="3631" spans="1:5">
      <c r="A3631" s="189">
        <v>39428</v>
      </c>
      <c r="B3631" s="189" t="s">
        <v>3129</v>
      </c>
      <c r="C3631" s="189" t="s">
        <v>383</v>
      </c>
      <c r="D3631" s="189" t="s">
        <v>333</v>
      </c>
      <c r="E3631" s="138">
        <v>3.02</v>
      </c>
    </row>
    <row r="3632" spans="1:5">
      <c r="A3632" s="189">
        <v>39572</v>
      </c>
      <c r="B3632" s="189" t="s">
        <v>3130</v>
      </c>
      <c r="C3632" s="189" t="s">
        <v>383</v>
      </c>
      <c r="D3632" s="189" t="s">
        <v>333</v>
      </c>
      <c r="E3632" s="138">
        <v>2.61</v>
      </c>
    </row>
    <row r="3633" spans="1:5">
      <c r="A3633" s="189">
        <v>39570</v>
      </c>
      <c r="B3633" s="189" t="s">
        <v>3131</v>
      </c>
      <c r="C3633" s="189" t="s">
        <v>383</v>
      </c>
      <c r="D3633" s="189" t="s">
        <v>333</v>
      </c>
      <c r="E3633" s="138">
        <v>2.77</v>
      </c>
    </row>
    <row r="3634" spans="1:5">
      <c r="A3634" s="189">
        <v>39569</v>
      </c>
      <c r="B3634" s="189" t="s">
        <v>3132</v>
      </c>
      <c r="C3634" s="189" t="s">
        <v>383</v>
      </c>
      <c r="D3634" s="189" t="s">
        <v>333</v>
      </c>
      <c r="E3634" s="138">
        <v>2.74</v>
      </c>
    </row>
    <row r="3635" spans="1:5">
      <c r="A3635" s="189">
        <v>11552</v>
      </c>
      <c r="B3635" s="189" t="s">
        <v>3133</v>
      </c>
      <c r="C3635" s="189" t="s">
        <v>383</v>
      </c>
      <c r="D3635" s="189" t="s">
        <v>333</v>
      </c>
      <c r="E3635" s="138">
        <v>7.78</v>
      </c>
    </row>
    <row r="3636" spans="1:5">
      <c r="A3636" s="189">
        <v>40598</v>
      </c>
      <c r="B3636" s="189" t="s">
        <v>3134</v>
      </c>
      <c r="C3636" s="189" t="s">
        <v>387</v>
      </c>
      <c r="D3636" s="189" t="s">
        <v>335</v>
      </c>
      <c r="E3636" s="138">
        <v>4.9400000000000004</v>
      </c>
    </row>
    <row r="3637" spans="1:5">
      <c r="A3637" s="189">
        <v>39029</v>
      </c>
      <c r="B3637" s="189" t="s">
        <v>3135</v>
      </c>
      <c r="C3637" s="189" t="s">
        <v>383</v>
      </c>
      <c r="D3637" s="189" t="s">
        <v>333</v>
      </c>
      <c r="E3637" s="138">
        <v>8.84</v>
      </c>
    </row>
    <row r="3638" spans="1:5">
      <c r="A3638" s="189">
        <v>39028</v>
      </c>
      <c r="B3638" s="189" t="s">
        <v>3136</v>
      </c>
      <c r="C3638" s="189" t="s">
        <v>383</v>
      </c>
      <c r="D3638" s="189" t="s">
        <v>333</v>
      </c>
      <c r="E3638" s="138">
        <v>5.15</v>
      </c>
    </row>
    <row r="3639" spans="1:5">
      <c r="A3639" s="189">
        <v>39328</v>
      </c>
      <c r="B3639" s="189" t="s">
        <v>3137</v>
      </c>
      <c r="C3639" s="189" t="s">
        <v>383</v>
      </c>
      <c r="D3639" s="189" t="s">
        <v>333</v>
      </c>
      <c r="E3639" s="138">
        <v>2.83</v>
      </c>
    </row>
    <row r="3640" spans="1:5">
      <c r="A3640" s="189">
        <v>38541</v>
      </c>
      <c r="B3640" s="189" t="s">
        <v>3138</v>
      </c>
      <c r="C3640" s="189" t="s">
        <v>332</v>
      </c>
      <c r="D3640" s="189" t="s">
        <v>335</v>
      </c>
      <c r="E3640" s="177">
        <v>2208552.61</v>
      </c>
    </row>
    <row r="3641" spans="1:5">
      <c r="A3641" s="189">
        <v>38542</v>
      </c>
      <c r="B3641" s="189" t="s">
        <v>3139</v>
      </c>
      <c r="C3641" s="189" t="s">
        <v>332</v>
      </c>
      <c r="D3641" s="189" t="s">
        <v>335</v>
      </c>
      <c r="E3641" s="177">
        <v>3434210.5</v>
      </c>
    </row>
    <row r="3642" spans="1:5">
      <c r="A3642" s="189">
        <v>38543</v>
      </c>
      <c r="B3642" s="189" t="s">
        <v>3140</v>
      </c>
      <c r="C3642" s="189" t="s">
        <v>332</v>
      </c>
      <c r="D3642" s="189" t="s">
        <v>335</v>
      </c>
      <c r="E3642" s="177">
        <v>840789.49</v>
      </c>
    </row>
    <row r="3643" spans="1:5">
      <c r="A3643" s="189">
        <v>40406</v>
      </c>
      <c r="B3643" s="189" t="s">
        <v>3141</v>
      </c>
      <c r="C3643" s="189" t="s">
        <v>332</v>
      </c>
      <c r="D3643" s="189" t="s">
        <v>335</v>
      </c>
      <c r="E3643" s="177">
        <v>51178.69</v>
      </c>
    </row>
    <row r="3644" spans="1:5">
      <c r="A3644" s="189">
        <v>40789</v>
      </c>
      <c r="B3644" s="189" t="s">
        <v>3142</v>
      </c>
      <c r="C3644" s="189" t="s">
        <v>332</v>
      </c>
      <c r="D3644" s="189" t="s">
        <v>335</v>
      </c>
      <c r="E3644" s="177">
        <v>7375.37</v>
      </c>
    </row>
    <row r="3645" spans="1:5">
      <c r="A3645" s="189">
        <v>40791</v>
      </c>
      <c r="B3645" s="189" t="s">
        <v>3143</v>
      </c>
      <c r="C3645" s="189" t="s">
        <v>332</v>
      </c>
      <c r="D3645" s="189" t="s">
        <v>335</v>
      </c>
      <c r="E3645" s="177">
        <v>23088.13</v>
      </c>
    </row>
    <row r="3646" spans="1:5">
      <c r="A3646" s="189">
        <v>11651</v>
      </c>
      <c r="B3646" s="189" t="s">
        <v>3144</v>
      </c>
      <c r="C3646" s="189" t="s">
        <v>332</v>
      </c>
      <c r="D3646" s="189" t="s">
        <v>335</v>
      </c>
      <c r="E3646" s="177">
        <v>12627.22</v>
      </c>
    </row>
    <row r="3647" spans="1:5">
      <c r="A3647" s="189">
        <v>42002</v>
      </c>
      <c r="B3647" s="189" t="s">
        <v>3145</v>
      </c>
      <c r="C3647" s="189" t="s">
        <v>332</v>
      </c>
      <c r="D3647" s="189" t="s">
        <v>335</v>
      </c>
      <c r="E3647" s="177">
        <v>720115.47</v>
      </c>
    </row>
    <row r="3648" spans="1:5">
      <c r="A3648" s="189">
        <v>40435</v>
      </c>
      <c r="B3648" s="189" t="s">
        <v>3146</v>
      </c>
      <c r="C3648" s="189" t="s">
        <v>332</v>
      </c>
      <c r="D3648" s="189" t="s">
        <v>335</v>
      </c>
      <c r="E3648" s="177">
        <v>461250</v>
      </c>
    </row>
    <row r="3649" spans="1:5">
      <c r="A3649" s="189">
        <v>39012</v>
      </c>
      <c r="B3649" s="189" t="s">
        <v>3147</v>
      </c>
      <c r="C3649" s="189" t="s">
        <v>332</v>
      </c>
      <c r="D3649" s="189" t="s">
        <v>335</v>
      </c>
      <c r="E3649" s="177">
        <v>481250.61</v>
      </c>
    </row>
    <row r="3650" spans="1:5">
      <c r="A3650" s="189">
        <v>13617</v>
      </c>
      <c r="B3650" s="189" t="s">
        <v>16178</v>
      </c>
      <c r="C3650" s="189" t="s">
        <v>332</v>
      </c>
      <c r="D3650" s="189" t="s">
        <v>333</v>
      </c>
      <c r="E3650" s="177">
        <v>48463.73</v>
      </c>
    </row>
    <row r="3651" spans="1:5">
      <c r="A3651" s="189">
        <v>5327</v>
      </c>
      <c r="B3651" s="189" t="s">
        <v>3148</v>
      </c>
      <c r="C3651" s="189" t="s">
        <v>387</v>
      </c>
      <c r="D3651" s="189" t="s">
        <v>333</v>
      </c>
      <c r="E3651" s="138">
        <v>27.02</v>
      </c>
    </row>
    <row r="3652" spans="1:5">
      <c r="A3652" s="189">
        <v>35274</v>
      </c>
      <c r="B3652" s="189" t="s">
        <v>3149</v>
      </c>
      <c r="C3652" s="189" t="s">
        <v>383</v>
      </c>
      <c r="D3652" s="189" t="s">
        <v>333</v>
      </c>
      <c r="E3652" s="138">
        <v>29.58</v>
      </c>
    </row>
    <row r="3653" spans="1:5">
      <c r="A3653" s="189">
        <v>35275</v>
      </c>
      <c r="B3653" s="189" t="s">
        <v>3150</v>
      </c>
      <c r="C3653" s="189" t="s">
        <v>383</v>
      </c>
      <c r="D3653" s="189" t="s">
        <v>333</v>
      </c>
      <c r="E3653" s="138">
        <v>63.18</v>
      </c>
    </row>
    <row r="3654" spans="1:5">
      <c r="A3654" s="189">
        <v>35276</v>
      </c>
      <c r="B3654" s="189" t="s">
        <v>3151</v>
      </c>
      <c r="C3654" s="189" t="s">
        <v>383</v>
      </c>
      <c r="D3654" s="189" t="s">
        <v>333</v>
      </c>
      <c r="E3654" s="138">
        <v>103.3</v>
      </c>
    </row>
    <row r="3655" spans="1:5">
      <c r="A3655" s="189">
        <v>38386</v>
      </c>
      <c r="B3655" s="189" t="s">
        <v>3152</v>
      </c>
      <c r="C3655" s="189" t="s">
        <v>332</v>
      </c>
      <c r="D3655" s="189" t="s">
        <v>333</v>
      </c>
      <c r="E3655" s="138">
        <v>3.76</v>
      </c>
    </row>
    <row r="3656" spans="1:5">
      <c r="A3656" s="189">
        <v>11091</v>
      </c>
      <c r="B3656" s="189" t="s">
        <v>3153</v>
      </c>
      <c r="C3656" s="189" t="s">
        <v>332</v>
      </c>
      <c r="D3656" s="189" t="s">
        <v>333</v>
      </c>
      <c r="E3656" s="138">
        <v>1.08</v>
      </c>
    </row>
    <row r="3657" spans="1:5">
      <c r="A3657" s="189">
        <v>37586</v>
      </c>
      <c r="B3657" s="189" t="s">
        <v>3154</v>
      </c>
      <c r="C3657" s="189" t="s">
        <v>2067</v>
      </c>
      <c r="D3657" s="189" t="s">
        <v>335</v>
      </c>
      <c r="E3657" s="138">
        <v>39.700000000000003</v>
      </c>
    </row>
    <row r="3658" spans="1:5">
      <c r="A3658" s="189">
        <v>37395</v>
      </c>
      <c r="B3658" s="189" t="s">
        <v>211</v>
      </c>
      <c r="C3658" s="189" t="s">
        <v>2067</v>
      </c>
      <c r="D3658" s="189" t="s">
        <v>335</v>
      </c>
      <c r="E3658" s="138">
        <v>34.130000000000003</v>
      </c>
    </row>
    <row r="3659" spans="1:5">
      <c r="A3659" s="189">
        <v>14147</v>
      </c>
      <c r="B3659" s="189" t="s">
        <v>3155</v>
      </c>
      <c r="C3659" s="189" t="s">
        <v>2067</v>
      </c>
      <c r="D3659" s="189" t="s">
        <v>335</v>
      </c>
      <c r="E3659" s="138">
        <v>45.28</v>
      </c>
    </row>
    <row r="3660" spans="1:5">
      <c r="A3660" s="189">
        <v>37396</v>
      </c>
      <c r="B3660" s="189" t="s">
        <v>3156</v>
      </c>
      <c r="C3660" s="189" t="s">
        <v>2067</v>
      </c>
      <c r="D3660" s="189" t="s">
        <v>335</v>
      </c>
      <c r="E3660" s="138">
        <v>27.93</v>
      </c>
    </row>
    <row r="3661" spans="1:5">
      <c r="A3661" s="189">
        <v>37397</v>
      </c>
      <c r="B3661" s="189" t="s">
        <v>3157</v>
      </c>
      <c r="C3661" s="189" t="s">
        <v>2067</v>
      </c>
      <c r="D3661" s="189" t="s">
        <v>335</v>
      </c>
      <c r="E3661" s="138">
        <v>29.26</v>
      </c>
    </row>
    <row r="3662" spans="1:5">
      <c r="A3662" s="189">
        <v>444</v>
      </c>
      <c r="B3662" s="189" t="s">
        <v>3158</v>
      </c>
      <c r="C3662" s="189" t="s">
        <v>332</v>
      </c>
      <c r="D3662" s="189" t="s">
        <v>335</v>
      </c>
      <c r="E3662" s="138">
        <v>17.920000000000002</v>
      </c>
    </row>
    <row r="3663" spans="1:5">
      <c r="A3663" s="189">
        <v>445</v>
      </c>
      <c r="B3663" s="189" t="s">
        <v>3159</v>
      </c>
      <c r="C3663" s="189" t="s">
        <v>332</v>
      </c>
      <c r="D3663" s="189" t="s">
        <v>335</v>
      </c>
      <c r="E3663" s="138">
        <v>24.52</v>
      </c>
    </row>
    <row r="3664" spans="1:5">
      <c r="A3664" s="189">
        <v>4783</v>
      </c>
      <c r="B3664" s="189" t="s">
        <v>91</v>
      </c>
      <c r="C3664" s="189" t="s">
        <v>330</v>
      </c>
      <c r="D3664" s="189" t="s">
        <v>331</v>
      </c>
      <c r="E3664" s="138">
        <v>14.08</v>
      </c>
    </row>
    <row r="3665" spans="1:5">
      <c r="A3665" s="189">
        <v>41079</v>
      </c>
      <c r="B3665" s="189" t="s">
        <v>3160</v>
      </c>
      <c r="C3665" s="189" t="s">
        <v>470</v>
      </c>
      <c r="D3665" s="189" t="s">
        <v>333</v>
      </c>
      <c r="E3665" s="177">
        <v>2489.83</v>
      </c>
    </row>
    <row r="3666" spans="1:5">
      <c r="A3666" s="189">
        <v>12874</v>
      </c>
      <c r="B3666" s="189" t="s">
        <v>3161</v>
      </c>
      <c r="C3666" s="189" t="s">
        <v>330</v>
      </c>
      <c r="D3666" s="189" t="s">
        <v>333</v>
      </c>
      <c r="E3666" s="138">
        <v>15.53</v>
      </c>
    </row>
    <row r="3667" spans="1:5">
      <c r="A3667" s="189">
        <v>41082</v>
      </c>
      <c r="B3667" s="189" t="s">
        <v>3162</v>
      </c>
      <c r="C3667" s="189" t="s">
        <v>470</v>
      </c>
      <c r="D3667" s="189" t="s">
        <v>333</v>
      </c>
      <c r="E3667" s="177">
        <v>2746.91</v>
      </c>
    </row>
    <row r="3668" spans="1:5">
      <c r="A3668" s="189">
        <v>4785</v>
      </c>
      <c r="B3668" s="189" t="s">
        <v>3163</v>
      </c>
      <c r="C3668" s="189" t="s">
        <v>330</v>
      </c>
      <c r="D3668" s="189" t="s">
        <v>333</v>
      </c>
      <c r="E3668" s="138">
        <v>15.14</v>
      </c>
    </row>
    <row r="3669" spans="1:5">
      <c r="A3669" s="189">
        <v>41081</v>
      </c>
      <c r="B3669" s="189" t="s">
        <v>3164</v>
      </c>
      <c r="C3669" s="189" t="s">
        <v>470</v>
      </c>
      <c r="D3669" s="189" t="s">
        <v>333</v>
      </c>
      <c r="E3669" s="177">
        <v>2678.07</v>
      </c>
    </row>
    <row r="3670" spans="1:5">
      <c r="A3670" s="189">
        <v>4801</v>
      </c>
      <c r="B3670" s="189" t="s">
        <v>3165</v>
      </c>
      <c r="C3670" s="189" t="s">
        <v>337</v>
      </c>
      <c r="D3670" s="189" t="s">
        <v>333</v>
      </c>
      <c r="E3670" s="138">
        <v>55.14</v>
      </c>
    </row>
    <row r="3671" spans="1:5">
      <c r="A3671" s="189">
        <v>4794</v>
      </c>
      <c r="B3671" s="189" t="s">
        <v>3166</v>
      </c>
      <c r="C3671" s="189" t="s">
        <v>337</v>
      </c>
      <c r="D3671" s="189" t="s">
        <v>333</v>
      </c>
      <c r="E3671" s="138">
        <v>251.13</v>
      </c>
    </row>
    <row r="3672" spans="1:5">
      <c r="A3672" s="189">
        <v>4796</v>
      </c>
      <c r="B3672" s="189" t="s">
        <v>3167</v>
      </c>
      <c r="C3672" s="189" t="s">
        <v>337</v>
      </c>
      <c r="D3672" s="189" t="s">
        <v>333</v>
      </c>
      <c r="E3672" s="138">
        <v>152.53</v>
      </c>
    </row>
    <row r="3673" spans="1:5">
      <c r="A3673" s="189">
        <v>4800</v>
      </c>
      <c r="B3673" s="189" t="s">
        <v>3168</v>
      </c>
      <c r="C3673" s="189" t="s">
        <v>337</v>
      </c>
      <c r="D3673" s="189" t="s">
        <v>333</v>
      </c>
      <c r="E3673" s="138">
        <v>41.94</v>
      </c>
    </row>
    <row r="3674" spans="1:5">
      <c r="A3674" s="189">
        <v>4795</v>
      </c>
      <c r="B3674" s="189" t="s">
        <v>3169</v>
      </c>
      <c r="C3674" s="189" t="s">
        <v>337</v>
      </c>
      <c r="D3674" s="189" t="s">
        <v>333</v>
      </c>
      <c r="E3674" s="138">
        <v>244.46</v>
      </c>
    </row>
    <row r="3675" spans="1:5">
      <c r="A3675" s="189">
        <v>39694</v>
      </c>
      <c r="B3675" s="189" t="s">
        <v>3170</v>
      </c>
      <c r="C3675" s="189" t="s">
        <v>337</v>
      </c>
      <c r="D3675" s="189" t="s">
        <v>333</v>
      </c>
      <c r="E3675" s="138">
        <v>193.97</v>
      </c>
    </row>
    <row r="3676" spans="1:5">
      <c r="A3676" s="189">
        <v>1292</v>
      </c>
      <c r="B3676" s="189" t="s">
        <v>3171</v>
      </c>
      <c r="C3676" s="189" t="s">
        <v>337</v>
      </c>
      <c r="D3676" s="189" t="s">
        <v>333</v>
      </c>
      <c r="E3676" s="138">
        <v>33.92</v>
      </c>
    </row>
    <row r="3677" spans="1:5">
      <c r="A3677" s="189">
        <v>1287</v>
      </c>
      <c r="B3677" s="189" t="s">
        <v>3172</v>
      </c>
      <c r="C3677" s="189" t="s">
        <v>337</v>
      </c>
      <c r="D3677" s="189" t="s">
        <v>331</v>
      </c>
      <c r="E3677" s="138">
        <v>16.64</v>
      </c>
    </row>
    <row r="3678" spans="1:5">
      <c r="A3678" s="189">
        <v>1297</v>
      </c>
      <c r="B3678" s="189" t="s">
        <v>3173</v>
      </c>
      <c r="C3678" s="189" t="s">
        <v>337</v>
      </c>
      <c r="D3678" s="189" t="s">
        <v>333</v>
      </c>
      <c r="E3678" s="138">
        <v>13.8</v>
      </c>
    </row>
    <row r="3679" spans="1:5">
      <c r="A3679" s="189">
        <v>4786</v>
      </c>
      <c r="B3679" s="189" t="s">
        <v>3174</v>
      </c>
      <c r="C3679" s="189" t="s">
        <v>337</v>
      </c>
      <c r="D3679" s="189" t="s">
        <v>335</v>
      </c>
      <c r="E3679" s="138">
        <v>71</v>
      </c>
    </row>
    <row r="3680" spans="1:5">
      <c r="A3680" s="189">
        <v>10840</v>
      </c>
      <c r="B3680" s="189" t="s">
        <v>3175</v>
      </c>
      <c r="C3680" s="189" t="s">
        <v>337</v>
      </c>
      <c r="D3680" s="189" t="s">
        <v>331</v>
      </c>
      <c r="E3680" s="138">
        <v>230</v>
      </c>
    </row>
    <row r="3681" spans="1:5">
      <c r="A3681" s="189">
        <v>10841</v>
      </c>
      <c r="B3681" s="189" t="s">
        <v>3176</v>
      </c>
      <c r="C3681" s="189" t="s">
        <v>337</v>
      </c>
      <c r="D3681" s="189" t="s">
        <v>333</v>
      </c>
      <c r="E3681" s="138">
        <v>173.58</v>
      </c>
    </row>
    <row r="3682" spans="1:5">
      <c r="A3682" s="189">
        <v>25980</v>
      </c>
      <c r="B3682" s="189" t="s">
        <v>3177</v>
      </c>
      <c r="C3682" s="189" t="s">
        <v>337</v>
      </c>
      <c r="D3682" s="189" t="s">
        <v>333</v>
      </c>
      <c r="E3682" s="138">
        <v>221.8</v>
      </c>
    </row>
    <row r="3683" spans="1:5">
      <c r="A3683" s="189">
        <v>10842</v>
      </c>
      <c r="B3683" s="189" t="s">
        <v>3178</v>
      </c>
      <c r="C3683" s="189" t="s">
        <v>337</v>
      </c>
      <c r="D3683" s="189" t="s">
        <v>333</v>
      </c>
      <c r="E3683" s="138">
        <v>250.73</v>
      </c>
    </row>
    <row r="3684" spans="1:5">
      <c r="A3684" s="189">
        <v>21108</v>
      </c>
      <c r="B3684" s="189" t="s">
        <v>3179</v>
      </c>
      <c r="C3684" s="189" t="s">
        <v>337</v>
      </c>
      <c r="D3684" s="189" t="s">
        <v>333</v>
      </c>
      <c r="E3684" s="138">
        <v>45.21</v>
      </c>
    </row>
    <row r="3685" spans="1:5">
      <c r="A3685" s="189">
        <v>38180</v>
      </c>
      <c r="B3685" s="189" t="s">
        <v>3180</v>
      </c>
      <c r="C3685" s="189" t="s">
        <v>337</v>
      </c>
      <c r="D3685" s="189" t="s">
        <v>333</v>
      </c>
      <c r="E3685" s="138">
        <v>122.81</v>
      </c>
    </row>
    <row r="3686" spans="1:5">
      <c r="A3686" s="189">
        <v>40648</v>
      </c>
      <c r="B3686" s="189" t="s">
        <v>3181</v>
      </c>
      <c r="C3686" s="189" t="s">
        <v>337</v>
      </c>
      <c r="D3686" s="189" t="s">
        <v>335</v>
      </c>
      <c r="E3686" s="138">
        <v>136.32</v>
      </c>
    </row>
    <row r="3687" spans="1:5">
      <c r="A3687" s="189">
        <v>40649</v>
      </c>
      <c r="B3687" s="189" t="s">
        <v>3182</v>
      </c>
      <c r="C3687" s="189" t="s">
        <v>337</v>
      </c>
      <c r="D3687" s="189" t="s">
        <v>335</v>
      </c>
      <c r="E3687" s="138">
        <v>79.400000000000006</v>
      </c>
    </row>
    <row r="3688" spans="1:5">
      <c r="A3688" s="189">
        <v>40650</v>
      </c>
      <c r="B3688" s="189" t="s">
        <v>3183</v>
      </c>
      <c r="C3688" s="189" t="s">
        <v>337</v>
      </c>
      <c r="D3688" s="189" t="s">
        <v>335</v>
      </c>
      <c r="E3688" s="138">
        <v>102.24</v>
      </c>
    </row>
    <row r="3689" spans="1:5">
      <c r="A3689" s="189">
        <v>40651</v>
      </c>
      <c r="B3689" s="189" t="s">
        <v>3184</v>
      </c>
      <c r="C3689" s="189" t="s">
        <v>337</v>
      </c>
      <c r="D3689" s="189" t="s">
        <v>335</v>
      </c>
      <c r="E3689" s="138">
        <v>188.57</v>
      </c>
    </row>
    <row r="3690" spans="1:5">
      <c r="A3690" s="189">
        <v>40652</v>
      </c>
      <c r="B3690" s="189" t="s">
        <v>3185</v>
      </c>
      <c r="C3690" s="189" t="s">
        <v>337</v>
      </c>
      <c r="D3690" s="189" t="s">
        <v>335</v>
      </c>
      <c r="E3690" s="138">
        <v>101.1</v>
      </c>
    </row>
    <row r="3691" spans="1:5">
      <c r="A3691" s="189">
        <v>40647</v>
      </c>
      <c r="B3691" s="189" t="s">
        <v>3186</v>
      </c>
      <c r="C3691" s="189" t="s">
        <v>337</v>
      </c>
      <c r="D3691" s="189" t="s">
        <v>335</v>
      </c>
      <c r="E3691" s="138">
        <v>111.32</v>
      </c>
    </row>
    <row r="3692" spans="1:5">
      <c r="A3692" s="189">
        <v>40653</v>
      </c>
      <c r="B3692" s="189" t="s">
        <v>3187</v>
      </c>
      <c r="C3692" s="189" t="s">
        <v>337</v>
      </c>
      <c r="D3692" s="189" t="s">
        <v>335</v>
      </c>
      <c r="E3692" s="138">
        <v>85.2</v>
      </c>
    </row>
    <row r="3693" spans="1:5">
      <c r="A3693" s="189">
        <v>36178</v>
      </c>
      <c r="B3693" s="189" t="s">
        <v>325</v>
      </c>
      <c r="C3693" s="189" t="s">
        <v>332</v>
      </c>
      <c r="D3693" s="189" t="s">
        <v>333</v>
      </c>
      <c r="E3693" s="138">
        <v>8.59</v>
      </c>
    </row>
    <row r="3694" spans="1:5">
      <c r="A3694" s="189">
        <v>38195</v>
      </c>
      <c r="B3694" s="189" t="s">
        <v>3188</v>
      </c>
      <c r="C3694" s="189" t="s">
        <v>337</v>
      </c>
      <c r="D3694" s="189" t="s">
        <v>333</v>
      </c>
      <c r="E3694" s="138">
        <v>53.39</v>
      </c>
    </row>
    <row r="3695" spans="1:5">
      <c r="A3695" s="189">
        <v>38181</v>
      </c>
      <c r="B3695" s="189" t="s">
        <v>3189</v>
      </c>
      <c r="C3695" s="189" t="s">
        <v>337</v>
      </c>
      <c r="D3695" s="189" t="s">
        <v>333</v>
      </c>
      <c r="E3695" s="138">
        <v>167.65</v>
      </c>
    </row>
    <row r="3696" spans="1:5">
      <c r="A3696" s="189">
        <v>38182</v>
      </c>
      <c r="B3696" s="189" t="s">
        <v>3190</v>
      </c>
      <c r="C3696" s="189" t="s">
        <v>337</v>
      </c>
      <c r="D3696" s="189" t="s">
        <v>333</v>
      </c>
      <c r="E3696" s="138">
        <v>159.69</v>
      </c>
    </row>
    <row r="3697" spans="1:5">
      <c r="A3697" s="189">
        <v>38186</v>
      </c>
      <c r="B3697" s="189" t="s">
        <v>3191</v>
      </c>
      <c r="C3697" s="189" t="s">
        <v>337</v>
      </c>
      <c r="D3697" s="189" t="s">
        <v>333</v>
      </c>
      <c r="E3697" s="138">
        <v>415.1</v>
      </c>
    </row>
    <row r="3698" spans="1:5">
      <c r="A3698" s="189">
        <v>38185</v>
      </c>
      <c r="B3698" s="189" t="s">
        <v>3192</v>
      </c>
      <c r="C3698" s="189" t="s">
        <v>337</v>
      </c>
      <c r="D3698" s="189" t="s">
        <v>333</v>
      </c>
      <c r="E3698" s="138">
        <v>369.58</v>
      </c>
    </row>
    <row r="3699" spans="1:5">
      <c r="A3699" s="189">
        <v>40654</v>
      </c>
      <c r="B3699" s="189" t="s">
        <v>3193</v>
      </c>
      <c r="C3699" s="189" t="s">
        <v>337</v>
      </c>
      <c r="D3699" s="189" t="s">
        <v>335</v>
      </c>
      <c r="E3699" s="138">
        <v>132.34</v>
      </c>
    </row>
    <row r="3700" spans="1:5">
      <c r="A3700" s="189">
        <v>25981</v>
      </c>
      <c r="B3700" s="189" t="s">
        <v>3194</v>
      </c>
      <c r="C3700" s="189" t="s">
        <v>337</v>
      </c>
      <c r="D3700" s="189" t="s">
        <v>333</v>
      </c>
      <c r="E3700" s="138">
        <v>183.22</v>
      </c>
    </row>
    <row r="3701" spans="1:5">
      <c r="A3701" s="189">
        <v>4822</v>
      </c>
      <c r="B3701" s="189" t="s">
        <v>3195</v>
      </c>
      <c r="C3701" s="189" t="s">
        <v>337</v>
      </c>
      <c r="D3701" s="189" t="s">
        <v>333</v>
      </c>
      <c r="E3701" s="138">
        <v>296.73</v>
      </c>
    </row>
    <row r="3702" spans="1:5">
      <c r="A3702" s="189">
        <v>4818</v>
      </c>
      <c r="B3702" s="189" t="s">
        <v>3196</v>
      </c>
      <c r="C3702" s="189" t="s">
        <v>337</v>
      </c>
      <c r="D3702" s="189" t="s">
        <v>331</v>
      </c>
      <c r="E3702" s="138">
        <v>305</v>
      </c>
    </row>
    <row r="3703" spans="1:5">
      <c r="A3703" s="189">
        <v>39567</v>
      </c>
      <c r="B3703" s="189" t="s">
        <v>3197</v>
      </c>
      <c r="C3703" s="189" t="s">
        <v>337</v>
      </c>
      <c r="D3703" s="189" t="s">
        <v>333</v>
      </c>
      <c r="E3703" s="138">
        <v>40.21</v>
      </c>
    </row>
    <row r="3704" spans="1:5">
      <c r="A3704" s="189">
        <v>39566</v>
      </c>
      <c r="B3704" s="189" t="s">
        <v>3198</v>
      </c>
      <c r="C3704" s="189" t="s">
        <v>337</v>
      </c>
      <c r="D3704" s="189" t="s">
        <v>333</v>
      </c>
      <c r="E3704" s="138">
        <v>46.44</v>
      </c>
    </row>
    <row r="3705" spans="1:5">
      <c r="A3705" s="189">
        <v>11062</v>
      </c>
      <c r="B3705" s="189" t="s">
        <v>3199</v>
      </c>
      <c r="C3705" s="189" t="s">
        <v>337</v>
      </c>
      <c r="D3705" s="189" t="s">
        <v>333</v>
      </c>
      <c r="E3705" s="138">
        <v>49.46</v>
      </c>
    </row>
    <row r="3706" spans="1:5">
      <c r="A3706" s="189">
        <v>11063</v>
      </c>
      <c r="B3706" s="189" t="s">
        <v>3200</v>
      </c>
      <c r="C3706" s="189" t="s">
        <v>337</v>
      </c>
      <c r="D3706" s="189" t="s">
        <v>333</v>
      </c>
      <c r="E3706" s="138">
        <v>47.89</v>
      </c>
    </row>
    <row r="3707" spans="1:5">
      <c r="A3707" s="189">
        <v>13521</v>
      </c>
      <c r="B3707" s="189" t="s">
        <v>3201</v>
      </c>
      <c r="C3707" s="189" t="s">
        <v>332</v>
      </c>
      <c r="D3707" s="189" t="s">
        <v>333</v>
      </c>
      <c r="E3707" s="138">
        <v>66</v>
      </c>
    </row>
    <row r="3708" spans="1:5">
      <c r="A3708" s="189">
        <v>10851</v>
      </c>
      <c r="B3708" s="189" t="s">
        <v>3202</v>
      </c>
      <c r="C3708" s="189" t="s">
        <v>332</v>
      </c>
      <c r="D3708" s="189" t="s">
        <v>335</v>
      </c>
      <c r="E3708" s="138">
        <v>43.99</v>
      </c>
    </row>
    <row r="3709" spans="1:5">
      <c r="A3709" s="189">
        <v>39515</v>
      </c>
      <c r="B3709" s="189" t="s">
        <v>3203</v>
      </c>
      <c r="C3709" s="189" t="s">
        <v>332</v>
      </c>
      <c r="D3709" s="189" t="s">
        <v>335</v>
      </c>
      <c r="E3709" s="138">
        <v>40.020000000000003</v>
      </c>
    </row>
    <row r="3710" spans="1:5">
      <c r="A3710" s="189">
        <v>39516</v>
      </c>
      <c r="B3710" s="189" t="s">
        <v>3204</v>
      </c>
      <c r="C3710" s="189" t="s">
        <v>332</v>
      </c>
      <c r="D3710" s="189" t="s">
        <v>335</v>
      </c>
      <c r="E3710" s="138">
        <v>33.74</v>
      </c>
    </row>
    <row r="3711" spans="1:5">
      <c r="A3711" s="189">
        <v>39514</v>
      </c>
      <c r="B3711" s="189" t="s">
        <v>3205</v>
      </c>
      <c r="C3711" s="189" t="s">
        <v>332</v>
      </c>
      <c r="D3711" s="189" t="s">
        <v>335</v>
      </c>
      <c r="E3711" s="138">
        <v>20.99</v>
      </c>
    </row>
    <row r="3712" spans="1:5">
      <c r="A3712" s="189">
        <v>4812</v>
      </c>
      <c r="B3712" s="189" t="s">
        <v>3206</v>
      </c>
      <c r="C3712" s="189" t="s">
        <v>337</v>
      </c>
      <c r="D3712" s="189" t="s">
        <v>331</v>
      </c>
      <c r="E3712" s="138">
        <v>11.11</v>
      </c>
    </row>
    <row r="3713" spans="1:5">
      <c r="A3713" s="189">
        <v>10849</v>
      </c>
      <c r="B3713" s="189" t="s">
        <v>3207</v>
      </c>
      <c r="C3713" s="189" t="s">
        <v>332</v>
      </c>
      <c r="D3713" s="189" t="s">
        <v>333</v>
      </c>
      <c r="E3713" s="138">
        <v>960</v>
      </c>
    </row>
    <row r="3714" spans="1:5">
      <c r="A3714" s="189">
        <v>10848</v>
      </c>
      <c r="B3714" s="189" t="s">
        <v>117</v>
      </c>
      <c r="C3714" s="189" t="s">
        <v>332</v>
      </c>
      <c r="D3714" s="189" t="s">
        <v>333</v>
      </c>
      <c r="E3714" s="138">
        <v>603</v>
      </c>
    </row>
    <row r="3715" spans="1:5">
      <c r="A3715" s="189">
        <v>4813</v>
      </c>
      <c r="B3715" s="189" t="s">
        <v>16179</v>
      </c>
      <c r="C3715" s="189" t="s">
        <v>337</v>
      </c>
      <c r="D3715" s="189" t="s">
        <v>331</v>
      </c>
      <c r="E3715" s="138">
        <v>200</v>
      </c>
    </row>
    <row r="3716" spans="1:5">
      <c r="A3716" s="189">
        <v>37560</v>
      </c>
      <c r="B3716" s="189" t="s">
        <v>3208</v>
      </c>
      <c r="C3716" s="189" t="s">
        <v>332</v>
      </c>
      <c r="D3716" s="189" t="s">
        <v>333</v>
      </c>
      <c r="E3716" s="138">
        <v>41.34</v>
      </c>
    </row>
    <row r="3717" spans="1:5">
      <c r="A3717" s="189">
        <v>37557</v>
      </c>
      <c r="B3717" s="189" t="s">
        <v>3209</v>
      </c>
      <c r="C3717" s="189" t="s">
        <v>332</v>
      </c>
      <c r="D3717" s="189" t="s">
        <v>333</v>
      </c>
      <c r="E3717" s="138">
        <v>12.55</v>
      </c>
    </row>
    <row r="3718" spans="1:5">
      <c r="A3718" s="189">
        <v>37556</v>
      </c>
      <c r="B3718" s="189" t="s">
        <v>3210</v>
      </c>
      <c r="C3718" s="189" t="s">
        <v>332</v>
      </c>
      <c r="D3718" s="189" t="s">
        <v>333</v>
      </c>
      <c r="E3718" s="138">
        <v>24.29</v>
      </c>
    </row>
    <row r="3719" spans="1:5">
      <c r="A3719" s="189">
        <v>37559</v>
      </c>
      <c r="B3719" s="189" t="s">
        <v>3211</v>
      </c>
      <c r="C3719" s="189" t="s">
        <v>332</v>
      </c>
      <c r="D3719" s="189" t="s">
        <v>333</v>
      </c>
      <c r="E3719" s="138">
        <v>29.79</v>
      </c>
    </row>
    <row r="3720" spans="1:5">
      <c r="A3720" s="189">
        <v>37539</v>
      </c>
      <c r="B3720" s="189" t="s">
        <v>3212</v>
      </c>
      <c r="C3720" s="189" t="s">
        <v>332</v>
      </c>
      <c r="D3720" s="189" t="s">
        <v>331</v>
      </c>
      <c r="E3720" s="138">
        <v>21</v>
      </c>
    </row>
    <row r="3721" spans="1:5">
      <c r="A3721" s="189">
        <v>37558</v>
      </c>
      <c r="B3721" s="189" t="s">
        <v>3213</v>
      </c>
      <c r="C3721" s="189" t="s">
        <v>332</v>
      </c>
      <c r="D3721" s="189" t="s">
        <v>333</v>
      </c>
      <c r="E3721" s="138">
        <v>39.15</v>
      </c>
    </row>
    <row r="3722" spans="1:5">
      <c r="A3722" s="189">
        <v>34723</v>
      </c>
      <c r="B3722" s="189" t="s">
        <v>322</v>
      </c>
      <c r="C3722" s="189" t="s">
        <v>337</v>
      </c>
      <c r="D3722" s="189" t="s">
        <v>333</v>
      </c>
      <c r="E3722" s="138">
        <v>462</v>
      </c>
    </row>
    <row r="3723" spans="1:5">
      <c r="A3723" s="189">
        <v>34721</v>
      </c>
      <c r="B3723" s="189" t="s">
        <v>3214</v>
      </c>
      <c r="C3723" s="189" t="s">
        <v>337</v>
      </c>
      <c r="D3723" s="189" t="s">
        <v>333</v>
      </c>
      <c r="E3723" s="138">
        <v>576</v>
      </c>
    </row>
    <row r="3724" spans="1:5">
      <c r="A3724" s="189">
        <v>4309</v>
      </c>
      <c r="B3724" s="189" t="s">
        <v>3215</v>
      </c>
      <c r="C3724" s="189" t="s">
        <v>332</v>
      </c>
      <c r="D3724" s="189" t="s">
        <v>333</v>
      </c>
      <c r="E3724" s="138">
        <v>4.87</v>
      </c>
    </row>
    <row r="3725" spans="1:5">
      <c r="A3725" s="189">
        <v>4307</v>
      </c>
      <c r="B3725" s="189" t="s">
        <v>3216</v>
      </c>
      <c r="C3725" s="189" t="s">
        <v>332</v>
      </c>
      <c r="D3725" s="189" t="s">
        <v>333</v>
      </c>
      <c r="E3725" s="138">
        <v>8.33</v>
      </c>
    </row>
    <row r="3726" spans="1:5">
      <c r="A3726" s="189">
        <v>10850</v>
      </c>
      <c r="B3726" s="189" t="s">
        <v>3217</v>
      </c>
      <c r="C3726" s="189" t="s">
        <v>332</v>
      </c>
      <c r="D3726" s="189" t="s">
        <v>333</v>
      </c>
      <c r="E3726" s="138">
        <v>30</v>
      </c>
    </row>
    <row r="3727" spans="1:5">
      <c r="A3727" s="189">
        <v>42438</v>
      </c>
      <c r="B3727" s="189" t="s">
        <v>9424</v>
      </c>
      <c r="C3727" s="189" t="s">
        <v>332</v>
      </c>
      <c r="D3727" s="189" t="s">
        <v>335</v>
      </c>
      <c r="E3727" s="177">
        <v>1187.6099999999999</v>
      </c>
    </row>
    <row r="3728" spans="1:5">
      <c r="A3728" s="189">
        <v>4792</v>
      </c>
      <c r="B3728" s="189" t="s">
        <v>3218</v>
      </c>
      <c r="C3728" s="189" t="s">
        <v>337</v>
      </c>
      <c r="D3728" s="189" t="s">
        <v>333</v>
      </c>
      <c r="E3728" s="138">
        <v>117.89</v>
      </c>
    </row>
    <row r="3729" spans="1:5">
      <c r="A3729" s="189">
        <v>4790</v>
      </c>
      <c r="B3729" s="189" t="s">
        <v>3219</v>
      </c>
      <c r="C3729" s="189" t="s">
        <v>337</v>
      </c>
      <c r="D3729" s="189" t="s">
        <v>331</v>
      </c>
      <c r="E3729" s="138">
        <v>70.88</v>
      </c>
    </row>
    <row r="3730" spans="1:5">
      <c r="A3730" s="189">
        <v>40671</v>
      </c>
      <c r="B3730" s="189" t="s">
        <v>3220</v>
      </c>
      <c r="C3730" s="189" t="s">
        <v>337</v>
      </c>
      <c r="D3730" s="189" t="s">
        <v>333</v>
      </c>
      <c r="E3730" s="138">
        <v>56.39</v>
      </c>
    </row>
    <row r="3731" spans="1:5">
      <c r="A3731" s="189">
        <v>7552</v>
      </c>
      <c r="B3731" s="189" t="s">
        <v>3221</v>
      </c>
      <c r="C3731" s="189" t="s">
        <v>332</v>
      </c>
      <c r="D3731" s="189" t="s">
        <v>333</v>
      </c>
      <c r="E3731" s="138">
        <v>17.5</v>
      </c>
    </row>
    <row r="3732" spans="1:5">
      <c r="A3732" s="189">
        <v>4893</v>
      </c>
      <c r="B3732" s="189" t="s">
        <v>3222</v>
      </c>
      <c r="C3732" s="189" t="s">
        <v>332</v>
      </c>
      <c r="D3732" s="189" t="s">
        <v>335</v>
      </c>
      <c r="E3732" s="138">
        <v>8.4700000000000006</v>
      </c>
    </row>
    <row r="3733" spans="1:5">
      <c r="A3733" s="189">
        <v>4894</v>
      </c>
      <c r="B3733" s="189" t="s">
        <v>3223</v>
      </c>
      <c r="C3733" s="189" t="s">
        <v>332</v>
      </c>
      <c r="D3733" s="189" t="s">
        <v>335</v>
      </c>
      <c r="E3733" s="138">
        <v>7.26</v>
      </c>
    </row>
    <row r="3734" spans="1:5">
      <c r="A3734" s="189">
        <v>4888</v>
      </c>
      <c r="B3734" s="189" t="s">
        <v>3224</v>
      </c>
      <c r="C3734" s="189" t="s">
        <v>332</v>
      </c>
      <c r="D3734" s="189" t="s">
        <v>335</v>
      </c>
      <c r="E3734" s="138">
        <v>2.4700000000000002</v>
      </c>
    </row>
    <row r="3735" spans="1:5">
      <c r="A3735" s="189">
        <v>4890</v>
      </c>
      <c r="B3735" s="189" t="s">
        <v>3225</v>
      </c>
      <c r="C3735" s="189" t="s">
        <v>332</v>
      </c>
      <c r="D3735" s="189" t="s">
        <v>335</v>
      </c>
      <c r="E3735" s="138">
        <v>4.6500000000000004</v>
      </c>
    </row>
    <row r="3736" spans="1:5">
      <c r="A3736" s="189">
        <v>12411</v>
      </c>
      <c r="B3736" s="189" t="s">
        <v>3226</v>
      </c>
      <c r="C3736" s="189" t="s">
        <v>332</v>
      </c>
      <c r="D3736" s="189" t="s">
        <v>335</v>
      </c>
      <c r="E3736" s="138">
        <v>25.04</v>
      </c>
    </row>
    <row r="3737" spans="1:5">
      <c r="A3737" s="189">
        <v>4891</v>
      </c>
      <c r="B3737" s="189" t="s">
        <v>3227</v>
      </c>
      <c r="C3737" s="189" t="s">
        <v>332</v>
      </c>
      <c r="D3737" s="189" t="s">
        <v>335</v>
      </c>
      <c r="E3737" s="138">
        <v>12.52</v>
      </c>
    </row>
    <row r="3738" spans="1:5">
      <c r="A3738" s="189">
        <v>4889</v>
      </c>
      <c r="B3738" s="189" t="s">
        <v>3228</v>
      </c>
      <c r="C3738" s="189" t="s">
        <v>332</v>
      </c>
      <c r="D3738" s="189" t="s">
        <v>335</v>
      </c>
      <c r="E3738" s="138">
        <v>3.34</v>
      </c>
    </row>
    <row r="3739" spans="1:5">
      <c r="A3739" s="189">
        <v>4892</v>
      </c>
      <c r="B3739" s="189" t="s">
        <v>3229</v>
      </c>
      <c r="C3739" s="189" t="s">
        <v>332</v>
      </c>
      <c r="D3739" s="189" t="s">
        <v>335</v>
      </c>
      <c r="E3739" s="138">
        <v>35.06</v>
      </c>
    </row>
    <row r="3740" spans="1:5">
      <c r="A3740" s="189">
        <v>12412</v>
      </c>
      <c r="B3740" s="189" t="s">
        <v>3230</v>
      </c>
      <c r="C3740" s="189" t="s">
        <v>332</v>
      </c>
      <c r="D3740" s="189" t="s">
        <v>335</v>
      </c>
      <c r="E3740" s="138">
        <v>65.16</v>
      </c>
    </row>
    <row r="3741" spans="1:5">
      <c r="A3741" s="189">
        <v>11073</v>
      </c>
      <c r="B3741" s="189" t="s">
        <v>3231</v>
      </c>
      <c r="C3741" s="189" t="s">
        <v>332</v>
      </c>
      <c r="D3741" s="189" t="s">
        <v>333</v>
      </c>
      <c r="E3741" s="138">
        <v>3.35</v>
      </c>
    </row>
    <row r="3742" spans="1:5">
      <c r="A3742" s="189">
        <v>11071</v>
      </c>
      <c r="B3742" s="189" t="s">
        <v>3232</v>
      </c>
      <c r="C3742" s="189" t="s">
        <v>332</v>
      </c>
      <c r="D3742" s="189" t="s">
        <v>333</v>
      </c>
      <c r="E3742" s="138">
        <v>5.43</v>
      </c>
    </row>
    <row r="3743" spans="1:5">
      <c r="A3743" s="189">
        <v>11072</v>
      </c>
      <c r="B3743" s="189" t="s">
        <v>3233</v>
      </c>
      <c r="C3743" s="189" t="s">
        <v>332</v>
      </c>
      <c r="D3743" s="189" t="s">
        <v>333</v>
      </c>
      <c r="E3743" s="138">
        <v>1.89</v>
      </c>
    </row>
    <row r="3744" spans="1:5">
      <c r="A3744" s="189">
        <v>4895</v>
      </c>
      <c r="B3744" s="189" t="s">
        <v>3234</v>
      </c>
      <c r="C3744" s="189" t="s">
        <v>332</v>
      </c>
      <c r="D3744" s="189" t="s">
        <v>333</v>
      </c>
      <c r="E3744" s="138">
        <v>0.37</v>
      </c>
    </row>
    <row r="3745" spans="1:5">
      <c r="A3745" s="189">
        <v>4907</v>
      </c>
      <c r="B3745" s="189" t="s">
        <v>3235</v>
      </c>
      <c r="C3745" s="189" t="s">
        <v>332</v>
      </c>
      <c r="D3745" s="189" t="s">
        <v>335</v>
      </c>
      <c r="E3745" s="138">
        <v>17.27</v>
      </c>
    </row>
    <row r="3746" spans="1:5">
      <c r="A3746" s="189">
        <v>4902</v>
      </c>
      <c r="B3746" s="189" t="s">
        <v>3236</v>
      </c>
      <c r="C3746" s="189" t="s">
        <v>332</v>
      </c>
      <c r="D3746" s="189" t="s">
        <v>335</v>
      </c>
      <c r="E3746" s="138">
        <v>39.090000000000003</v>
      </c>
    </row>
    <row r="3747" spans="1:5">
      <c r="A3747" s="189">
        <v>4908</v>
      </c>
      <c r="B3747" s="189" t="s">
        <v>3237</v>
      </c>
      <c r="C3747" s="189" t="s">
        <v>332</v>
      </c>
      <c r="D3747" s="189" t="s">
        <v>335</v>
      </c>
      <c r="E3747" s="138">
        <v>79.38</v>
      </c>
    </row>
    <row r="3748" spans="1:5">
      <c r="A3748" s="189">
        <v>4909</v>
      </c>
      <c r="B3748" s="189" t="s">
        <v>3238</v>
      </c>
      <c r="C3748" s="189" t="s">
        <v>332</v>
      </c>
      <c r="D3748" s="189" t="s">
        <v>335</v>
      </c>
      <c r="E3748" s="138">
        <v>153.31</v>
      </c>
    </row>
    <row r="3749" spans="1:5">
      <c r="A3749" s="189">
        <v>4903</v>
      </c>
      <c r="B3749" s="189" t="s">
        <v>3239</v>
      </c>
      <c r="C3749" s="189" t="s">
        <v>332</v>
      </c>
      <c r="D3749" s="189" t="s">
        <v>335</v>
      </c>
      <c r="E3749" s="138">
        <v>450.8</v>
      </c>
    </row>
    <row r="3750" spans="1:5">
      <c r="A3750" s="189">
        <v>4897</v>
      </c>
      <c r="B3750" s="189" t="s">
        <v>3240</v>
      </c>
      <c r="C3750" s="189" t="s">
        <v>332</v>
      </c>
      <c r="D3750" s="189" t="s">
        <v>333</v>
      </c>
      <c r="E3750" s="138">
        <v>1.55</v>
      </c>
    </row>
    <row r="3751" spans="1:5">
      <c r="A3751" s="189">
        <v>4896</v>
      </c>
      <c r="B3751" s="189" t="s">
        <v>3241</v>
      </c>
      <c r="C3751" s="189" t="s">
        <v>332</v>
      </c>
      <c r="D3751" s="189" t="s">
        <v>333</v>
      </c>
      <c r="E3751" s="138">
        <v>0.55000000000000004</v>
      </c>
    </row>
    <row r="3752" spans="1:5">
      <c r="A3752" s="189">
        <v>4900</v>
      </c>
      <c r="B3752" s="189" t="s">
        <v>3242</v>
      </c>
      <c r="C3752" s="189" t="s">
        <v>332</v>
      </c>
      <c r="D3752" s="189" t="s">
        <v>333</v>
      </c>
      <c r="E3752" s="138">
        <v>4.63</v>
      </c>
    </row>
    <row r="3753" spans="1:5">
      <c r="A3753" s="189">
        <v>4898</v>
      </c>
      <c r="B3753" s="189" t="s">
        <v>3243</v>
      </c>
      <c r="C3753" s="189" t="s">
        <v>332</v>
      </c>
      <c r="D3753" s="189" t="s">
        <v>333</v>
      </c>
      <c r="E3753" s="138">
        <v>1.73</v>
      </c>
    </row>
    <row r="3754" spans="1:5">
      <c r="A3754" s="189">
        <v>4899</v>
      </c>
      <c r="B3754" s="189" t="s">
        <v>3244</v>
      </c>
      <c r="C3754" s="189" t="s">
        <v>332</v>
      </c>
      <c r="D3754" s="189" t="s">
        <v>333</v>
      </c>
      <c r="E3754" s="138">
        <v>6.36</v>
      </c>
    </row>
    <row r="3755" spans="1:5">
      <c r="A3755" s="189">
        <v>11096</v>
      </c>
      <c r="B3755" s="189" t="s">
        <v>3245</v>
      </c>
      <c r="C3755" s="189" t="s">
        <v>387</v>
      </c>
      <c r="D3755" s="189" t="s">
        <v>333</v>
      </c>
      <c r="E3755" s="138">
        <v>0.3</v>
      </c>
    </row>
    <row r="3756" spans="1:5">
      <c r="A3756" s="189">
        <v>4741</v>
      </c>
      <c r="B3756" s="189" t="s">
        <v>144</v>
      </c>
      <c r="C3756" s="189" t="s">
        <v>334</v>
      </c>
      <c r="D3756" s="189" t="s">
        <v>333</v>
      </c>
      <c r="E3756" s="138">
        <v>56.44</v>
      </c>
    </row>
    <row r="3757" spans="1:5">
      <c r="A3757" s="189">
        <v>4752</v>
      </c>
      <c r="B3757" s="189" t="s">
        <v>3246</v>
      </c>
      <c r="C3757" s="189" t="s">
        <v>330</v>
      </c>
      <c r="D3757" s="189" t="s">
        <v>333</v>
      </c>
      <c r="E3757" s="138">
        <v>19.48</v>
      </c>
    </row>
    <row r="3758" spans="1:5">
      <c r="A3758" s="189">
        <v>41091</v>
      </c>
      <c r="B3758" s="189" t="s">
        <v>3247</v>
      </c>
      <c r="C3758" s="189" t="s">
        <v>470</v>
      </c>
      <c r="D3758" s="189" t="s">
        <v>333</v>
      </c>
      <c r="E3758" s="177">
        <v>3447.28</v>
      </c>
    </row>
    <row r="3759" spans="1:5">
      <c r="A3759" s="189">
        <v>13954</v>
      </c>
      <c r="B3759" s="189" t="s">
        <v>3248</v>
      </c>
      <c r="C3759" s="189" t="s">
        <v>332</v>
      </c>
      <c r="D3759" s="189" t="s">
        <v>335</v>
      </c>
      <c r="E3759" s="177">
        <v>6507.54</v>
      </c>
    </row>
    <row r="3760" spans="1:5">
      <c r="A3760" s="189">
        <v>3411</v>
      </c>
      <c r="B3760" s="189" t="s">
        <v>3249</v>
      </c>
      <c r="C3760" s="189" t="s">
        <v>387</v>
      </c>
      <c r="D3760" s="189" t="s">
        <v>335</v>
      </c>
      <c r="E3760" s="138">
        <v>38.659999999999997</v>
      </c>
    </row>
    <row r="3761" spans="1:5">
      <c r="A3761" s="189">
        <v>39995</v>
      </c>
      <c r="B3761" s="189" t="s">
        <v>3250</v>
      </c>
      <c r="C3761" s="189" t="s">
        <v>334</v>
      </c>
      <c r="D3761" s="189" t="s">
        <v>335</v>
      </c>
      <c r="E3761" s="138">
        <v>297.42</v>
      </c>
    </row>
    <row r="3762" spans="1:5">
      <c r="A3762" s="189">
        <v>11615</v>
      </c>
      <c r="B3762" s="189" t="s">
        <v>3251</v>
      </c>
      <c r="C3762" s="189" t="s">
        <v>337</v>
      </c>
      <c r="D3762" s="189" t="s">
        <v>335</v>
      </c>
      <c r="E3762" s="138">
        <v>2.52</v>
      </c>
    </row>
    <row r="3763" spans="1:5">
      <c r="A3763" s="189">
        <v>3408</v>
      </c>
      <c r="B3763" s="189" t="s">
        <v>3252</v>
      </c>
      <c r="C3763" s="189" t="s">
        <v>337</v>
      </c>
      <c r="D3763" s="189" t="s">
        <v>335</v>
      </c>
      <c r="E3763" s="138">
        <v>6.7</v>
      </c>
    </row>
    <row r="3764" spans="1:5">
      <c r="A3764" s="189">
        <v>3409</v>
      </c>
      <c r="B3764" s="189" t="s">
        <v>3253</v>
      </c>
      <c r="C3764" s="189" t="s">
        <v>337</v>
      </c>
      <c r="D3764" s="189" t="s">
        <v>335</v>
      </c>
      <c r="E3764" s="138">
        <v>16.75</v>
      </c>
    </row>
    <row r="3765" spans="1:5">
      <c r="A3765" s="189">
        <v>11427</v>
      </c>
      <c r="B3765" s="189" t="s">
        <v>3254</v>
      </c>
      <c r="C3765" s="189" t="s">
        <v>387</v>
      </c>
      <c r="D3765" s="189" t="s">
        <v>335</v>
      </c>
      <c r="E3765" s="138">
        <v>76.66</v>
      </c>
    </row>
    <row r="3766" spans="1:5">
      <c r="A3766" s="189">
        <v>4491</v>
      </c>
      <c r="B3766" s="189" t="s">
        <v>9320</v>
      </c>
      <c r="C3766" s="189" t="s">
        <v>383</v>
      </c>
      <c r="D3766" s="189" t="s">
        <v>333</v>
      </c>
      <c r="E3766" s="138">
        <v>4.1900000000000004</v>
      </c>
    </row>
    <row r="3767" spans="1:5">
      <c r="A3767" s="189">
        <v>26022</v>
      </c>
      <c r="B3767" s="189" t="s">
        <v>3255</v>
      </c>
      <c r="C3767" s="189" t="s">
        <v>332</v>
      </c>
      <c r="D3767" s="189" t="s">
        <v>333</v>
      </c>
      <c r="E3767" s="138">
        <v>180.18</v>
      </c>
    </row>
    <row r="3768" spans="1:5">
      <c r="A3768" s="189">
        <v>421</v>
      </c>
      <c r="B3768" s="189" t="s">
        <v>3256</v>
      </c>
      <c r="C3768" s="189" t="s">
        <v>332</v>
      </c>
      <c r="D3768" s="189" t="s">
        <v>333</v>
      </c>
      <c r="E3768" s="138">
        <v>8.1300000000000008</v>
      </c>
    </row>
    <row r="3769" spans="1:5">
      <c r="A3769" s="189">
        <v>12362</v>
      </c>
      <c r="B3769" s="189" t="s">
        <v>3257</v>
      </c>
      <c r="C3769" s="189" t="s">
        <v>332</v>
      </c>
      <c r="D3769" s="189" t="s">
        <v>335</v>
      </c>
      <c r="E3769" s="138">
        <v>9.73</v>
      </c>
    </row>
    <row r="3770" spans="1:5">
      <c r="A3770" s="189">
        <v>14148</v>
      </c>
      <c r="B3770" s="189" t="s">
        <v>3258</v>
      </c>
      <c r="C3770" s="189" t="s">
        <v>332</v>
      </c>
      <c r="D3770" s="189" t="s">
        <v>335</v>
      </c>
      <c r="E3770" s="138">
        <v>0.77</v>
      </c>
    </row>
    <row r="3771" spans="1:5">
      <c r="A3771" s="189">
        <v>4341</v>
      </c>
      <c r="B3771" s="189" t="s">
        <v>3259</v>
      </c>
      <c r="C3771" s="189" t="s">
        <v>332</v>
      </c>
      <c r="D3771" s="189" t="s">
        <v>335</v>
      </c>
      <c r="E3771" s="138">
        <v>0.7</v>
      </c>
    </row>
    <row r="3772" spans="1:5">
      <c r="A3772" s="189">
        <v>4337</v>
      </c>
      <c r="B3772" s="189" t="s">
        <v>3260</v>
      </c>
      <c r="C3772" s="189" t="s">
        <v>332</v>
      </c>
      <c r="D3772" s="189" t="s">
        <v>335</v>
      </c>
      <c r="E3772" s="138">
        <v>1.77</v>
      </c>
    </row>
    <row r="3773" spans="1:5">
      <c r="A3773" s="189">
        <v>4339</v>
      </c>
      <c r="B3773" s="189" t="s">
        <v>3261</v>
      </c>
      <c r="C3773" s="189" t="s">
        <v>332</v>
      </c>
      <c r="D3773" s="189" t="s">
        <v>335</v>
      </c>
      <c r="E3773" s="138">
        <v>0.37</v>
      </c>
    </row>
    <row r="3774" spans="1:5">
      <c r="A3774" s="189">
        <v>39997</v>
      </c>
      <c r="B3774" s="189" t="s">
        <v>3262</v>
      </c>
      <c r="C3774" s="189" t="s">
        <v>332</v>
      </c>
      <c r="D3774" s="189" t="s">
        <v>335</v>
      </c>
      <c r="E3774" s="138">
        <v>0.21</v>
      </c>
    </row>
    <row r="3775" spans="1:5">
      <c r="A3775" s="189">
        <v>11971</v>
      </c>
      <c r="B3775" s="189" t="s">
        <v>3263</v>
      </c>
      <c r="C3775" s="189" t="s">
        <v>332</v>
      </c>
      <c r="D3775" s="189" t="s">
        <v>335</v>
      </c>
      <c r="E3775" s="138">
        <v>2.93</v>
      </c>
    </row>
    <row r="3776" spans="1:5">
      <c r="A3776" s="189">
        <v>4342</v>
      </c>
      <c r="B3776" s="189" t="s">
        <v>3264</v>
      </c>
      <c r="C3776" s="189" t="s">
        <v>332</v>
      </c>
      <c r="D3776" s="189" t="s">
        <v>335</v>
      </c>
      <c r="E3776" s="138">
        <v>0.15</v>
      </c>
    </row>
    <row r="3777" spans="1:5">
      <c r="A3777" s="189">
        <v>4330</v>
      </c>
      <c r="B3777" s="189" t="s">
        <v>3265</v>
      </c>
      <c r="C3777" s="189" t="s">
        <v>332</v>
      </c>
      <c r="D3777" s="189" t="s">
        <v>335</v>
      </c>
      <c r="E3777" s="138">
        <v>0.1</v>
      </c>
    </row>
    <row r="3778" spans="1:5">
      <c r="A3778" s="189">
        <v>4340</v>
      </c>
      <c r="B3778" s="189" t="s">
        <v>3266</v>
      </c>
      <c r="C3778" s="189" t="s">
        <v>332</v>
      </c>
      <c r="D3778" s="189" t="s">
        <v>335</v>
      </c>
      <c r="E3778" s="138">
        <v>0.82</v>
      </c>
    </row>
    <row r="3779" spans="1:5">
      <c r="A3779" s="189">
        <v>5088</v>
      </c>
      <c r="B3779" s="189" t="s">
        <v>3267</v>
      </c>
      <c r="C3779" s="189" t="s">
        <v>332</v>
      </c>
      <c r="D3779" s="189" t="s">
        <v>333</v>
      </c>
      <c r="E3779" s="138">
        <v>2.2799999999999998</v>
      </c>
    </row>
    <row r="3780" spans="1:5">
      <c r="A3780" s="189">
        <v>11154</v>
      </c>
      <c r="B3780" s="189" t="s">
        <v>3268</v>
      </c>
      <c r="C3780" s="189" t="s">
        <v>332</v>
      </c>
      <c r="D3780" s="189" t="s">
        <v>333</v>
      </c>
      <c r="E3780" s="138">
        <v>697.24</v>
      </c>
    </row>
    <row r="3781" spans="1:5">
      <c r="A3781" s="189">
        <v>39021</v>
      </c>
      <c r="B3781" s="189" t="s">
        <v>3269</v>
      </c>
      <c r="C3781" s="189" t="s">
        <v>332</v>
      </c>
      <c r="D3781" s="189" t="s">
        <v>333</v>
      </c>
      <c r="E3781" s="138">
        <v>313.61</v>
      </c>
    </row>
    <row r="3782" spans="1:5">
      <c r="A3782" s="189">
        <v>39022</v>
      </c>
      <c r="B3782" s="189" t="s">
        <v>3270</v>
      </c>
      <c r="C3782" s="189" t="s">
        <v>332</v>
      </c>
      <c r="D3782" s="189" t="s">
        <v>331</v>
      </c>
      <c r="E3782" s="138">
        <v>387.85</v>
      </c>
    </row>
    <row r="3783" spans="1:5">
      <c r="A3783" s="189">
        <v>39024</v>
      </c>
      <c r="B3783" s="189" t="s">
        <v>3271</v>
      </c>
      <c r="C3783" s="189" t="s">
        <v>332</v>
      </c>
      <c r="D3783" s="189" t="s">
        <v>333</v>
      </c>
      <c r="E3783" s="138">
        <v>739.98</v>
      </c>
    </row>
    <row r="3784" spans="1:5">
      <c r="A3784" s="189">
        <v>4914</v>
      </c>
      <c r="B3784" s="189" t="s">
        <v>3272</v>
      </c>
      <c r="C3784" s="189" t="s">
        <v>337</v>
      </c>
      <c r="D3784" s="189" t="s">
        <v>333</v>
      </c>
      <c r="E3784" s="138">
        <v>599.99</v>
      </c>
    </row>
    <row r="3785" spans="1:5">
      <c r="A3785" s="189">
        <v>4917</v>
      </c>
      <c r="B3785" s="189" t="s">
        <v>3273</v>
      </c>
      <c r="C3785" s="189" t="s">
        <v>337</v>
      </c>
      <c r="D3785" s="189" t="s">
        <v>331</v>
      </c>
      <c r="E3785" s="138">
        <v>414.36</v>
      </c>
    </row>
    <row r="3786" spans="1:5">
      <c r="A3786" s="189">
        <v>39025</v>
      </c>
      <c r="B3786" s="189" t="s">
        <v>100</v>
      </c>
      <c r="C3786" s="189" t="s">
        <v>332</v>
      </c>
      <c r="D3786" s="189" t="s">
        <v>333</v>
      </c>
      <c r="E3786" s="138">
        <v>758.77</v>
      </c>
    </row>
    <row r="3787" spans="1:5">
      <c r="A3787" s="189">
        <v>4930</v>
      </c>
      <c r="B3787" s="189" t="s">
        <v>107</v>
      </c>
      <c r="C3787" s="189" t="s">
        <v>337</v>
      </c>
      <c r="D3787" s="189" t="s">
        <v>333</v>
      </c>
      <c r="E3787" s="138">
        <v>337.04</v>
      </c>
    </row>
    <row r="3788" spans="1:5">
      <c r="A3788" s="189">
        <v>4922</v>
      </c>
      <c r="B3788" s="189" t="s">
        <v>3274</v>
      </c>
      <c r="C3788" s="189" t="s">
        <v>337</v>
      </c>
      <c r="D3788" s="189" t="s">
        <v>333</v>
      </c>
      <c r="E3788" s="138">
        <v>384.35</v>
      </c>
    </row>
    <row r="3789" spans="1:5">
      <c r="A3789" s="189">
        <v>4911</v>
      </c>
      <c r="B3789" s="189" t="s">
        <v>3275</v>
      </c>
      <c r="C3789" s="189" t="s">
        <v>337</v>
      </c>
      <c r="D3789" s="189" t="s">
        <v>335</v>
      </c>
      <c r="E3789" s="138">
        <v>201.32</v>
      </c>
    </row>
    <row r="3790" spans="1:5">
      <c r="A3790" s="189">
        <v>37518</v>
      </c>
      <c r="B3790" s="189" t="s">
        <v>3276</v>
      </c>
      <c r="C3790" s="189" t="s">
        <v>337</v>
      </c>
      <c r="D3790" s="189" t="s">
        <v>335</v>
      </c>
      <c r="E3790" s="138">
        <v>327.14</v>
      </c>
    </row>
    <row r="3791" spans="1:5">
      <c r="A3791" s="189">
        <v>4910</v>
      </c>
      <c r="B3791" s="189" t="s">
        <v>3277</v>
      </c>
      <c r="C3791" s="189" t="s">
        <v>337</v>
      </c>
      <c r="D3791" s="189" t="s">
        <v>335</v>
      </c>
      <c r="E3791" s="138">
        <v>275.77999999999997</v>
      </c>
    </row>
    <row r="3792" spans="1:5">
      <c r="A3792" s="189">
        <v>4943</v>
      </c>
      <c r="B3792" s="189" t="s">
        <v>3278</v>
      </c>
      <c r="C3792" s="189" t="s">
        <v>337</v>
      </c>
      <c r="D3792" s="189" t="s">
        <v>335</v>
      </c>
      <c r="E3792" s="138">
        <v>410.85</v>
      </c>
    </row>
    <row r="3793" spans="1:5">
      <c r="A3793" s="189">
        <v>5002</v>
      </c>
      <c r="B3793" s="189" t="s">
        <v>4436</v>
      </c>
      <c r="C3793" s="189" t="s">
        <v>337</v>
      </c>
      <c r="D3793" s="189" t="s">
        <v>335</v>
      </c>
      <c r="E3793" s="138">
        <v>273.99</v>
      </c>
    </row>
    <row r="3794" spans="1:5">
      <c r="A3794" s="189">
        <v>4977</v>
      </c>
      <c r="B3794" s="189" t="s">
        <v>4437</v>
      </c>
      <c r="C3794" s="189" t="s">
        <v>337</v>
      </c>
      <c r="D3794" s="189" t="s">
        <v>335</v>
      </c>
      <c r="E3794" s="138">
        <v>184.95</v>
      </c>
    </row>
    <row r="3795" spans="1:5">
      <c r="A3795" s="189">
        <v>5028</v>
      </c>
      <c r="B3795" s="189" t="s">
        <v>4438</v>
      </c>
      <c r="C3795" s="189" t="s">
        <v>337</v>
      </c>
      <c r="D3795" s="189" t="s">
        <v>335</v>
      </c>
      <c r="E3795" s="138">
        <v>452.55</v>
      </c>
    </row>
    <row r="3796" spans="1:5">
      <c r="A3796" s="189">
        <v>4998</v>
      </c>
      <c r="B3796" s="189" t="s">
        <v>4439</v>
      </c>
      <c r="C3796" s="189" t="s">
        <v>337</v>
      </c>
      <c r="D3796" s="189" t="s">
        <v>335</v>
      </c>
      <c r="E3796" s="138">
        <v>375.85</v>
      </c>
    </row>
    <row r="3797" spans="1:5">
      <c r="A3797" s="189">
        <v>4969</v>
      </c>
      <c r="B3797" s="189" t="s">
        <v>4440</v>
      </c>
      <c r="C3797" s="189" t="s">
        <v>337</v>
      </c>
      <c r="D3797" s="189" t="s">
        <v>335</v>
      </c>
      <c r="E3797" s="138">
        <v>261.58</v>
      </c>
    </row>
    <row r="3798" spans="1:5">
      <c r="A3798" s="189">
        <v>11364</v>
      </c>
      <c r="B3798" s="189" t="s">
        <v>3279</v>
      </c>
      <c r="C3798" s="189" t="s">
        <v>332</v>
      </c>
      <c r="D3798" s="189" t="s">
        <v>333</v>
      </c>
      <c r="E3798" s="138">
        <v>96.8</v>
      </c>
    </row>
    <row r="3799" spans="1:5">
      <c r="A3799" s="189">
        <v>11365</v>
      </c>
      <c r="B3799" s="189" t="s">
        <v>3280</v>
      </c>
      <c r="C3799" s="189" t="s">
        <v>332</v>
      </c>
      <c r="D3799" s="189" t="s">
        <v>333</v>
      </c>
      <c r="E3799" s="138">
        <v>104.25</v>
      </c>
    </row>
    <row r="3800" spans="1:5">
      <c r="A3800" s="189">
        <v>11366</v>
      </c>
      <c r="B3800" s="189" t="s">
        <v>3281</v>
      </c>
      <c r="C3800" s="189" t="s">
        <v>332</v>
      </c>
      <c r="D3800" s="189" t="s">
        <v>333</v>
      </c>
      <c r="E3800" s="138">
        <v>110.32</v>
      </c>
    </row>
    <row r="3801" spans="1:5">
      <c r="A3801" s="189">
        <v>4989</v>
      </c>
      <c r="B3801" s="189" t="s">
        <v>3282</v>
      </c>
      <c r="C3801" s="189" t="s">
        <v>332</v>
      </c>
      <c r="D3801" s="189" t="s">
        <v>333</v>
      </c>
      <c r="E3801" s="138">
        <v>220.52</v>
      </c>
    </row>
    <row r="3802" spans="1:5">
      <c r="A3802" s="189">
        <v>4982</v>
      </c>
      <c r="B3802" s="189" t="s">
        <v>3283</v>
      </c>
      <c r="C3802" s="189" t="s">
        <v>332</v>
      </c>
      <c r="D3802" s="189" t="s">
        <v>333</v>
      </c>
      <c r="E3802" s="138">
        <v>191.45</v>
      </c>
    </row>
    <row r="3803" spans="1:5">
      <c r="A3803" s="189">
        <v>20322</v>
      </c>
      <c r="B3803" s="189" t="s">
        <v>3284</v>
      </c>
      <c r="C3803" s="189" t="s">
        <v>332</v>
      </c>
      <c r="D3803" s="189" t="s">
        <v>333</v>
      </c>
      <c r="E3803" s="138">
        <v>168.73</v>
      </c>
    </row>
    <row r="3804" spans="1:5">
      <c r="A3804" s="189">
        <v>10553</v>
      </c>
      <c r="B3804" s="189" t="s">
        <v>3285</v>
      </c>
      <c r="C3804" s="189" t="s">
        <v>332</v>
      </c>
      <c r="D3804" s="189" t="s">
        <v>333</v>
      </c>
      <c r="E3804" s="138">
        <v>179.9</v>
      </c>
    </row>
    <row r="3805" spans="1:5">
      <c r="A3805" s="189">
        <v>5020</v>
      </c>
      <c r="B3805" s="189" t="s">
        <v>3286</v>
      </c>
      <c r="C3805" s="189" t="s">
        <v>332</v>
      </c>
      <c r="D3805" s="189" t="s">
        <v>333</v>
      </c>
      <c r="E3805" s="138">
        <v>186.52</v>
      </c>
    </row>
    <row r="3806" spans="1:5">
      <c r="A3806" s="189">
        <v>4962</v>
      </c>
      <c r="B3806" s="189" t="s">
        <v>3287</v>
      </c>
      <c r="C3806" s="189" t="s">
        <v>332</v>
      </c>
      <c r="D3806" s="189" t="s">
        <v>333</v>
      </c>
      <c r="E3806" s="138">
        <v>181.71</v>
      </c>
    </row>
    <row r="3807" spans="1:5">
      <c r="A3807" s="189">
        <v>4981</v>
      </c>
      <c r="B3807" s="189" t="s">
        <v>3288</v>
      </c>
      <c r="C3807" s="189" t="s">
        <v>332</v>
      </c>
      <c r="D3807" s="189" t="s">
        <v>331</v>
      </c>
      <c r="E3807" s="138">
        <v>128.5</v>
      </c>
    </row>
    <row r="3808" spans="1:5">
      <c r="A3808" s="189">
        <v>10554</v>
      </c>
      <c r="B3808" s="189" t="s">
        <v>3289</v>
      </c>
      <c r="C3808" s="189" t="s">
        <v>332</v>
      </c>
      <c r="D3808" s="189" t="s">
        <v>333</v>
      </c>
      <c r="E3808" s="138">
        <v>201.05</v>
      </c>
    </row>
    <row r="3809" spans="1:5">
      <c r="A3809" s="189">
        <v>4964</v>
      </c>
      <c r="B3809" s="189" t="s">
        <v>3290</v>
      </c>
      <c r="C3809" s="189" t="s">
        <v>332</v>
      </c>
      <c r="D3809" s="189" t="s">
        <v>333</v>
      </c>
      <c r="E3809" s="138">
        <v>220.65</v>
      </c>
    </row>
    <row r="3810" spans="1:5">
      <c r="A3810" s="189">
        <v>4992</v>
      </c>
      <c r="B3810" s="189" t="s">
        <v>3291</v>
      </c>
      <c r="C3810" s="189" t="s">
        <v>332</v>
      </c>
      <c r="D3810" s="189" t="s">
        <v>333</v>
      </c>
      <c r="E3810" s="138">
        <v>218.83</v>
      </c>
    </row>
    <row r="3811" spans="1:5">
      <c r="A3811" s="189">
        <v>10555</v>
      </c>
      <c r="B3811" s="189" t="s">
        <v>3292</v>
      </c>
      <c r="C3811" s="189" t="s">
        <v>332</v>
      </c>
      <c r="D3811" s="189" t="s">
        <v>333</v>
      </c>
      <c r="E3811" s="138">
        <v>194.04</v>
      </c>
    </row>
    <row r="3812" spans="1:5">
      <c r="A3812" s="189">
        <v>4987</v>
      </c>
      <c r="B3812" s="189" t="s">
        <v>3293</v>
      </c>
      <c r="C3812" s="189" t="s">
        <v>332</v>
      </c>
      <c r="D3812" s="189" t="s">
        <v>333</v>
      </c>
      <c r="E3812" s="138">
        <v>201.05</v>
      </c>
    </row>
    <row r="3813" spans="1:5">
      <c r="A3813" s="189">
        <v>10556</v>
      </c>
      <c r="B3813" s="189" t="s">
        <v>3294</v>
      </c>
      <c r="C3813" s="189" t="s">
        <v>332</v>
      </c>
      <c r="D3813" s="189" t="s">
        <v>333</v>
      </c>
      <c r="E3813" s="138">
        <v>206.15</v>
      </c>
    </row>
    <row r="3814" spans="1:5">
      <c r="A3814" s="189">
        <v>4958</v>
      </c>
      <c r="B3814" s="189" t="s">
        <v>3295</v>
      </c>
      <c r="C3814" s="189" t="s">
        <v>337</v>
      </c>
      <c r="D3814" s="189" t="s">
        <v>333</v>
      </c>
      <c r="E3814" s="138">
        <v>117.82</v>
      </c>
    </row>
    <row r="3815" spans="1:5">
      <c r="A3815" s="189">
        <v>39502</v>
      </c>
      <c r="B3815" s="189" t="s">
        <v>3296</v>
      </c>
      <c r="C3815" s="189" t="s">
        <v>332</v>
      </c>
      <c r="D3815" s="189" t="s">
        <v>333</v>
      </c>
      <c r="E3815" s="138">
        <v>285.55</v>
      </c>
    </row>
    <row r="3816" spans="1:5">
      <c r="A3816" s="189">
        <v>39504</v>
      </c>
      <c r="B3816" s="189" t="s">
        <v>3297</v>
      </c>
      <c r="C3816" s="189" t="s">
        <v>332</v>
      </c>
      <c r="D3816" s="189" t="s">
        <v>333</v>
      </c>
      <c r="E3816" s="138">
        <v>202.48</v>
      </c>
    </row>
    <row r="3817" spans="1:5">
      <c r="A3817" s="189">
        <v>39503</v>
      </c>
      <c r="B3817" s="189" t="s">
        <v>3298</v>
      </c>
      <c r="C3817" s="189" t="s">
        <v>332</v>
      </c>
      <c r="D3817" s="189" t="s">
        <v>333</v>
      </c>
      <c r="E3817" s="138">
        <v>310.20999999999998</v>
      </c>
    </row>
    <row r="3818" spans="1:5">
      <c r="A3818" s="189">
        <v>39505</v>
      </c>
      <c r="B3818" s="189" t="s">
        <v>3299</v>
      </c>
      <c r="C3818" s="189" t="s">
        <v>332</v>
      </c>
      <c r="D3818" s="189" t="s">
        <v>333</v>
      </c>
      <c r="E3818" s="138">
        <v>220.65</v>
      </c>
    </row>
    <row r="3819" spans="1:5">
      <c r="A3819" s="189">
        <v>25969</v>
      </c>
      <c r="B3819" s="189" t="s">
        <v>3300</v>
      </c>
      <c r="C3819" s="189" t="s">
        <v>332</v>
      </c>
      <c r="D3819" s="189" t="s">
        <v>335</v>
      </c>
      <c r="E3819" s="138">
        <v>386.63</v>
      </c>
    </row>
    <row r="3820" spans="1:5">
      <c r="A3820" s="189">
        <v>4944</v>
      </c>
      <c r="B3820" s="189" t="s">
        <v>3301</v>
      </c>
      <c r="C3820" s="189" t="s">
        <v>337</v>
      </c>
      <c r="D3820" s="189" t="s">
        <v>335</v>
      </c>
      <c r="E3820" s="138">
        <v>614.23</v>
      </c>
    </row>
    <row r="3821" spans="1:5">
      <c r="A3821" s="189">
        <v>21102</v>
      </c>
      <c r="B3821" s="189" t="s">
        <v>226</v>
      </c>
      <c r="C3821" s="189" t="s">
        <v>332</v>
      </c>
      <c r="D3821" s="189" t="s">
        <v>333</v>
      </c>
      <c r="E3821" s="138">
        <v>20.85</v>
      </c>
    </row>
    <row r="3822" spans="1:5">
      <c r="A3822" s="189">
        <v>21101</v>
      </c>
      <c r="B3822" s="189" t="s">
        <v>3302</v>
      </c>
      <c r="C3822" s="189" t="s">
        <v>332</v>
      </c>
      <c r="D3822" s="189" t="s">
        <v>333</v>
      </c>
      <c r="E3822" s="138">
        <v>13.39</v>
      </c>
    </row>
    <row r="3823" spans="1:5">
      <c r="A3823" s="189">
        <v>34713</v>
      </c>
      <c r="B3823" s="189" t="s">
        <v>3303</v>
      </c>
      <c r="C3823" s="189" t="s">
        <v>337</v>
      </c>
      <c r="D3823" s="189" t="s">
        <v>333</v>
      </c>
      <c r="E3823" s="138">
        <v>189.59</v>
      </c>
    </row>
    <row r="3824" spans="1:5">
      <c r="A3824" s="189">
        <v>4947</v>
      </c>
      <c r="B3824" s="189" t="s">
        <v>3304</v>
      </c>
      <c r="C3824" s="189" t="s">
        <v>337</v>
      </c>
      <c r="D3824" s="189" t="s">
        <v>333</v>
      </c>
      <c r="E3824" s="138">
        <v>433.13</v>
      </c>
    </row>
    <row r="3825" spans="1:5">
      <c r="A3825" s="189">
        <v>37563</v>
      </c>
      <c r="B3825" s="189" t="s">
        <v>3305</v>
      </c>
      <c r="C3825" s="189" t="s">
        <v>337</v>
      </c>
      <c r="D3825" s="189" t="s">
        <v>333</v>
      </c>
      <c r="E3825" s="138">
        <v>332.57</v>
      </c>
    </row>
    <row r="3826" spans="1:5">
      <c r="A3826" s="189">
        <v>4948</v>
      </c>
      <c r="B3826" s="189" t="s">
        <v>3306</v>
      </c>
      <c r="C3826" s="189" t="s">
        <v>337</v>
      </c>
      <c r="D3826" s="189" t="s">
        <v>333</v>
      </c>
      <c r="E3826" s="138">
        <v>301.82</v>
      </c>
    </row>
    <row r="3827" spans="1:5">
      <c r="A3827" s="189">
        <v>37561</v>
      </c>
      <c r="B3827" s="189" t="s">
        <v>3307</v>
      </c>
      <c r="C3827" s="189" t="s">
        <v>337</v>
      </c>
      <c r="D3827" s="189" t="s">
        <v>333</v>
      </c>
      <c r="E3827" s="138">
        <v>620.83000000000004</v>
      </c>
    </row>
    <row r="3828" spans="1:5">
      <c r="A3828" s="189">
        <v>37562</v>
      </c>
      <c r="B3828" s="189" t="s">
        <v>98</v>
      </c>
      <c r="C3828" s="189" t="s">
        <v>337</v>
      </c>
      <c r="D3828" s="189" t="s">
        <v>333</v>
      </c>
      <c r="E3828" s="138">
        <v>398.2</v>
      </c>
    </row>
    <row r="3829" spans="1:5">
      <c r="A3829" s="189">
        <v>37585</v>
      </c>
      <c r="B3829" s="189" t="s">
        <v>3308</v>
      </c>
      <c r="C3829" s="189" t="s">
        <v>332</v>
      </c>
      <c r="D3829" s="189" t="s">
        <v>333</v>
      </c>
      <c r="E3829" s="138">
        <v>206.6</v>
      </c>
    </row>
    <row r="3830" spans="1:5">
      <c r="A3830" s="189">
        <v>14164</v>
      </c>
      <c r="B3830" s="189" t="s">
        <v>3309</v>
      </c>
      <c r="C3830" s="189" t="s">
        <v>332</v>
      </c>
      <c r="D3830" s="189" t="s">
        <v>335</v>
      </c>
      <c r="E3830" s="138">
        <v>958.07</v>
      </c>
    </row>
    <row r="3831" spans="1:5">
      <c r="A3831" s="189">
        <v>14163</v>
      </c>
      <c r="B3831" s="189" t="s">
        <v>3310</v>
      </c>
      <c r="C3831" s="189" t="s">
        <v>332</v>
      </c>
      <c r="D3831" s="189" t="s">
        <v>335</v>
      </c>
      <c r="E3831" s="177">
        <v>1088.9100000000001</v>
      </c>
    </row>
    <row r="3832" spans="1:5">
      <c r="A3832" s="189">
        <v>5051</v>
      </c>
      <c r="B3832" s="189" t="s">
        <v>3311</v>
      </c>
      <c r="C3832" s="189" t="s">
        <v>332</v>
      </c>
      <c r="D3832" s="189" t="s">
        <v>335</v>
      </c>
      <c r="E3832" s="138">
        <v>926.1</v>
      </c>
    </row>
    <row r="3833" spans="1:5">
      <c r="A3833" s="189">
        <v>14162</v>
      </c>
      <c r="B3833" s="189" t="s">
        <v>3312</v>
      </c>
      <c r="C3833" s="189" t="s">
        <v>332</v>
      </c>
      <c r="D3833" s="189" t="s">
        <v>335</v>
      </c>
      <c r="E3833" s="138">
        <v>924.76</v>
      </c>
    </row>
    <row r="3834" spans="1:5">
      <c r="A3834" s="189">
        <v>5052</v>
      </c>
      <c r="B3834" s="189" t="s">
        <v>3313</v>
      </c>
      <c r="C3834" s="189" t="s">
        <v>332</v>
      </c>
      <c r="D3834" s="189" t="s">
        <v>335</v>
      </c>
      <c r="E3834" s="138">
        <v>690</v>
      </c>
    </row>
    <row r="3835" spans="1:5">
      <c r="A3835" s="189">
        <v>14166</v>
      </c>
      <c r="B3835" s="189" t="s">
        <v>3314</v>
      </c>
      <c r="C3835" s="189" t="s">
        <v>332</v>
      </c>
      <c r="D3835" s="189" t="s">
        <v>335</v>
      </c>
      <c r="E3835" s="138">
        <v>698.76</v>
      </c>
    </row>
    <row r="3836" spans="1:5">
      <c r="A3836" s="189">
        <v>14165</v>
      </c>
      <c r="B3836" s="189" t="s">
        <v>3315</v>
      </c>
      <c r="C3836" s="189" t="s">
        <v>332</v>
      </c>
      <c r="D3836" s="189" t="s">
        <v>335</v>
      </c>
      <c r="E3836" s="138">
        <v>968.03</v>
      </c>
    </row>
    <row r="3837" spans="1:5">
      <c r="A3837" s="189">
        <v>5050</v>
      </c>
      <c r="B3837" s="189" t="s">
        <v>3316</v>
      </c>
      <c r="C3837" s="189" t="s">
        <v>332</v>
      </c>
      <c r="D3837" s="189" t="s">
        <v>335</v>
      </c>
      <c r="E3837" s="138">
        <v>238.25</v>
      </c>
    </row>
    <row r="3838" spans="1:5">
      <c r="A3838" s="189">
        <v>12378</v>
      </c>
      <c r="B3838" s="189" t="s">
        <v>3317</v>
      </c>
      <c r="C3838" s="189" t="s">
        <v>332</v>
      </c>
      <c r="D3838" s="189" t="s">
        <v>335</v>
      </c>
      <c r="E3838" s="138">
        <v>566.32000000000005</v>
      </c>
    </row>
    <row r="3839" spans="1:5">
      <c r="A3839" s="189">
        <v>12366</v>
      </c>
      <c r="B3839" s="189" t="s">
        <v>3318</v>
      </c>
      <c r="C3839" s="189" t="s">
        <v>332</v>
      </c>
      <c r="D3839" s="189" t="s">
        <v>333</v>
      </c>
      <c r="E3839" s="138">
        <v>435.62</v>
      </c>
    </row>
    <row r="3840" spans="1:5">
      <c r="A3840" s="189">
        <v>5045</v>
      </c>
      <c r="B3840" s="189" t="s">
        <v>3319</v>
      </c>
      <c r="C3840" s="189" t="s">
        <v>332</v>
      </c>
      <c r="D3840" s="189" t="s">
        <v>333</v>
      </c>
      <c r="E3840" s="138">
        <v>606.62</v>
      </c>
    </row>
    <row r="3841" spans="1:5">
      <c r="A3841" s="189">
        <v>5044</v>
      </c>
      <c r="B3841" s="189" t="s">
        <v>3320</v>
      </c>
      <c r="C3841" s="189" t="s">
        <v>332</v>
      </c>
      <c r="D3841" s="189" t="s">
        <v>333</v>
      </c>
      <c r="E3841" s="138">
        <v>427.97</v>
      </c>
    </row>
    <row r="3842" spans="1:5">
      <c r="A3842" s="189">
        <v>5055</v>
      </c>
      <c r="B3842" s="189" t="s">
        <v>3321</v>
      </c>
      <c r="C3842" s="189" t="s">
        <v>332</v>
      </c>
      <c r="D3842" s="189" t="s">
        <v>333</v>
      </c>
      <c r="E3842" s="138">
        <v>608.47</v>
      </c>
    </row>
    <row r="3843" spans="1:5">
      <c r="A3843" s="189">
        <v>5053</v>
      </c>
      <c r="B3843" s="189" t="s">
        <v>3322</v>
      </c>
      <c r="C3843" s="189" t="s">
        <v>332</v>
      </c>
      <c r="D3843" s="189" t="s">
        <v>333</v>
      </c>
      <c r="E3843" s="138">
        <v>473.59</v>
      </c>
    </row>
    <row r="3844" spans="1:5">
      <c r="A3844" s="189">
        <v>5035</v>
      </c>
      <c r="B3844" s="189" t="s">
        <v>3323</v>
      </c>
      <c r="C3844" s="189" t="s">
        <v>332</v>
      </c>
      <c r="D3844" s="189" t="s">
        <v>333</v>
      </c>
      <c r="E3844" s="138">
        <v>774.3</v>
      </c>
    </row>
    <row r="3845" spans="1:5">
      <c r="A3845" s="189">
        <v>5036</v>
      </c>
      <c r="B3845" s="189" t="s">
        <v>3324</v>
      </c>
      <c r="C3845" s="189" t="s">
        <v>332</v>
      </c>
      <c r="D3845" s="189" t="s">
        <v>333</v>
      </c>
      <c r="E3845" s="177">
        <v>1292.57</v>
      </c>
    </row>
    <row r="3846" spans="1:5">
      <c r="A3846" s="189">
        <v>5059</v>
      </c>
      <c r="B3846" s="189" t="s">
        <v>3325</v>
      </c>
      <c r="C3846" s="189" t="s">
        <v>332</v>
      </c>
      <c r="D3846" s="189" t="s">
        <v>333</v>
      </c>
      <c r="E3846" s="138">
        <v>605.58000000000004</v>
      </c>
    </row>
    <row r="3847" spans="1:5">
      <c r="A3847" s="189">
        <v>5034</v>
      </c>
      <c r="B3847" s="189" t="s">
        <v>3326</v>
      </c>
      <c r="C3847" s="189" t="s">
        <v>332</v>
      </c>
      <c r="D3847" s="189" t="s">
        <v>333</v>
      </c>
      <c r="E3847" s="138">
        <v>835.64</v>
      </c>
    </row>
    <row r="3848" spans="1:5">
      <c r="A3848" s="189">
        <v>5056</v>
      </c>
      <c r="B3848" s="189" t="s">
        <v>3327</v>
      </c>
      <c r="C3848" s="189" t="s">
        <v>332</v>
      </c>
      <c r="D3848" s="189" t="s">
        <v>333</v>
      </c>
      <c r="E3848" s="138">
        <v>649.30999999999995</v>
      </c>
    </row>
    <row r="3849" spans="1:5">
      <c r="A3849" s="189">
        <v>5057</v>
      </c>
      <c r="B3849" s="189" t="s">
        <v>3328</v>
      </c>
      <c r="C3849" s="189" t="s">
        <v>332</v>
      </c>
      <c r="D3849" s="189" t="s">
        <v>333</v>
      </c>
      <c r="E3849" s="138">
        <v>520.74</v>
      </c>
    </row>
    <row r="3850" spans="1:5">
      <c r="A3850" s="189">
        <v>5033</v>
      </c>
      <c r="B3850" s="189" t="s">
        <v>3329</v>
      </c>
      <c r="C3850" s="189" t="s">
        <v>332</v>
      </c>
      <c r="D3850" s="189" t="s">
        <v>331</v>
      </c>
      <c r="E3850" s="138">
        <v>432.3</v>
      </c>
    </row>
    <row r="3851" spans="1:5">
      <c r="A3851" s="189">
        <v>5038</v>
      </c>
      <c r="B3851" s="189" t="s">
        <v>3330</v>
      </c>
      <c r="C3851" s="189" t="s">
        <v>332</v>
      </c>
      <c r="D3851" s="189" t="s">
        <v>333</v>
      </c>
      <c r="E3851" s="138">
        <v>352.32</v>
      </c>
    </row>
    <row r="3852" spans="1:5">
      <c r="A3852" s="189">
        <v>12372</v>
      </c>
      <c r="B3852" s="189" t="s">
        <v>3331</v>
      </c>
      <c r="C3852" s="189" t="s">
        <v>332</v>
      </c>
      <c r="D3852" s="189" t="s">
        <v>333</v>
      </c>
      <c r="E3852" s="138">
        <v>464.29</v>
      </c>
    </row>
    <row r="3853" spans="1:5">
      <c r="A3853" s="189">
        <v>13339</v>
      </c>
      <c r="B3853" s="189" t="s">
        <v>3332</v>
      </c>
      <c r="C3853" s="189" t="s">
        <v>332</v>
      </c>
      <c r="D3853" s="189" t="s">
        <v>333</v>
      </c>
      <c r="E3853" s="138">
        <v>690.21</v>
      </c>
    </row>
    <row r="3854" spans="1:5">
      <c r="A3854" s="189">
        <v>12373</v>
      </c>
      <c r="B3854" s="189" t="s">
        <v>3333</v>
      </c>
      <c r="C3854" s="189" t="s">
        <v>332</v>
      </c>
      <c r="D3854" s="189" t="s">
        <v>333</v>
      </c>
      <c r="E3854" s="138">
        <v>722.8</v>
      </c>
    </row>
    <row r="3855" spans="1:5">
      <c r="A3855" s="189">
        <v>12388</v>
      </c>
      <c r="B3855" s="189" t="s">
        <v>3334</v>
      </c>
      <c r="C3855" s="189" t="s">
        <v>332</v>
      </c>
      <c r="D3855" s="189" t="s">
        <v>335</v>
      </c>
      <c r="E3855" s="138">
        <v>141.03</v>
      </c>
    </row>
    <row r="3856" spans="1:5">
      <c r="A3856" s="189">
        <v>34695</v>
      </c>
      <c r="B3856" s="189" t="s">
        <v>3335</v>
      </c>
      <c r="C3856" s="189" t="s">
        <v>332</v>
      </c>
      <c r="D3856" s="189" t="s">
        <v>333</v>
      </c>
      <c r="E3856" s="138">
        <v>497.14</v>
      </c>
    </row>
    <row r="3857" spans="1:5">
      <c r="A3857" s="189">
        <v>34692</v>
      </c>
      <c r="B3857" s="189" t="s">
        <v>3336</v>
      </c>
      <c r="C3857" s="189" t="s">
        <v>332</v>
      </c>
      <c r="D3857" s="189" t="s">
        <v>333</v>
      </c>
      <c r="E3857" s="177">
        <v>1193.1400000000001</v>
      </c>
    </row>
    <row r="3858" spans="1:5">
      <c r="A3858" s="189">
        <v>26028</v>
      </c>
      <c r="B3858" s="189" t="s">
        <v>3337</v>
      </c>
      <c r="C3858" s="189" t="s">
        <v>1271</v>
      </c>
      <c r="D3858" s="189" t="s">
        <v>333</v>
      </c>
      <c r="E3858" s="138">
        <v>250.81</v>
      </c>
    </row>
    <row r="3859" spans="1:5">
      <c r="A3859" s="189">
        <v>11844</v>
      </c>
      <c r="B3859" s="189" t="s">
        <v>3338</v>
      </c>
      <c r="C3859" s="189" t="s">
        <v>383</v>
      </c>
      <c r="D3859" s="189" t="s">
        <v>333</v>
      </c>
      <c r="E3859" s="138">
        <v>40.159999999999997</v>
      </c>
    </row>
    <row r="3860" spans="1:5">
      <c r="A3860" s="189">
        <v>4465</v>
      </c>
      <c r="B3860" s="189" t="s">
        <v>3339</v>
      </c>
      <c r="C3860" s="189" t="s">
        <v>383</v>
      </c>
      <c r="D3860" s="189" t="s">
        <v>333</v>
      </c>
      <c r="E3860" s="138">
        <v>38.49</v>
      </c>
    </row>
    <row r="3861" spans="1:5">
      <c r="A3861" s="189">
        <v>35273</v>
      </c>
      <c r="B3861" s="189" t="s">
        <v>3340</v>
      </c>
      <c r="C3861" s="189" t="s">
        <v>383</v>
      </c>
      <c r="D3861" s="189" t="s">
        <v>333</v>
      </c>
      <c r="E3861" s="138">
        <v>42.53</v>
      </c>
    </row>
    <row r="3862" spans="1:5">
      <c r="A3862" s="189">
        <v>4470</v>
      </c>
      <c r="B3862" s="189" t="s">
        <v>3341</v>
      </c>
      <c r="C3862" s="189" t="s">
        <v>383</v>
      </c>
      <c r="D3862" s="189" t="s">
        <v>333</v>
      </c>
      <c r="E3862" s="138">
        <v>63.55</v>
      </c>
    </row>
    <row r="3863" spans="1:5">
      <c r="A3863" s="189">
        <v>20204</v>
      </c>
      <c r="B3863" s="189" t="s">
        <v>3342</v>
      </c>
      <c r="C3863" s="189" t="s">
        <v>383</v>
      </c>
      <c r="D3863" s="189" t="s">
        <v>333</v>
      </c>
      <c r="E3863" s="138">
        <v>56.72</v>
      </c>
    </row>
    <row r="3864" spans="1:5">
      <c r="A3864" s="189">
        <v>20208</v>
      </c>
      <c r="B3864" s="189" t="s">
        <v>3343</v>
      </c>
      <c r="C3864" s="189" t="s">
        <v>383</v>
      </c>
      <c r="D3864" s="189" t="s">
        <v>333</v>
      </c>
      <c r="E3864" s="138">
        <v>66.59</v>
      </c>
    </row>
    <row r="3865" spans="1:5">
      <c r="A3865" s="189">
        <v>4437</v>
      </c>
      <c r="B3865" s="189" t="s">
        <v>3344</v>
      </c>
      <c r="C3865" s="189" t="s">
        <v>383</v>
      </c>
      <c r="D3865" s="189" t="s">
        <v>333</v>
      </c>
      <c r="E3865" s="138">
        <v>46.02</v>
      </c>
    </row>
    <row r="3866" spans="1:5">
      <c r="A3866" s="189">
        <v>14580</v>
      </c>
      <c r="B3866" s="189" t="s">
        <v>3345</v>
      </c>
      <c r="C3866" s="189" t="s">
        <v>383</v>
      </c>
      <c r="D3866" s="189" t="s">
        <v>333</v>
      </c>
      <c r="E3866" s="138">
        <v>50.12</v>
      </c>
    </row>
    <row r="3867" spans="1:5">
      <c r="A3867" s="189">
        <v>40304</v>
      </c>
      <c r="B3867" s="189" t="s">
        <v>150</v>
      </c>
      <c r="C3867" s="189" t="s">
        <v>387</v>
      </c>
      <c r="D3867" s="189" t="s">
        <v>333</v>
      </c>
      <c r="E3867" s="138">
        <v>13.75</v>
      </c>
    </row>
    <row r="3868" spans="1:5">
      <c r="A3868" s="189">
        <v>5065</v>
      </c>
      <c r="B3868" s="189" t="s">
        <v>3346</v>
      </c>
      <c r="C3868" s="189" t="s">
        <v>387</v>
      </c>
      <c r="D3868" s="189" t="s">
        <v>333</v>
      </c>
      <c r="E3868" s="138">
        <v>21.19</v>
      </c>
    </row>
    <row r="3869" spans="1:5">
      <c r="A3869" s="189">
        <v>5072</v>
      </c>
      <c r="B3869" s="189" t="s">
        <v>3347</v>
      </c>
      <c r="C3869" s="189" t="s">
        <v>387</v>
      </c>
      <c r="D3869" s="189" t="s">
        <v>333</v>
      </c>
      <c r="E3869" s="138">
        <v>19.600000000000001</v>
      </c>
    </row>
    <row r="3870" spans="1:5">
      <c r="A3870" s="189">
        <v>5066</v>
      </c>
      <c r="B3870" s="189" t="s">
        <v>253</v>
      </c>
      <c r="C3870" s="189" t="s">
        <v>387</v>
      </c>
      <c r="D3870" s="189" t="s">
        <v>333</v>
      </c>
      <c r="E3870" s="138">
        <v>14.67</v>
      </c>
    </row>
    <row r="3871" spans="1:5">
      <c r="A3871" s="189">
        <v>5063</v>
      </c>
      <c r="B3871" s="189" t="s">
        <v>3348</v>
      </c>
      <c r="C3871" s="189" t="s">
        <v>387</v>
      </c>
      <c r="D3871" s="189" t="s">
        <v>333</v>
      </c>
      <c r="E3871" s="138">
        <v>13.29</v>
      </c>
    </row>
    <row r="3872" spans="1:5">
      <c r="A3872" s="189">
        <v>20247</v>
      </c>
      <c r="B3872" s="189" t="s">
        <v>3349</v>
      </c>
      <c r="C3872" s="189" t="s">
        <v>387</v>
      </c>
      <c r="D3872" s="189" t="s">
        <v>333</v>
      </c>
      <c r="E3872" s="138">
        <v>12.33</v>
      </c>
    </row>
    <row r="3873" spans="1:5">
      <c r="A3873" s="189">
        <v>5074</v>
      </c>
      <c r="B3873" s="189" t="s">
        <v>3350</v>
      </c>
      <c r="C3873" s="189" t="s">
        <v>387</v>
      </c>
      <c r="D3873" s="189" t="s">
        <v>333</v>
      </c>
      <c r="E3873" s="138">
        <v>12.48</v>
      </c>
    </row>
    <row r="3874" spans="1:5">
      <c r="A3874" s="189">
        <v>5067</v>
      </c>
      <c r="B3874" s="189" t="s">
        <v>3351</v>
      </c>
      <c r="C3874" s="189" t="s">
        <v>387</v>
      </c>
      <c r="D3874" s="189" t="s">
        <v>333</v>
      </c>
      <c r="E3874" s="138">
        <v>11.87</v>
      </c>
    </row>
    <row r="3875" spans="1:5">
      <c r="A3875" s="189">
        <v>5078</v>
      </c>
      <c r="B3875" s="189" t="s">
        <v>3352</v>
      </c>
      <c r="C3875" s="189" t="s">
        <v>387</v>
      </c>
      <c r="D3875" s="189" t="s">
        <v>333</v>
      </c>
      <c r="E3875" s="138">
        <v>11.73</v>
      </c>
    </row>
    <row r="3876" spans="1:5">
      <c r="A3876" s="189">
        <v>5068</v>
      </c>
      <c r="B3876" s="189" t="s">
        <v>3353</v>
      </c>
      <c r="C3876" s="189" t="s">
        <v>387</v>
      </c>
      <c r="D3876" s="189" t="s">
        <v>333</v>
      </c>
      <c r="E3876" s="138">
        <v>11.14</v>
      </c>
    </row>
    <row r="3877" spans="1:5">
      <c r="A3877" s="189">
        <v>5073</v>
      </c>
      <c r="B3877" s="189" t="s">
        <v>3354</v>
      </c>
      <c r="C3877" s="189" t="s">
        <v>387</v>
      </c>
      <c r="D3877" s="189" t="s">
        <v>333</v>
      </c>
      <c r="E3877" s="138">
        <v>11.35</v>
      </c>
    </row>
    <row r="3878" spans="1:5">
      <c r="A3878" s="189">
        <v>5069</v>
      </c>
      <c r="B3878" s="189" t="s">
        <v>3355</v>
      </c>
      <c r="C3878" s="189" t="s">
        <v>387</v>
      </c>
      <c r="D3878" s="189" t="s">
        <v>333</v>
      </c>
      <c r="E3878" s="138">
        <v>11.35</v>
      </c>
    </row>
    <row r="3879" spans="1:5">
      <c r="A3879" s="189">
        <v>5070</v>
      </c>
      <c r="B3879" s="189" t="s">
        <v>3356</v>
      </c>
      <c r="C3879" s="189" t="s">
        <v>387</v>
      </c>
      <c r="D3879" s="189" t="s">
        <v>333</v>
      </c>
      <c r="E3879" s="138">
        <v>11.47</v>
      </c>
    </row>
    <row r="3880" spans="1:5">
      <c r="A3880" s="189">
        <v>5071</v>
      </c>
      <c r="B3880" s="189" t="s">
        <v>234</v>
      </c>
      <c r="C3880" s="189" t="s">
        <v>387</v>
      </c>
      <c r="D3880" s="189" t="s">
        <v>333</v>
      </c>
      <c r="E3880" s="138">
        <v>11.14</v>
      </c>
    </row>
    <row r="3881" spans="1:5">
      <c r="A3881" s="189">
        <v>5061</v>
      </c>
      <c r="B3881" s="189" t="s">
        <v>3357</v>
      </c>
      <c r="C3881" s="189" t="s">
        <v>387</v>
      </c>
      <c r="D3881" s="189" t="s">
        <v>331</v>
      </c>
      <c r="E3881" s="138">
        <v>10.95</v>
      </c>
    </row>
    <row r="3882" spans="1:5">
      <c r="A3882" s="189">
        <v>5075</v>
      </c>
      <c r="B3882" s="189" t="s">
        <v>3358</v>
      </c>
      <c r="C3882" s="189" t="s">
        <v>387</v>
      </c>
      <c r="D3882" s="189" t="s">
        <v>333</v>
      </c>
      <c r="E3882" s="138">
        <v>11.14</v>
      </c>
    </row>
    <row r="3883" spans="1:5">
      <c r="A3883" s="189">
        <v>39027</v>
      </c>
      <c r="B3883" s="189" t="s">
        <v>3359</v>
      </c>
      <c r="C3883" s="189" t="s">
        <v>387</v>
      </c>
      <c r="D3883" s="189" t="s">
        <v>333</v>
      </c>
      <c r="E3883" s="138">
        <v>11.13</v>
      </c>
    </row>
    <row r="3884" spans="1:5">
      <c r="A3884" s="189">
        <v>5062</v>
      </c>
      <c r="B3884" s="189" t="s">
        <v>3360</v>
      </c>
      <c r="C3884" s="189" t="s">
        <v>387</v>
      </c>
      <c r="D3884" s="189" t="s">
        <v>333</v>
      </c>
      <c r="E3884" s="138">
        <v>11.28</v>
      </c>
    </row>
    <row r="3885" spans="1:5">
      <c r="A3885" s="189">
        <v>40568</v>
      </c>
      <c r="B3885" s="189" t="s">
        <v>3361</v>
      </c>
      <c r="C3885" s="189" t="s">
        <v>387</v>
      </c>
      <c r="D3885" s="189" t="s">
        <v>333</v>
      </c>
      <c r="E3885" s="138">
        <v>11.22</v>
      </c>
    </row>
    <row r="3886" spans="1:5">
      <c r="A3886" s="189">
        <v>39026</v>
      </c>
      <c r="B3886" s="189" t="s">
        <v>245</v>
      </c>
      <c r="C3886" s="189" t="s">
        <v>387</v>
      </c>
      <c r="D3886" s="189" t="s">
        <v>333</v>
      </c>
      <c r="E3886" s="138">
        <v>12.52</v>
      </c>
    </row>
    <row r="3887" spans="1:5">
      <c r="A3887" s="189">
        <v>11572</v>
      </c>
      <c r="B3887" s="189" t="s">
        <v>3362</v>
      </c>
      <c r="C3887" s="189" t="s">
        <v>332</v>
      </c>
      <c r="D3887" s="189" t="s">
        <v>333</v>
      </c>
      <c r="E3887" s="138">
        <v>14.35</v>
      </c>
    </row>
    <row r="3888" spans="1:5">
      <c r="A3888" s="189">
        <v>42431</v>
      </c>
      <c r="B3888" s="189" t="s">
        <v>9425</v>
      </c>
      <c r="C3888" s="189" t="s">
        <v>332</v>
      </c>
      <c r="D3888" s="189" t="s">
        <v>335</v>
      </c>
      <c r="E3888" s="177">
        <v>2248.1799999999998</v>
      </c>
    </row>
    <row r="3889" spans="1:5">
      <c r="A3889" s="189">
        <v>11149</v>
      </c>
      <c r="B3889" s="189" t="s">
        <v>3363</v>
      </c>
      <c r="C3889" s="189" t="s">
        <v>2140</v>
      </c>
      <c r="D3889" s="189" t="s">
        <v>333</v>
      </c>
      <c r="E3889" s="138">
        <v>158.58000000000001</v>
      </c>
    </row>
    <row r="3890" spans="1:5">
      <c r="A3890" s="189">
        <v>511</v>
      </c>
      <c r="B3890" s="189" t="s">
        <v>191</v>
      </c>
      <c r="C3890" s="189" t="s">
        <v>389</v>
      </c>
      <c r="D3890" s="189" t="s">
        <v>335</v>
      </c>
      <c r="E3890" s="138">
        <v>15.79</v>
      </c>
    </row>
    <row r="3891" spans="1:5">
      <c r="A3891" s="189">
        <v>11174</v>
      </c>
      <c r="B3891" s="189" t="s">
        <v>252</v>
      </c>
      <c r="C3891" s="189" t="s">
        <v>462</v>
      </c>
      <c r="D3891" s="189" t="s">
        <v>333</v>
      </c>
      <c r="E3891" s="138">
        <v>450.27</v>
      </c>
    </row>
    <row r="3892" spans="1:5">
      <c r="A3892" s="189">
        <v>37540</v>
      </c>
      <c r="B3892" s="189" t="s">
        <v>3364</v>
      </c>
      <c r="C3892" s="189" t="s">
        <v>332</v>
      </c>
      <c r="D3892" s="189" t="s">
        <v>333</v>
      </c>
      <c r="E3892" s="177">
        <v>61634.18</v>
      </c>
    </row>
    <row r="3893" spans="1:5">
      <c r="A3893" s="189">
        <v>37548</v>
      </c>
      <c r="B3893" s="189" t="s">
        <v>3365</v>
      </c>
      <c r="C3893" s="189" t="s">
        <v>332</v>
      </c>
      <c r="D3893" s="189" t="s">
        <v>333</v>
      </c>
      <c r="E3893" s="177">
        <v>81695.8</v>
      </c>
    </row>
    <row r="3894" spans="1:5">
      <c r="A3894" s="189">
        <v>39828</v>
      </c>
      <c r="B3894" s="189" t="s">
        <v>3366</v>
      </c>
      <c r="C3894" s="189" t="s">
        <v>332</v>
      </c>
      <c r="D3894" s="189" t="s">
        <v>333</v>
      </c>
      <c r="E3894" s="138">
        <v>490.09</v>
      </c>
    </row>
    <row r="3895" spans="1:5">
      <c r="A3895" s="189">
        <v>12273</v>
      </c>
      <c r="B3895" s="189" t="s">
        <v>3367</v>
      </c>
      <c r="C3895" s="189" t="s">
        <v>332</v>
      </c>
      <c r="D3895" s="189" t="s">
        <v>335</v>
      </c>
      <c r="E3895" s="138">
        <v>52.29</v>
      </c>
    </row>
    <row r="3896" spans="1:5">
      <c r="A3896" s="189">
        <v>38392</v>
      </c>
      <c r="B3896" s="189" t="s">
        <v>3368</v>
      </c>
      <c r="C3896" s="189" t="s">
        <v>332</v>
      </c>
      <c r="D3896" s="189" t="s">
        <v>333</v>
      </c>
      <c r="E3896" s="138">
        <v>41.48</v>
      </c>
    </row>
    <row r="3897" spans="1:5">
      <c r="A3897" s="189">
        <v>11735</v>
      </c>
      <c r="B3897" s="189" t="s">
        <v>3369</v>
      </c>
      <c r="C3897" s="189" t="s">
        <v>332</v>
      </c>
      <c r="D3897" s="189" t="s">
        <v>333</v>
      </c>
      <c r="E3897" s="138">
        <v>2.93</v>
      </c>
    </row>
    <row r="3898" spans="1:5">
      <c r="A3898" s="189">
        <v>11733</v>
      </c>
      <c r="B3898" s="189" t="s">
        <v>3370</v>
      </c>
      <c r="C3898" s="189" t="s">
        <v>332</v>
      </c>
      <c r="D3898" s="189" t="s">
        <v>333</v>
      </c>
      <c r="E3898" s="138">
        <v>1.43</v>
      </c>
    </row>
    <row r="3899" spans="1:5">
      <c r="A3899" s="189">
        <v>11734</v>
      </c>
      <c r="B3899" s="189" t="s">
        <v>3371</v>
      </c>
      <c r="C3899" s="189" t="s">
        <v>332</v>
      </c>
      <c r="D3899" s="189" t="s">
        <v>333</v>
      </c>
      <c r="E3899" s="138">
        <v>2.21</v>
      </c>
    </row>
    <row r="3900" spans="1:5">
      <c r="A3900" s="189">
        <v>11737</v>
      </c>
      <c r="B3900" s="189" t="s">
        <v>3372</v>
      </c>
      <c r="C3900" s="189" t="s">
        <v>332</v>
      </c>
      <c r="D3900" s="189" t="s">
        <v>333</v>
      </c>
      <c r="E3900" s="138">
        <v>3.92</v>
      </c>
    </row>
    <row r="3901" spans="1:5">
      <c r="A3901" s="189">
        <v>11738</v>
      </c>
      <c r="B3901" s="189" t="s">
        <v>3373</v>
      </c>
      <c r="C3901" s="189" t="s">
        <v>332</v>
      </c>
      <c r="D3901" s="189" t="s">
        <v>333</v>
      </c>
      <c r="E3901" s="138">
        <v>6.37</v>
      </c>
    </row>
    <row r="3902" spans="1:5">
      <c r="A3902" s="189">
        <v>36143</v>
      </c>
      <c r="B3902" s="189" t="s">
        <v>3374</v>
      </c>
      <c r="C3902" s="189" t="s">
        <v>332</v>
      </c>
      <c r="D3902" s="189" t="s">
        <v>333</v>
      </c>
      <c r="E3902" s="138">
        <v>21.11</v>
      </c>
    </row>
    <row r="3903" spans="1:5">
      <c r="A3903" s="189">
        <v>36142</v>
      </c>
      <c r="B3903" s="189" t="s">
        <v>86</v>
      </c>
      <c r="C3903" s="189" t="s">
        <v>332</v>
      </c>
      <c r="D3903" s="189" t="s">
        <v>333</v>
      </c>
      <c r="E3903" s="138">
        <v>1.54</v>
      </c>
    </row>
    <row r="3904" spans="1:5">
      <c r="A3904" s="189">
        <v>36146</v>
      </c>
      <c r="B3904" s="189" t="s">
        <v>3375</v>
      </c>
      <c r="C3904" s="189" t="s">
        <v>332</v>
      </c>
      <c r="D3904" s="189" t="s">
        <v>333</v>
      </c>
      <c r="E3904" s="138">
        <v>175.1</v>
      </c>
    </row>
    <row r="3905" spans="1:5">
      <c r="A3905" s="189">
        <v>39015</v>
      </c>
      <c r="B3905" s="189" t="s">
        <v>3376</v>
      </c>
      <c r="C3905" s="189" t="s">
        <v>332</v>
      </c>
      <c r="D3905" s="189" t="s">
        <v>335</v>
      </c>
      <c r="E3905" s="138">
        <v>0.6</v>
      </c>
    </row>
    <row r="3906" spans="1:5">
      <c r="A3906" s="189">
        <v>38377</v>
      </c>
      <c r="B3906" s="189" t="s">
        <v>3377</v>
      </c>
      <c r="C3906" s="189" t="s">
        <v>332</v>
      </c>
      <c r="D3906" s="189" t="s">
        <v>333</v>
      </c>
      <c r="E3906" s="138">
        <v>24.12</v>
      </c>
    </row>
    <row r="3907" spans="1:5">
      <c r="A3907" s="189">
        <v>38376</v>
      </c>
      <c r="B3907" s="189" t="s">
        <v>3378</v>
      </c>
      <c r="C3907" s="189" t="s">
        <v>332</v>
      </c>
      <c r="D3907" s="189" t="s">
        <v>333</v>
      </c>
      <c r="E3907" s="138">
        <v>27.5</v>
      </c>
    </row>
    <row r="3908" spans="1:5">
      <c r="A3908" s="189">
        <v>38116</v>
      </c>
      <c r="B3908" s="189" t="s">
        <v>3379</v>
      </c>
      <c r="C3908" s="189" t="s">
        <v>332</v>
      </c>
      <c r="D3908" s="189" t="s">
        <v>333</v>
      </c>
      <c r="E3908" s="138">
        <v>3.3</v>
      </c>
    </row>
    <row r="3909" spans="1:5">
      <c r="A3909" s="189">
        <v>38066</v>
      </c>
      <c r="B3909" s="189" t="s">
        <v>3380</v>
      </c>
      <c r="C3909" s="189" t="s">
        <v>332</v>
      </c>
      <c r="D3909" s="189" t="s">
        <v>333</v>
      </c>
      <c r="E3909" s="138">
        <v>5.46</v>
      </c>
    </row>
    <row r="3910" spans="1:5">
      <c r="A3910" s="189">
        <v>38117</v>
      </c>
      <c r="B3910" s="189" t="s">
        <v>3381</v>
      </c>
      <c r="C3910" s="189" t="s">
        <v>332</v>
      </c>
      <c r="D3910" s="189" t="s">
        <v>333</v>
      </c>
      <c r="E3910" s="138">
        <v>5.63</v>
      </c>
    </row>
    <row r="3911" spans="1:5">
      <c r="A3911" s="189">
        <v>38067</v>
      </c>
      <c r="B3911" s="189" t="s">
        <v>3382</v>
      </c>
      <c r="C3911" s="189" t="s">
        <v>332</v>
      </c>
      <c r="D3911" s="189" t="s">
        <v>333</v>
      </c>
      <c r="E3911" s="138">
        <v>7.69</v>
      </c>
    </row>
    <row r="3912" spans="1:5">
      <c r="A3912" s="189">
        <v>41757</v>
      </c>
      <c r="B3912" s="189" t="s">
        <v>3383</v>
      </c>
      <c r="C3912" s="189" t="s">
        <v>332</v>
      </c>
      <c r="D3912" s="189" t="s">
        <v>335</v>
      </c>
      <c r="E3912" s="177">
        <v>3101.24</v>
      </c>
    </row>
    <row r="3913" spans="1:5">
      <c r="A3913" s="189">
        <v>5080</v>
      </c>
      <c r="B3913" s="189" t="s">
        <v>3384</v>
      </c>
      <c r="C3913" s="189" t="s">
        <v>332</v>
      </c>
      <c r="D3913" s="189" t="s">
        <v>333</v>
      </c>
      <c r="E3913" s="138">
        <v>10.17</v>
      </c>
    </row>
    <row r="3914" spans="1:5">
      <c r="A3914" s="189">
        <v>11522</v>
      </c>
      <c r="B3914" s="189" t="s">
        <v>3385</v>
      </c>
      <c r="C3914" s="189" t="s">
        <v>332</v>
      </c>
      <c r="D3914" s="189" t="s">
        <v>333</v>
      </c>
      <c r="E3914" s="138">
        <v>12.72</v>
      </c>
    </row>
    <row r="3915" spans="1:5">
      <c r="A3915" s="189">
        <v>38168</v>
      </c>
      <c r="B3915" s="189" t="s">
        <v>3386</v>
      </c>
      <c r="C3915" s="189" t="s">
        <v>332</v>
      </c>
      <c r="D3915" s="189" t="s">
        <v>333</v>
      </c>
      <c r="E3915" s="138">
        <v>118.28</v>
      </c>
    </row>
    <row r="3916" spans="1:5">
      <c r="A3916" s="189">
        <v>13393</v>
      </c>
      <c r="B3916" s="189" t="s">
        <v>3387</v>
      </c>
      <c r="C3916" s="189" t="s">
        <v>332</v>
      </c>
      <c r="D3916" s="189" t="s">
        <v>335</v>
      </c>
      <c r="E3916" s="138">
        <v>208.89</v>
      </c>
    </row>
    <row r="3917" spans="1:5">
      <c r="A3917" s="189">
        <v>13395</v>
      </c>
      <c r="B3917" s="189" t="s">
        <v>16180</v>
      </c>
      <c r="C3917" s="189" t="s">
        <v>332</v>
      </c>
      <c r="D3917" s="189" t="s">
        <v>335</v>
      </c>
      <c r="E3917" s="138">
        <v>292.73</v>
      </c>
    </row>
    <row r="3918" spans="1:5">
      <c r="A3918" s="189">
        <v>12039</v>
      </c>
      <c r="B3918" s="189" t="s">
        <v>3388</v>
      </c>
      <c r="C3918" s="189" t="s">
        <v>332</v>
      </c>
      <c r="D3918" s="189" t="s">
        <v>335</v>
      </c>
      <c r="E3918" s="138">
        <v>307.63</v>
      </c>
    </row>
    <row r="3919" spans="1:5">
      <c r="A3919" s="189">
        <v>13396</v>
      </c>
      <c r="B3919" s="189" t="s">
        <v>3389</v>
      </c>
      <c r="C3919" s="189" t="s">
        <v>332</v>
      </c>
      <c r="D3919" s="189" t="s">
        <v>335</v>
      </c>
      <c r="E3919" s="138">
        <v>432.05</v>
      </c>
    </row>
    <row r="3920" spans="1:5">
      <c r="A3920" s="189">
        <v>12041</v>
      </c>
      <c r="B3920" s="189" t="s">
        <v>305</v>
      </c>
      <c r="C3920" s="189" t="s">
        <v>332</v>
      </c>
      <c r="D3920" s="189" t="s">
        <v>335</v>
      </c>
      <c r="E3920" s="138">
        <v>352.79</v>
      </c>
    </row>
    <row r="3921" spans="1:5">
      <c r="A3921" s="189">
        <v>12043</v>
      </c>
      <c r="B3921" s="189" t="s">
        <v>3390</v>
      </c>
      <c r="C3921" s="189" t="s">
        <v>332</v>
      </c>
      <c r="D3921" s="189" t="s">
        <v>335</v>
      </c>
      <c r="E3921" s="138">
        <v>744.87</v>
      </c>
    </row>
    <row r="3922" spans="1:5">
      <c r="A3922" s="189">
        <v>39762</v>
      </c>
      <c r="B3922" s="189" t="s">
        <v>3391</v>
      </c>
      <c r="C3922" s="189" t="s">
        <v>332</v>
      </c>
      <c r="D3922" s="189" t="s">
        <v>335</v>
      </c>
      <c r="E3922" s="138">
        <v>354.57</v>
      </c>
    </row>
    <row r="3923" spans="1:5">
      <c r="A3923" s="189">
        <v>12042</v>
      </c>
      <c r="B3923" s="189" t="s">
        <v>306</v>
      </c>
      <c r="C3923" s="189" t="s">
        <v>332</v>
      </c>
      <c r="D3923" s="189" t="s">
        <v>335</v>
      </c>
      <c r="E3923" s="138">
        <v>517.66999999999996</v>
      </c>
    </row>
    <row r="3924" spans="1:5">
      <c r="A3924" s="189">
        <v>39763</v>
      </c>
      <c r="B3924" s="189" t="s">
        <v>3392</v>
      </c>
      <c r="C3924" s="189" t="s">
        <v>332</v>
      </c>
      <c r="D3924" s="189" t="s">
        <v>335</v>
      </c>
      <c r="E3924" s="138">
        <v>605.87</v>
      </c>
    </row>
    <row r="3925" spans="1:5">
      <c r="A3925" s="189">
        <v>39760</v>
      </c>
      <c r="B3925" s="189" t="s">
        <v>16181</v>
      </c>
      <c r="C3925" s="189" t="s">
        <v>332</v>
      </c>
      <c r="D3925" s="189" t="s">
        <v>335</v>
      </c>
      <c r="E3925" s="138">
        <v>603.87</v>
      </c>
    </row>
    <row r="3926" spans="1:5">
      <c r="A3926" s="189">
        <v>39756</v>
      </c>
      <c r="B3926" s="189" t="s">
        <v>3393</v>
      </c>
      <c r="C3926" s="189" t="s">
        <v>332</v>
      </c>
      <c r="D3926" s="189" t="s">
        <v>335</v>
      </c>
      <c r="E3926" s="138">
        <v>216.82</v>
      </c>
    </row>
    <row r="3927" spans="1:5">
      <c r="A3927" s="189">
        <v>12038</v>
      </c>
      <c r="B3927" s="189" t="s">
        <v>3394</v>
      </c>
      <c r="C3927" s="189" t="s">
        <v>332</v>
      </c>
      <c r="D3927" s="189" t="s">
        <v>335</v>
      </c>
      <c r="E3927" s="138">
        <v>270.93</v>
      </c>
    </row>
    <row r="3928" spans="1:5">
      <c r="A3928" s="189">
        <v>39757</v>
      </c>
      <c r="B3928" s="189" t="s">
        <v>3395</v>
      </c>
      <c r="C3928" s="189" t="s">
        <v>332</v>
      </c>
      <c r="D3928" s="189" t="s">
        <v>335</v>
      </c>
      <c r="E3928" s="138">
        <v>250.53</v>
      </c>
    </row>
    <row r="3929" spans="1:5">
      <c r="A3929" s="189">
        <v>39758</v>
      </c>
      <c r="B3929" s="189" t="s">
        <v>3396</v>
      </c>
      <c r="C3929" s="189" t="s">
        <v>332</v>
      </c>
      <c r="D3929" s="189" t="s">
        <v>335</v>
      </c>
      <c r="E3929" s="138">
        <v>365.11</v>
      </c>
    </row>
    <row r="3930" spans="1:5">
      <c r="A3930" s="189">
        <v>39759</v>
      </c>
      <c r="B3930" s="189" t="s">
        <v>3397</v>
      </c>
      <c r="C3930" s="189" t="s">
        <v>332</v>
      </c>
      <c r="D3930" s="189" t="s">
        <v>335</v>
      </c>
      <c r="E3930" s="138">
        <v>450.91</v>
      </c>
    </row>
    <row r="3931" spans="1:5">
      <c r="A3931" s="189">
        <v>39761</v>
      </c>
      <c r="B3931" s="189" t="s">
        <v>3398</v>
      </c>
      <c r="C3931" s="189" t="s">
        <v>332</v>
      </c>
      <c r="D3931" s="189" t="s">
        <v>335</v>
      </c>
      <c r="E3931" s="138">
        <v>542.01</v>
      </c>
    </row>
    <row r="3932" spans="1:5">
      <c r="A3932" s="189">
        <v>39805</v>
      </c>
      <c r="B3932" s="189" t="s">
        <v>16182</v>
      </c>
      <c r="C3932" s="189" t="s">
        <v>332</v>
      </c>
      <c r="D3932" s="189" t="s">
        <v>333</v>
      </c>
      <c r="E3932" s="138">
        <v>106.69</v>
      </c>
    </row>
    <row r="3933" spans="1:5">
      <c r="A3933" s="189">
        <v>39806</v>
      </c>
      <c r="B3933" s="189" t="s">
        <v>16183</v>
      </c>
      <c r="C3933" s="189" t="s">
        <v>332</v>
      </c>
      <c r="D3933" s="189" t="s">
        <v>333</v>
      </c>
      <c r="E3933" s="138">
        <v>197.66</v>
      </c>
    </row>
    <row r="3934" spans="1:5">
      <c r="A3934" s="189">
        <v>39807</v>
      </c>
      <c r="B3934" s="189" t="s">
        <v>16184</v>
      </c>
      <c r="C3934" s="189" t="s">
        <v>332</v>
      </c>
      <c r="D3934" s="189" t="s">
        <v>333</v>
      </c>
      <c r="E3934" s="138">
        <v>428.39</v>
      </c>
    </row>
    <row r="3935" spans="1:5">
      <c r="A3935" s="189">
        <v>43100</v>
      </c>
      <c r="B3935" s="189" t="s">
        <v>16185</v>
      </c>
      <c r="C3935" s="189" t="s">
        <v>332</v>
      </c>
      <c r="D3935" s="189" t="s">
        <v>333</v>
      </c>
      <c r="E3935" s="138">
        <v>334.91</v>
      </c>
    </row>
    <row r="3936" spans="1:5">
      <c r="A3936" s="189">
        <v>39804</v>
      </c>
      <c r="B3936" s="189" t="s">
        <v>16186</v>
      </c>
      <c r="C3936" s="189" t="s">
        <v>332</v>
      </c>
      <c r="D3936" s="189" t="s">
        <v>333</v>
      </c>
      <c r="E3936" s="138">
        <v>62.65</v>
      </c>
    </row>
    <row r="3937" spans="1:5">
      <c r="A3937" s="189">
        <v>39796</v>
      </c>
      <c r="B3937" s="189" t="s">
        <v>16187</v>
      </c>
      <c r="C3937" s="189" t="s">
        <v>332</v>
      </c>
      <c r="D3937" s="189" t="s">
        <v>333</v>
      </c>
      <c r="E3937" s="138">
        <v>64.89</v>
      </c>
    </row>
    <row r="3938" spans="1:5">
      <c r="A3938" s="189">
        <v>39797</v>
      </c>
      <c r="B3938" s="189" t="s">
        <v>16188</v>
      </c>
      <c r="C3938" s="189" t="s">
        <v>332</v>
      </c>
      <c r="D3938" s="189" t="s">
        <v>331</v>
      </c>
      <c r="E3938" s="138">
        <v>101.86</v>
      </c>
    </row>
    <row r="3939" spans="1:5">
      <c r="A3939" s="189">
        <v>39798</v>
      </c>
      <c r="B3939" s="189" t="s">
        <v>16189</v>
      </c>
      <c r="C3939" s="189" t="s">
        <v>332</v>
      </c>
      <c r="D3939" s="189" t="s">
        <v>333</v>
      </c>
      <c r="E3939" s="138">
        <v>174.72</v>
      </c>
    </row>
    <row r="3940" spans="1:5">
      <c r="A3940" s="189">
        <v>39794</v>
      </c>
      <c r="B3940" s="189" t="s">
        <v>16190</v>
      </c>
      <c r="C3940" s="189" t="s">
        <v>332</v>
      </c>
      <c r="D3940" s="189" t="s">
        <v>333</v>
      </c>
      <c r="E3940" s="138">
        <v>27.54</v>
      </c>
    </row>
    <row r="3941" spans="1:5">
      <c r="A3941" s="189">
        <v>39795</v>
      </c>
      <c r="B3941" s="189" t="s">
        <v>16191</v>
      </c>
      <c r="C3941" s="189" t="s">
        <v>332</v>
      </c>
      <c r="D3941" s="189" t="s">
        <v>333</v>
      </c>
      <c r="E3941" s="138">
        <v>43.51</v>
      </c>
    </row>
    <row r="3942" spans="1:5">
      <c r="A3942" s="189">
        <v>39799</v>
      </c>
      <c r="B3942" s="189" t="s">
        <v>16192</v>
      </c>
      <c r="C3942" s="189" t="s">
        <v>332</v>
      </c>
      <c r="D3942" s="189" t="s">
        <v>333</v>
      </c>
      <c r="E3942" s="138">
        <v>32.1</v>
      </c>
    </row>
    <row r="3943" spans="1:5">
      <c r="A3943" s="189">
        <v>39801</v>
      </c>
      <c r="B3943" s="189" t="s">
        <v>16193</v>
      </c>
      <c r="C3943" s="189" t="s">
        <v>332</v>
      </c>
      <c r="D3943" s="189" t="s">
        <v>333</v>
      </c>
      <c r="E3943" s="138">
        <v>91.88</v>
      </c>
    </row>
    <row r="3944" spans="1:5">
      <c r="A3944" s="189">
        <v>39802</v>
      </c>
      <c r="B3944" s="189" t="s">
        <v>16194</v>
      </c>
      <c r="C3944" s="189" t="s">
        <v>332</v>
      </c>
      <c r="D3944" s="189" t="s">
        <v>333</v>
      </c>
      <c r="E3944" s="138">
        <v>134.68</v>
      </c>
    </row>
    <row r="3945" spans="1:5">
      <c r="A3945" s="189">
        <v>39803</v>
      </c>
      <c r="B3945" s="189" t="s">
        <v>16195</v>
      </c>
      <c r="C3945" s="189" t="s">
        <v>332</v>
      </c>
      <c r="D3945" s="189" t="s">
        <v>333</v>
      </c>
      <c r="E3945" s="138">
        <v>187.89</v>
      </c>
    </row>
    <row r="3946" spans="1:5">
      <c r="A3946" s="189">
        <v>39800</v>
      </c>
      <c r="B3946" s="189" t="s">
        <v>16196</v>
      </c>
      <c r="C3946" s="189" t="s">
        <v>332</v>
      </c>
      <c r="D3946" s="189" t="s">
        <v>333</v>
      </c>
      <c r="E3946" s="138">
        <v>54.69</v>
      </c>
    </row>
    <row r="3947" spans="1:5">
      <c r="A3947" s="189">
        <v>4224</v>
      </c>
      <c r="B3947" s="189" t="s">
        <v>3399</v>
      </c>
      <c r="C3947" s="189" t="s">
        <v>389</v>
      </c>
      <c r="D3947" s="189" t="s">
        <v>333</v>
      </c>
      <c r="E3947" s="138">
        <v>11.79</v>
      </c>
    </row>
    <row r="3948" spans="1:5">
      <c r="A3948" s="189">
        <v>21059</v>
      </c>
      <c r="B3948" s="189" t="s">
        <v>3400</v>
      </c>
      <c r="C3948" s="189" t="s">
        <v>332</v>
      </c>
      <c r="D3948" s="189" t="s">
        <v>335</v>
      </c>
      <c r="E3948" s="138">
        <v>39.47</v>
      </c>
    </row>
    <row r="3949" spans="1:5">
      <c r="A3949" s="189">
        <v>11234</v>
      </c>
      <c r="B3949" s="189" t="s">
        <v>3401</v>
      </c>
      <c r="C3949" s="189" t="s">
        <v>332</v>
      </c>
      <c r="D3949" s="189" t="s">
        <v>335</v>
      </c>
      <c r="E3949" s="138">
        <v>59.49</v>
      </c>
    </row>
    <row r="3950" spans="1:5">
      <c r="A3950" s="189">
        <v>21060</v>
      </c>
      <c r="B3950" s="189" t="s">
        <v>3402</v>
      </c>
      <c r="C3950" s="189" t="s">
        <v>332</v>
      </c>
      <c r="D3950" s="189" t="s">
        <v>335</v>
      </c>
      <c r="E3950" s="138">
        <v>73.22</v>
      </c>
    </row>
    <row r="3951" spans="1:5">
      <c r="A3951" s="189">
        <v>21061</v>
      </c>
      <c r="B3951" s="189" t="s">
        <v>3403</v>
      </c>
      <c r="C3951" s="189" t="s">
        <v>332</v>
      </c>
      <c r="D3951" s="189" t="s">
        <v>335</v>
      </c>
      <c r="E3951" s="138">
        <v>91.53</v>
      </c>
    </row>
    <row r="3952" spans="1:5">
      <c r="A3952" s="189">
        <v>21062</v>
      </c>
      <c r="B3952" s="189" t="s">
        <v>3404</v>
      </c>
      <c r="C3952" s="189" t="s">
        <v>332</v>
      </c>
      <c r="D3952" s="189" t="s">
        <v>335</v>
      </c>
      <c r="E3952" s="138">
        <v>144.16</v>
      </c>
    </row>
    <row r="3953" spans="1:5">
      <c r="A3953" s="189">
        <v>11708</v>
      </c>
      <c r="B3953" s="189" t="s">
        <v>3405</v>
      </c>
      <c r="C3953" s="189" t="s">
        <v>332</v>
      </c>
      <c r="D3953" s="189" t="s">
        <v>335</v>
      </c>
      <c r="E3953" s="138">
        <v>15.73</v>
      </c>
    </row>
    <row r="3954" spans="1:5">
      <c r="A3954" s="189">
        <v>11709</v>
      </c>
      <c r="B3954" s="189" t="s">
        <v>3406</v>
      </c>
      <c r="C3954" s="189" t="s">
        <v>332</v>
      </c>
      <c r="D3954" s="189" t="s">
        <v>335</v>
      </c>
      <c r="E3954" s="138">
        <v>36.950000000000003</v>
      </c>
    </row>
    <row r="3955" spans="1:5">
      <c r="A3955" s="189">
        <v>11710</v>
      </c>
      <c r="B3955" s="189" t="s">
        <v>3407</v>
      </c>
      <c r="C3955" s="189" t="s">
        <v>332</v>
      </c>
      <c r="D3955" s="189" t="s">
        <v>335</v>
      </c>
      <c r="E3955" s="138">
        <v>84.95</v>
      </c>
    </row>
    <row r="3956" spans="1:5">
      <c r="A3956" s="189">
        <v>11707</v>
      </c>
      <c r="B3956" s="189" t="s">
        <v>3408</v>
      </c>
      <c r="C3956" s="189" t="s">
        <v>332</v>
      </c>
      <c r="D3956" s="189" t="s">
        <v>335</v>
      </c>
      <c r="E3956" s="138">
        <v>11.78</v>
      </c>
    </row>
    <row r="3957" spans="1:5">
      <c r="A3957" s="189">
        <v>11739</v>
      </c>
      <c r="B3957" s="189" t="s">
        <v>3409</v>
      </c>
      <c r="C3957" s="189" t="s">
        <v>332</v>
      </c>
      <c r="D3957" s="189" t="s">
        <v>333</v>
      </c>
      <c r="E3957" s="138">
        <v>4.2699999999999996</v>
      </c>
    </row>
    <row r="3958" spans="1:5">
      <c r="A3958" s="189">
        <v>11711</v>
      </c>
      <c r="B3958" s="189" t="s">
        <v>3410</v>
      </c>
      <c r="C3958" s="189" t="s">
        <v>332</v>
      </c>
      <c r="D3958" s="189" t="s">
        <v>333</v>
      </c>
      <c r="E3958" s="138">
        <v>6.25</v>
      </c>
    </row>
    <row r="3959" spans="1:5">
      <c r="A3959" s="189">
        <v>5102</v>
      </c>
      <c r="B3959" s="189" t="s">
        <v>3411</v>
      </c>
      <c r="C3959" s="189" t="s">
        <v>332</v>
      </c>
      <c r="D3959" s="189" t="s">
        <v>333</v>
      </c>
      <c r="E3959" s="138">
        <v>6.05</v>
      </c>
    </row>
    <row r="3960" spans="1:5">
      <c r="A3960" s="189">
        <v>11741</v>
      </c>
      <c r="B3960" s="189" t="s">
        <v>3412</v>
      </c>
      <c r="C3960" s="189" t="s">
        <v>332</v>
      </c>
      <c r="D3960" s="189" t="s">
        <v>333</v>
      </c>
      <c r="E3960" s="138">
        <v>4.4000000000000004</v>
      </c>
    </row>
    <row r="3961" spans="1:5">
      <c r="A3961" s="189">
        <v>11743</v>
      </c>
      <c r="B3961" s="189" t="s">
        <v>3413</v>
      </c>
      <c r="C3961" s="189" t="s">
        <v>332</v>
      </c>
      <c r="D3961" s="189" t="s">
        <v>333</v>
      </c>
      <c r="E3961" s="138">
        <v>4</v>
      </c>
    </row>
    <row r="3962" spans="1:5">
      <c r="A3962" s="189">
        <v>11745</v>
      </c>
      <c r="B3962" s="189" t="s">
        <v>3414</v>
      </c>
      <c r="C3962" s="189" t="s">
        <v>332</v>
      </c>
      <c r="D3962" s="189" t="s">
        <v>333</v>
      </c>
      <c r="E3962" s="138">
        <v>5.68</v>
      </c>
    </row>
    <row r="3963" spans="1:5">
      <c r="A3963" s="189">
        <v>25961</v>
      </c>
      <c r="B3963" s="189" t="s">
        <v>3415</v>
      </c>
      <c r="C3963" s="189" t="s">
        <v>330</v>
      </c>
      <c r="D3963" s="189" t="s">
        <v>333</v>
      </c>
      <c r="E3963" s="138">
        <v>15.94</v>
      </c>
    </row>
    <row r="3964" spans="1:5">
      <c r="A3964" s="189">
        <v>40985</v>
      </c>
      <c r="B3964" s="189" t="s">
        <v>3416</v>
      </c>
      <c r="C3964" s="189" t="s">
        <v>470</v>
      </c>
      <c r="D3964" s="189" t="s">
        <v>333</v>
      </c>
      <c r="E3964" s="177">
        <v>2820.16</v>
      </c>
    </row>
    <row r="3965" spans="1:5">
      <c r="A3965" s="189">
        <v>1088</v>
      </c>
      <c r="B3965" s="189" t="s">
        <v>3417</v>
      </c>
      <c r="C3965" s="189" t="s">
        <v>332</v>
      </c>
      <c r="D3965" s="189" t="s">
        <v>335</v>
      </c>
      <c r="E3965" s="138">
        <v>13.89</v>
      </c>
    </row>
    <row r="3966" spans="1:5">
      <c r="A3966" s="189">
        <v>1087</v>
      </c>
      <c r="B3966" s="189" t="s">
        <v>3418</v>
      </c>
      <c r="C3966" s="189" t="s">
        <v>332</v>
      </c>
      <c r="D3966" s="189" t="s">
        <v>335</v>
      </c>
      <c r="E3966" s="138">
        <v>17.350000000000001</v>
      </c>
    </row>
    <row r="3967" spans="1:5">
      <c r="A3967" s="189">
        <v>38777</v>
      </c>
      <c r="B3967" s="189" t="s">
        <v>3419</v>
      </c>
      <c r="C3967" s="189" t="s">
        <v>332</v>
      </c>
      <c r="D3967" s="189" t="s">
        <v>335</v>
      </c>
      <c r="E3967" s="138">
        <v>34.56</v>
      </c>
    </row>
    <row r="3968" spans="1:5">
      <c r="A3968" s="189">
        <v>1086</v>
      </c>
      <c r="B3968" s="189" t="s">
        <v>3420</v>
      </c>
      <c r="C3968" s="189" t="s">
        <v>332</v>
      </c>
      <c r="D3968" s="189" t="s">
        <v>335</v>
      </c>
      <c r="E3968" s="138">
        <v>18.239999999999998</v>
      </c>
    </row>
    <row r="3969" spans="1:5">
      <c r="A3969" s="189">
        <v>1079</v>
      </c>
      <c r="B3969" s="189" t="s">
        <v>3421</v>
      </c>
      <c r="C3969" s="189" t="s">
        <v>332</v>
      </c>
      <c r="D3969" s="189" t="s">
        <v>335</v>
      </c>
      <c r="E3969" s="138">
        <v>18.850000000000001</v>
      </c>
    </row>
    <row r="3970" spans="1:5">
      <c r="A3970" s="189">
        <v>39374</v>
      </c>
      <c r="B3970" s="189" t="s">
        <v>3422</v>
      </c>
      <c r="C3970" s="189" t="s">
        <v>332</v>
      </c>
      <c r="D3970" s="189" t="s">
        <v>331</v>
      </c>
      <c r="E3970" s="138">
        <v>86.25</v>
      </c>
    </row>
    <row r="3971" spans="1:5">
      <c r="A3971" s="189">
        <v>1082</v>
      </c>
      <c r="B3971" s="189" t="s">
        <v>3423</v>
      </c>
      <c r="C3971" s="189" t="s">
        <v>332</v>
      </c>
      <c r="D3971" s="189" t="s">
        <v>335</v>
      </c>
      <c r="E3971" s="138">
        <v>118.54</v>
      </c>
    </row>
    <row r="3972" spans="1:5">
      <c r="A3972" s="189">
        <v>12316</v>
      </c>
      <c r="B3972" s="189" t="s">
        <v>3424</v>
      </c>
      <c r="C3972" s="189" t="s">
        <v>332</v>
      </c>
      <c r="D3972" s="189" t="s">
        <v>335</v>
      </c>
      <c r="E3972" s="138">
        <v>54.33</v>
      </c>
    </row>
    <row r="3973" spans="1:5">
      <c r="A3973" s="189">
        <v>12317</v>
      </c>
      <c r="B3973" s="189" t="s">
        <v>3425</v>
      </c>
      <c r="C3973" s="189" t="s">
        <v>332</v>
      </c>
      <c r="D3973" s="189" t="s">
        <v>335</v>
      </c>
      <c r="E3973" s="138">
        <v>64.790000000000006</v>
      </c>
    </row>
    <row r="3974" spans="1:5">
      <c r="A3974" s="189">
        <v>12318</v>
      </c>
      <c r="B3974" s="189" t="s">
        <v>3426</v>
      </c>
      <c r="C3974" s="189" t="s">
        <v>332</v>
      </c>
      <c r="D3974" s="189" t="s">
        <v>335</v>
      </c>
      <c r="E3974" s="138">
        <v>74.64</v>
      </c>
    </row>
    <row r="3975" spans="1:5">
      <c r="A3975" s="189">
        <v>5104</v>
      </c>
      <c r="B3975" s="189" t="s">
        <v>3427</v>
      </c>
      <c r="C3975" s="189" t="s">
        <v>387</v>
      </c>
      <c r="D3975" s="189" t="s">
        <v>335</v>
      </c>
      <c r="E3975" s="138">
        <v>47.41</v>
      </c>
    </row>
    <row r="3976" spans="1:5">
      <c r="A3976" s="189">
        <v>26023</v>
      </c>
      <c r="B3976" s="189" t="s">
        <v>3428</v>
      </c>
      <c r="C3976" s="189" t="s">
        <v>332</v>
      </c>
      <c r="D3976" s="189" t="s">
        <v>333</v>
      </c>
      <c r="E3976" s="138">
        <v>64</v>
      </c>
    </row>
    <row r="3977" spans="1:5">
      <c r="A3977" s="189">
        <v>2710</v>
      </c>
      <c r="B3977" s="189" t="s">
        <v>3429</v>
      </c>
      <c r="C3977" s="189" t="s">
        <v>332</v>
      </c>
      <c r="D3977" s="189" t="s">
        <v>333</v>
      </c>
      <c r="E3977" s="138">
        <v>51.11</v>
      </c>
    </row>
    <row r="3978" spans="1:5">
      <c r="A3978" s="189">
        <v>14575</v>
      </c>
      <c r="B3978" s="189" t="s">
        <v>3430</v>
      </c>
      <c r="C3978" s="189" t="s">
        <v>332</v>
      </c>
      <c r="D3978" s="189" t="s">
        <v>335</v>
      </c>
      <c r="E3978" s="177">
        <v>3905271.1</v>
      </c>
    </row>
    <row r="3979" spans="1:5">
      <c r="A3979" s="189">
        <v>20034</v>
      </c>
      <c r="B3979" s="189" t="s">
        <v>3431</v>
      </c>
      <c r="C3979" s="189" t="s">
        <v>332</v>
      </c>
      <c r="D3979" s="189" t="s">
        <v>335</v>
      </c>
      <c r="E3979" s="138">
        <v>56.48</v>
      </c>
    </row>
    <row r="3980" spans="1:5">
      <c r="A3980" s="189">
        <v>20036</v>
      </c>
      <c r="B3980" s="189" t="s">
        <v>3432</v>
      </c>
      <c r="C3980" s="189" t="s">
        <v>332</v>
      </c>
      <c r="D3980" s="189" t="s">
        <v>335</v>
      </c>
      <c r="E3980" s="138">
        <v>108.64</v>
      </c>
    </row>
    <row r="3981" spans="1:5">
      <c r="A3981" s="189">
        <v>20037</v>
      </c>
      <c r="B3981" s="189" t="s">
        <v>3433</v>
      </c>
      <c r="C3981" s="189" t="s">
        <v>332</v>
      </c>
      <c r="D3981" s="189" t="s">
        <v>335</v>
      </c>
      <c r="E3981" s="138">
        <v>204.92</v>
      </c>
    </row>
    <row r="3982" spans="1:5">
      <c r="A3982" s="189">
        <v>20043</v>
      </c>
      <c r="B3982" s="189" t="s">
        <v>3434</v>
      </c>
      <c r="C3982" s="189" t="s">
        <v>332</v>
      </c>
      <c r="D3982" s="189" t="s">
        <v>333</v>
      </c>
      <c r="E3982" s="138">
        <v>4.5599999999999996</v>
      </c>
    </row>
    <row r="3983" spans="1:5">
      <c r="A3983" s="189">
        <v>20044</v>
      </c>
      <c r="B3983" s="189" t="s">
        <v>3435</v>
      </c>
      <c r="C3983" s="189" t="s">
        <v>332</v>
      </c>
      <c r="D3983" s="189" t="s">
        <v>333</v>
      </c>
      <c r="E3983" s="138">
        <v>5.33</v>
      </c>
    </row>
    <row r="3984" spans="1:5">
      <c r="A3984" s="189">
        <v>20042</v>
      </c>
      <c r="B3984" s="189" t="s">
        <v>3436</v>
      </c>
      <c r="C3984" s="189" t="s">
        <v>332</v>
      </c>
      <c r="D3984" s="189" t="s">
        <v>333</v>
      </c>
      <c r="E3984" s="138">
        <v>3.86</v>
      </c>
    </row>
    <row r="3985" spans="1:5">
      <c r="A3985" s="189">
        <v>20046</v>
      </c>
      <c r="B3985" s="189" t="s">
        <v>3437</v>
      </c>
      <c r="C3985" s="189" t="s">
        <v>332</v>
      </c>
      <c r="D3985" s="189" t="s">
        <v>333</v>
      </c>
      <c r="E3985" s="138">
        <v>11.31</v>
      </c>
    </row>
    <row r="3986" spans="1:5">
      <c r="A3986" s="189">
        <v>20047</v>
      </c>
      <c r="B3986" s="189" t="s">
        <v>3438</v>
      </c>
      <c r="C3986" s="189" t="s">
        <v>332</v>
      </c>
      <c r="D3986" s="189" t="s">
        <v>333</v>
      </c>
      <c r="E3986" s="138">
        <v>30.91</v>
      </c>
    </row>
    <row r="3987" spans="1:5">
      <c r="A3987" s="189">
        <v>20045</v>
      </c>
      <c r="B3987" s="189" t="s">
        <v>3439</v>
      </c>
      <c r="C3987" s="189" t="s">
        <v>332</v>
      </c>
      <c r="D3987" s="189" t="s">
        <v>333</v>
      </c>
      <c r="E3987" s="138">
        <v>4.6500000000000004</v>
      </c>
    </row>
    <row r="3988" spans="1:5">
      <c r="A3988" s="189">
        <v>20972</v>
      </c>
      <c r="B3988" s="189" t="s">
        <v>3440</v>
      </c>
      <c r="C3988" s="189" t="s">
        <v>332</v>
      </c>
      <c r="D3988" s="189" t="s">
        <v>333</v>
      </c>
      <c r="E3988" s="138">
        <v>104.99</v>
      </c>
    </row>
    <row r="3989" spans="1:5">
      <c r="A3989" s="189">
        <v>20032</v>
      </c>
      <c r="B3989" s="189" t="s">
        <v>3441</v>
      </c>
      <c r="C3989" s="189" t="s">
        <v>332</v>
      </c>
      <c r="D3989" s="189" t="s">
        <v>335</v>
      </c>
      <c r="E3989" s="138">
        <v>48.52</v>
      </c>
    </row>
    <row r="3990" spans="1:5">
      <c r="A3990" s="189">
        <v>11321</v>
      </c>
      <c r="B3990" s="189" t="s">
        <v>3442</v>
      </c>
      <c r="C3990" s="189" t="s">
        <v>332</v>
      </c>
      <c r="D3990" s="189" t="s">
        <v>335</v>
      </c>
      <c r="E3990" s="138">
        <v>22.12</v>
      </c>
    </row>
    <row r="3991" spans="1:5">
      <c r="A3991" s="189">
        <v>11323</v>
      </c>
      <c r="B3991" s="189" t="s">
        <v>3443</v>
      </c>
      <c r="C3991" s="189" t="s">
        <v>332</v>
      </c>
      <c r="D3991" s="189" t="s">
        <v>335</v>
      </c>
      <c r="E3991" s="138">
        <v>25.44</v>
      </c>
    </row>
    <row r="3992" spans="1:5">
      <c r="A3992" s="189">
        <v>20327</v>
      </c>
      <c r="B3992" s="189" t="s">
        <v>3444</v>
      </c>
      <c r="C3992" s="189" t="s">
        <v>332</v>
      </c>
      <c r="D3992" s="189" t="s">
        <v>335</v>
      </c>
      <c r="E3992" s="138">
        <v>14.44</v>
      </c>
    </row>
    <row r="3993" spans="1:5">
      <c r="A3993" s="189">
        <v>25966</v>
      </c>
      <c r="B3993" s="189" t="s">
        <v>3445</v>
      </c>
      <c r="C3993" s="189" t="s">
        <v>389</v>
      </c>
      <c r="D3993" s="189" t="s">
        <v>333</v>
      </c>
      <c r="E3993" s="138">
        <v>15.07</v>
      </c>
    </row>
    <row r="3994" spans="1:5">
      <c r="A3994" s="189">
        <v>13390</v>
      </c>
      <c r="B3994" s="189" t="s">
        <v>3446</v>
      </c>
      <c r="C3994" s="189" t="s">
        <v>332</v>
      </c>
      <c r="D3994" s="189" t="s">
        <v>335</v>
      </c>
      <c r="E3994" s="138">
        <v>68.569999999999993</v>
      </c>
    </row>
    <row r="3995" spans="1:5">
      <c r="A3995" s="189">
        <v>6034</v>
      </c>
      <c r="B3995" s="189" t="s">
        <v>3447</v>
      </c>
      <c r="C3995" s="189" t="s">
        <v>332</v>
      </c>
      <c r="D3995" s="189" t="s">
        <v>333</v>
      </c>
      <c r="E3995" s="138">
        <v>6.56</v>
      </c>
    </row>
    <row r="3996" spans="1:5">
      <c r="A3996" s="189">
        <v>6036</v>
      </c>
      <c r="B3996" s="189" t="s">
        <v>3448</v>
      </c>
      <c r="C3996" s="189" t="s">
        <v>332</v>
      </c>
      <c r="D3996" s="189" t="s">
        <v>333</v>
      </c>
      <c r="E3996" s="138">
        <v>8.93</v>
      </c>
    </row>
    <row r="3997" spans="1:5">
      <c r="A3997" s="189">
        <v>6031</v>
      </c>
      <c r="B3997" s="189" t="s">
        <v>3449</v>
      </c>
      <c r="C3997" s="189" t="s">
        <v>332</v>
      </c>
      <c r="D3997" s="189" t="s">
        <v>331</v>
      </c>
      <c r="E3997" s="138">
        <v>10.5</v>
      </c>
    </row>
    <row r="3998" spans="1:5">
      <c r="A3998" s="189">
        <v>6029</v>
      </c>
      <c r="B3998" s="189" t="s">
        <v>3450</v>
      </c>
      <c r="C3998" s="189" t="s">
        <v>332</v>
      </c>
      <c r="D3998" s="189" t="s">
        <v>333</v>
      </c>
      <c r="E3998" s="138">
        <v>10.61</v>
      </c>
    </row>
    <row r="3999" spans="1:5">
      <c r="A3999" s="189">
        <v>6033</v>
      </c>
      <c r="B3999" s="189" t="s">
        <v>3451</v>
      </c>
      <c r="C3999" s="189" t="s">
        <v>332</v>
      </c>
      <c r="D3999" s="189" t="s">
        <v>333</v>
      </c>
      <c r="E3999" s="138">
        <v>13.98</v>
      </c>
    </row>
    <row r="4000" spans="1:5">
      <c r="A4000" s="189">
        <v>11672</v>
      </c>
      <c r="B4000" s="189" t="s">
        <v>3452</v>
      </c>
      <c r="C4000" s="189" t="s">
        <v>332</v>
      </c>
      <c r="D4000" s="189" t="s">
        <v>333</v>
      </c>
      <c r="E4000" s="138">
        <v>30.42</v>
      </c>
    </row>
    <row r="4001" spans="1:5">
      <c r="A4001" s="189">
        <v>11669</v>
      </c>
      <c r="B4001" s="189" t="s">
        <v>3453</v>
      </c>
      <c r="C4001" s="189" t="s">
        <v>332</v>
      </c>
      <c r="D4001" s="189" t="s">
        <v>333</v>
      </c>
      <c r="E4001" s="138">
        <v>28.97</v>
      </c>
    </row>
    <row r="4002" spans="1:5">
      <c r="A4002" s="189">
        <v>11670</v>
      </c>
      <c r="B4002" s="189" t="s">
        <v>3454</v>
      </c>
      <c r="C4002" s="189" t="s">
        <v>332</v>
      </c>
      <c r="D4002" s="189" t="s">
        <v>333</v>
      </c>
      <c r="E4002" s="138">
        <v>11.1</v>
      </c>
    </row>
    <row r="4003" spans="1:5">
      <c r="A4003" s="189">
        <v>20055</v>
      </c>
      <c r="B4003" s="189" t="s">
        <v>3455</v>
      </c>
      <c r="C4003" s="189" t="s">
        <v>332</v>
      </c>
      <c r="D4003" s="189" t="s">
        <v>333</v>
      </c>
      <c r="E4003" s="138">
        <v>21.7</v>
      </c>
    </row>
    <row r="4004" spans="1:5">
      <c r="A4004" s="189">
        <v>11671</v>
      </c>
      <c r="B4004" s="189" t="s">
        <v>3456</v>
      </c>
      <c r="C4004" s="189" t="s">
        <v>332</v>
      </c>
      <c r="D4004" s="189" t="s">
        <v>333</v>
      </c>
      <c r="E4004" s="138">
        <v>46.56</v>
      </c>
    </row>
    <row r="4005" spans="1:5">
      <c r="A4005" s="189">
        <v>6032</v>
      </c>
      <c r="B4005" s="189" t="s">
        <v>3457</v>
      </c>
      <c r="C4005" s="189" t="s">
        <v>332</v>
      </c>
      <c r="D4005" s="189" t="s">
        <v>333</v>
      </c>
      <c r="E4005" s="138">
        <v>13.3</v>
      </c>
    </row>
    <row r="4006" spans="1:5">
      <c r="A4006" s="189">
        <v>11673</v>
      </c>
      <c r="B4006" s="189" t="s">
        <v>3458</v>
      </c>
      <c r="C4006" s="189" t="s">
        <v>332</v>
      </c>
      <c r="D4006" s="189" t="s">
        <v>333</v>
      </c>
      <c r="E4006" s="138">
        <v>10.47</v>
      </c>
    </row>
    <row r="4007" spans="1:5">
      <c r="A4007" s="189">
        <v>11674</v>
      </c>
      <c r="B4007" s="189" t="s">
        <v>3459</v>
      </c>
      <c r="C4007" s="189" t="s">
        <v>332</v>
      </c>
      <c r="D4007" s="189" t="s">
        <v>333</v>
      </c>
      <c r="E4007" s="138">
        <v>13.48</v>
      </c>
    </row>
    <row r="4008" spans="1:5">
      <c r="A4008" s="189">
        <v>11675</v>
      </c>
      <c r="B4008" s="189" t="s">
        <v>231</v>
      </c>
      <c r="C4008" s="189" t="s">
        <v>332</v>
      </c>
      <c r="D4008" s="189" t="s">
        <v>333</v>
      </c>
      <c r="E4008" s="138">
        <v>21.41</v>
      </c>
    </row>
    <row r="4009" spans="1:5">
      <c r="A4009" s="189">
        <v>11676</v>
      </c>
      <c r="B4009" s="189" t="s">
        <v>3460</v>
      </c>
      <c r="C4009" s="189" t="s">
        <v>332</v>
      </c>
      <c r="D4009" s="189" t="s">
        <v>333</v>
      </c>
      <c r="E4009" s="138">
        <v>28.63</v>
      </c>
    </row>
    <row r="4010" spans="1:5">
      <c r="A4010" s="189">
        <v>11677</v>
      </c>
      <c r="B4010" s="189" t="s">
        <v>131</v>
      </c>
      <c r="C4010" s="189" t="s">
        <v>332</v>
      </c>
      <c r="D4010" s="189" t="s">
        <v>333</v>
      </c>
      <c r="E4010" s="138">
        <v>29.57</v>
      </c>
    </row>
    <row r="4011" spans="1:5">
      <c r="A4011" s="189">
        <v>11678</v>
      </c>
      <c r="B4011" s="189" t="s">
        <v>207</v>
      </c>
      <c r="C4011" s="189" t="s">
        <v>332</v>
      </c>
      <c r="D4011" s="189" t="s">
        <v>333</v>
      </c>
      <c r="E4011" s="138">
        <v>54.16</v>
      </c>
    </row>
    <row r="4012" spans="1:5">
      <c r="A4012" s="189">
        <v>6038</v>
      </c>
      <c r="B4012" s="189" t="s">
        <v>3461</v>
      </c>
      <c r="C4012" s="189" t="s">
        <v>332</v>
      </c>
      <c r="D4012" s="189" t="s">
        <v>333</v>
      </c>
      <c r="E4012" s="138">
        <v>3.43</v>
      </c>
    </row>
    <row r="4013" spans="1:5">
      <c r="A4013" s="189">
        <v>11718</v>
      </c>
      <c r="B4013" s="189" t="s">
        <v>3462</v>
      </c>
      <c r="C4013" s="189" t="s">
        <v>332</v>
      </c>
      <c r="D4013" s="189" t="s">
        <v>333</v>
      </c>
      <c r="E4013" s="138">
        <v>9.7899999999999991</v>
      </c>
    </row>
    <row r="4014" spans="1:5">
      <c r="A4014" s="189">
        <v>6037</v>
      </c>
      <c r="B4014" s="189" t="s">
        <v>3463</v>
      </c>
      <c r="C4014" s="189" t="s">
        <v>332</v>
      </c>
      <c r="D4014" s="189" t="s">
        <v>333</v>
      </c>
      <c r="E4014" s="138">
        <v>7.15</v>
      </c>
    </row>
    <row r="4015" spans="1:5">
      <c r="A4015" s="189">
        <v>11719</v>
      </c>
      <c r="B4015" s="189" t="s">
        <v>3464</v>
      </c>
      <c r="C4015" s="189" t="s">
        <v>332</v>
      </c>
      <c r="D4015" s="189" t="s">
        <v>333</v>
      </c>
      <c r="E4015" s="138">
        <v>7.95</v>
      </c>
    </row>
    <row r="4016" spans="1:5">
      <c r="A4016" s="189">
        <v>6019</v>
      </c>
      <c r="B4016" s="189" t="s">
        <v>3465</v>
      </c>
      <c r="C4016" s="189" t="s">
        <v>332</v>
      </c>
      <c r="D4016" s="189" t="s">
        <v>333</v>
      </c>
      <c r="E4016" s="138">
        <v>33.64</v>
      </c>
    </row>
    <row r="4017" spans="1:5">
      <c r="A4017" s="189">
        <v>6010</v>
      </c>
      <c r="B4017" s="189" t="s">
        <v>3466</v>
      </c>
      <c r="C4017" s="189" t="s">
        <v>332</v>
      </c>
      <c r="D4017" s="189" t="s">
        <v>333</v>
      </c>
      <c r="E4017" s="138">
        <v>57.89</v>
      </c>
    </row>
    <row r="4018" spans="1:5">
      <c r="A4018" s="189">
        <v>6017</v>
      </c>
      <c r="B4018" s="189" t="s">
        <v>3467</v>
      </c>
      <c r="C4018" s="189" t="s">
        <v>332</v>
      </c>
      <c r="D4018" s="189" t="s">
        <v>333</v>
      </c>
      <c r="E4018" s="138">
        <v>45.85</v>
      </c>
    </row>
    <row r="4019" spans="1:5">
      <c r="A4019" s="189">
        <v>6020</v>
      </c>
      <c r="B4019" s="189" t="s">
        <v>3468</v>
      </c>
      <c r="C4019" s="189" t="s">
        <v>332</v>
      </c>
      <c r="D4019" s="189" t="s">
        <v>333</v>
      </c>
      <c r="E4019" s="138">
        <v>20.2</v>
      </c>
    </row>
    <row r="4020" spans="1:5">
      <c r="A4020" s="189">
        <v>6028</v>
      </c>
      <c r="B4020" s="189" t="s">
        <v>3469</v>
      </c>
      <c r="C4020" s="189" t="s">
        <v>332</v>
      </c>
      <c r="D4020" s="189" t="s">
        <v>333</v>
      </c>
      <c r="E4020" s="138">
        <v>80.63</v>
      </c>
    </row>
    <row r="4021" spans="1:5">
      <c r="A4021" s="189">
        <v>6011</v>
      </c>
      <c r="B4021" s="189" t="s">
        <v>3470</v>
      </c>
      <c r="C4021" s="189" t="s">
        <v>332</v>
      </c>
      <c r="D4021" s="189" t="s">
        <v>333</v>
      </c>
      <c r="E4021" s="138">
        <v>167.22</v>
      </c>
    </row>
    <row r="4022" spans="1:5">
      <c r="A4022" s="189">
        <v>6012</v>
      </c>
      <c r="B4022" s="189" t="s">
        <v>3471</v>
      </c>
      <c r="C4022" s="189" t="s">
        <v>332</v>
      </c>
      <c r="D4022" s="189" t="s">
        <v>333</v>
      </c>
      <c r="E4022" s="138">
        <v>202.45</v>
      </c>
    </row>
    <row r="4023" spans="1:5">
      <c r="A4023" s="189">
        <v>6016</v>
      </c>
      <c r="B4023" s="189" t="s">
        <v>3472</v>
      </c>
      <c r="C4023" s="189" t="s">
        <v>332</v>
      </c>
      <c r="D4023" s="189" t="s">
        <v>333</v>
      </c>
      <c r="E4023" s="138">
        <v>21.31</v>
      </c>
    </row>
    <row r="4024" spans="1:5">
      <c r="A4024" s="189">
        <v>6027</v>
      </c>
      <c r="B4024" s="189" t="s">
        <v>3473</v>
      </c>
      <c r="C4024" s="189" t="s">
        <v>332</v>
      </c>
      <c r="D4024" s="189" t="s">
        <v>333</v>
      </c>
      <c r="E4024" s="138">
        <v>421.84</v>
      </c>
    </row>
    <row r="4025" spans="1:5">
      <c r="A4025" s="189">
        <v>6013</v>
      </c>
      <c r="B4025" s="189" t="s">
        <v>202</v>
      </c>
      <c r="C4025" s="189" t="s">
        <v>332</v>
      </c>
      <c r="D4025" s="189" t="s">
        <v>333</v>
      </c>
      <c r="E4025" s="138">
        <v>63.65</v>
      </c>
    </row>
    <row r="4026" spans="1:5">
      <c r="A4026" s="189">
        <v>6015</v>
      </c>
      <c r="B4026" s="189" t="s">
        <v>185</v>
      </c>
      <c r="C4026" s="189" t="s">
        <v>332</v>
      </c>
      <c r="D4026" s="189" t="s">
        <v>333</v>
      </c>
      <c r="E4026" s="138">
        <v>92.57</v>
      </c>
    </row>
    <row r="4027" spans="1:5">
      <c r="A4027" s="189">
        <v>6014</v>
      </c>
      <c r="B4027" s="189" t="s">
        <v>3474</v>
      </c>
      <c r="C4027" s="189" t="s">
        <v>332</v>
      </c>
      <c r="D4027" s="189" t="s">
        <v>333</v>
      </c>
      <c r="E4027" s="138">
        <v>88.5</v>
      </c>
    </row>
    <row r="4028" spans="1:5">
      <c r="A4028" s="189">
        <v>6006</v>
      </c>
      <c r="B4028" s="189" t="s">
        <v>3475</v>
      </c>
      <c r="C4028" s="189" t="s">
        <v>332</v>
      </c>
      <c r="D4028" s="189" t="s">
        <v>333</v>
      </c>
      <c r="E4028" s="138">
        <v>46.09</v>
      </c>
    </row>
    <row r="4029" spans="1:5">
      <c r="A4029" s="189">
        <v>6005</v>
      </c>
      <c r="B4029" s="189" t="s">
        <v>3476</v>
      </c>
      <c r="C4029" s="189" t="s">
        <v>332</v>
      </c>
      <c r="D4029" s="189" t="s">
        <v>331</v>
      </c>
      <c r="E4029" s="138">
        <v>52</v>
      </c>
    </row>
    <row r="4030" spans="1:5">
      <c r="A4030" s="189">
        <v>11756</v>
      </c>
      <c r="B4030" s="189" t="s">
        <v>223</v>
      </c>
      <c r="C4030" s="189" t="s">
        <v>332</v>
      </c>
      <c r="D4030" s="189" t="s">
        <v>333</v>
      </c>
      <c r="E4030" s="138">
        <v>24.83</v>
      </c>
    </row>
    <row r="4031" spans="1:5">
      <c r="A4031" s="189">
        <v>10904</v>
      </c>
      <c r="B4031" s="189" t="s">
        <v>3477</v>
      </c>
      <c r="C4031" s="189" t="s">
        <v>332</v>
      </c>
      <c r="D4031" s="189" t="s">
        <v>331</v>
      </c>
      <c r="E4031" s="138">
        <v>146.99</v>
      </c>
    </row>
    <row r="4032" spans="1:5">
      <c r="A4032" s="189">
        <v>11752</v>
      </c>
      <c r="B4032" s="189" t="s">
        <v>3478</v>
      </c>
      <c r="C4032" s="189" t="s">
        <v>332</v>
      </c>
      <c r="D4032" s="189" t="s">
        <v>333</v>
      </c>
      <c r="E4032" s="138">
        <v>14.32</v>
      </c>
    </row>
    <row r="4033" spans="1:5">
      <c r="A4033" s="189">
        <v>11753</v>
      </c>
      <c r="B4033" s="189" t="s">
        <v>3479</v>
      </c>
      <c r="C4033" s="189" t="s">
        <v>332</v>
      </c>
      <c r="D4033" s="189" t="s">
        <v>333</v>
      </c>
      <c r="E4033" s="138">
        <v>17.09</v>
      </c>
    </row>
    <row r="4034" spans="1:5">
      <c r="A4034" s="189">
        <v>6021</v>
      </c>
      <c r="B4034" s="189" t="s">
        <v>3480</v>
      </c>
      <c r="C4034" s="189" t="s">
        <v>332</v>
      </c>
      <c r="D4034" s="189" t="s">
        <v>333</v>
      </c>
      <c r="E4034" s="138">
        <v>47.44</v>
      </c>
    </row>
    <row r="4035" spans="1:5">
      <c r="A4035" s="189">
        <v>6024</v>
      </c>
      <c r="B4035" s="189" t="s">
        <v>209</v>
      </c>
      <c r="C4035" s="189" t="s">
        <v>332</v>
      </c>
      <c r="D4035" s="189" t="s">
        <v>333</v>
      </c>
      <c r="E4035" s="138">
        <v>49.04</v>
      </c>
    </row>
    <row r="4036" spans="1:5">
      <c r="A4036" s="189">
        <v>38379</v>
      </c>
      <c r="B4036" s="189" t="s">
        <v>3481</v>
      </c>
      <c r="C4036" s="189" t="s">
        <v>383</v>
      </c>
      <c r="D4036" s="189" t="s">
        <v>333</v>
      </c>
      <c r="E4036" s="138">
        <v>32.270000000000003</v>
      </c>
    </row>
    <row r="4037" spans="1:5">
      <c r="A4037" s="189">
        <v>13897</v>
      </c>
      <c r="B4037" s="189" t="s">
        <v>3482</v>
      </c>
      <c r="C4037" s="189" t="s">
        <v>332</v>
      </c>
      <c r="D4037" s="189" t="s">
        <v>335</v>
      </c>
      <c r="E4037" s="177">
        <v>5934.87</v>
      </c>
    </row>
    <row r="4038" spans="1:5">
      <c r="A4038" s="189">
        <v>10640</v>
      </c>
      <c r="B4038" s="189" t="s">
        <v>3483</v>
      </c>
      <c r="C4038" s="189" t="s">
        <v>332</v>
      </c>
      <c r="D4038" s="189" t="s">
        <v>335</v>
      </c>
      <c r="E4038" s="177">
        <v>12853.69</v>
      </c>
    </row>
    <row r="4039" spans="1:5">
      <c r="A4039" s="189">
        <v>11086</v>
      </c>
      <c r="B4039" s="189" t="s">
        <v>3484</v>
      </c>
      <c r="C4039" s="189" t="s">
        <v>334</v>
      </c>
      <c r="D4039" s="189" t="s">
        <v>333</v>
      </c>
      <c r="E4039" s="138">
        <v>53.16</v>
      </c>
    </row>
    <row r="4040" spans="1:5">
      <c r="A4040" s="189">
        <v>34356</v>
      </c>
      <c r="B4040" s="189" t="s">
        <v>3485</v>
      </c>
      <c r="C4040" s="189" t="s">
        <v>387</v>
      </c>
      <c r="D4040" s="189" t="s">
        <v>333</v>
      </c>
      <c r="E4040" s="138">
        <v>2.8</v>
      </c>
    </row>
    <row r="4041" spans="1:5">
      <c r="A4041" s="189">
        <v>34357</v>
      </c>
      <c r="B4041" s="189" t="s">
        <v>3486</v>
      </c>
      <c r="C4041" s="189" t="s">
        <v>387</v>
      </c>
      <c r="D4041" s="189" t="s">
        <v>333</v>
      </c>
      <c r="E4041" s="138">
        <v>3.11</v>
      </c>
    </row>
    <row r="4042" spans="1:5">
      <c r="A4042" s="189">
        <v>37329</v>
      </c>
      <c r="B4042" s="189" t="s">
        <v>143</v>
      </c>
      <c r="C4042" s="189" t="s">
        <v>387</v>
      </c>
      <c r="D4042" s="189" t="s">
        <v>333</v>
      </c>
      <c r="E4042" s="138">
        <v>43.42</v>
      </c>
    </row>
    <row r="4043" spans="1:5">
      <c r="A4043" s="189">
        <v>37398</v>
      </c>
      <c r="B4043" s="189" t="s">
        <v>3487</v>
      </c>
      <c r="C4043" s="189" t="s">
        <v>387</v>
      </c>
      <c r="D4043" s="189" t="s">
        <v>333</v>
      </c>
      <c r="E4043" s="138">
        <v>55.57</v>
      </c>
    </row>
    <row r="4044" spans="1:5">
      <c r="A4044" s="189">
        <v>2510</v>
      </c>
      <c r="B4044" s="189" t="s">
        <v>3488</v>
      </c>
      <c r="C4044" s="189" t="s">
        <v>332</v>
      </c>
      <c r="D4044" s="189" t="s">
        <v>335</v>
      </c>
      <c r="E4044" s="138">
        <v>17.170000000000002</v>
      </c>
    </row>
    <row r="4045" spans="1:5">
      <c r="A4045" s="189">
        <v>12359</v>
      </c>
      <c r="B4045" s="189" t="s">
        <v>3489</v>
      </c>
      <c r="C4045" s="189" t="s">
        <v>332</v>
      </c>
      <c r="D4045" s="189" t="s">
        <v>335</v>
      </c>
      <c r="E4045" s="138">
        <v>103.77</v>
      </c>
    </row>
    <row r="4046" spans="1:5">
      <c r="A4046" s="189">
        <v>5320</v>
      </c>
      <c r="B4046" s="189" t="s">
        <v>195</v>
      </c>
      <c r="C4046" s="189" t="s">
        <v>389</v>
      </c>
      <c r="D4046" s="189" t="s">
        <v>333</v>
      </c>
      <c r="E4046" s="138">
        <v>30.14</v>
      </c>
    </row>
    <row r="4047" spans="1:5">
      <c r="A4047" s="189">
        <v>7353</v>
      </c>
      <c r="B4047" s="189" t="s">
        <v>3490</v>
      </c>
      <c r="C4047" s="189" t="s">
        <v>389</v>
      </c>
      <c r="D4047" s="189" t="s">
        <v>333</v>
      </c>
      <c r="E4047" s="138">
        <v>24.93</v>
      </c>
    </row>
    <row r="4048" spans="1:5">
      <c r="A4048" s="189">
        <v>36144</v>
      </c>
      <c r="B4048" s="189" t="s">
        <v>3491</v>
      </c>
      <c r="C4048" s="189" t="s">
        <v>332</v>
      </c>
      <c r="D4048" s="189" t="s">
        <v>333</v>
      </c>
      <c r="E4048" s="138">
        <v>1.1499999999999999</v>
      </c>
    </row>
    <row r="4049" spans="1:5">
      <c r="A4049" s="189">
        <v>10518</v>
      </c>
      <c r="B4049" s="189" t="s">
        <v>3492</v>
      </c>
      <c r="C4049" s="189" t="s">
        <v>332</v>
      </c>
      <c r="D4049" s="189" t="s">
        <v>335</v>
      </c>
      <c r="E4049" s="138">
        <v>70.08</v>
      </c>
    </row>
    <row r="4050" spans="1:5">
      <c r="A4050" s="189">
        <v>36530</v>
      </c>
      <c r="B4050" s="189" t="s">
        <v>3493</v>
      </c>
      <c r="C4050" s="189" t="s">
        <v>332</v>
      </c>
      <c r="D4050" s="189" t="s">
        <v>335</v>
      </c>
      <c r="E4050" s="177">
        <v>226003.82</v>
      </c>
    </row>
    <row r="4051" spans="1:5">
      <c r="A4051" s="189">
        <v>6046</v>
      </c>
      <c r="B4051" s="189" t="s">
        <v>3494</v>
      </c>
      <c r="C4051" s="189" t="s">
        <v>332</v>
      </c>
      <c r="D4051" s="189" t="s">
        <v>335</v>
      </c>
      <c r="E4051" s="177">
        <v>245136.43</v>
      </c>
    </row>
    <row r="4052" spans="1:5">
      <c r="A4052" s="189">
        <v>36531</v>
      </c>
      <c r="B4052" s="189" t="s">
        <v>3495</v>
      </c>
      <c r="C4052" s="189" t="s">
        <v>332</v>
      </c>
      <c r="D4052" s="189" t="s">
        <v>335</v>
      </c>
      <c r="E4052" s="177">
        <v>254104.81</v>
      </c>
    </row>
    <row r="4053" spans="1:5">
      <c r="A4053" s="189">
        <v>34684</v>
      </c>
      <c r="B4053" s="189" t="s">
        <v>3496</v>
      </c>
      <c r="C4053" s="189" t="s">
        <v>337</v>
      </c>
      <c r="D4053" s="189" t="s">
        <v>335</v>
      </c>
      <c r="E4053" s="138">
        <v>167.93</v>
      </c>
    </row>
    <row r="4054" spans="1:5">
      <c r="A4054" s="189">
        <v>34683</v>
      </c>
      <c r="B4054" s="189" t="s">
        <v>3497</v>
      </c>
      <c r="C4054" s="189" t="s">
        <v>337</v>
      </c>
      <c r="D4054" s="189" t="s">
        <v>335</v>
      </c>
      <c r="E4054" s="138">
        <v>104.95</v>
      </c>
    </row>
    <row r="4055" spans="1:5">
      <c r="A4055" s="189">
        <v>533</v>
      </c>
      <c r="B4055" s="189" t="s">
        <v>3498</v>
      </c>
      <c r="C4055" s="189" t="s">
        <v>337</v>
      </c>
      <c r="D4055" s="189" t="s">
        <v>333</v>
      </c>
      <c r="E4055" s="138">
        <v>9.59</v>
      </c>
    </row>
    <row r="4056" spans="1:5">
      <c r="A4056" s="189">
        <v>10515</v>
      </c>
      <c r="B4056" s="189" t="s">
        <v>3499</v>
      </c>
      <c r="C4056" s="189" t="s">
        <v>337</v>
      </c>
      <c r="D4056" s="189" t="s">
        <v>333</v>
      </c>
      <c r="E4056" s="138">
        <v>24.73</v>
      </c>
    </row>
    <row r="4057" spans="1:5">
      <c r="A4057" s="189">
        <v>536</v>
      </c>
      <c r="B4057" s="189" t="s">
        <v>3500</v>
      </c>
      <c r="C4057" s="189" t="s">
        <v>337</v>
      </c>
      <c r="D4057" s="189" t="s">
        <v>331</v>
      </c>
      <c r="E4057" s="138">
        <v>16.25</v>
      </c>
    </row>
    <row r="4058" spans="1:5">
      <c r="A4058" s="189">
        <v>153</v>
      </c>
      <c r="B4058" s="189" t="s">
        <v>3501</v>
      </c>
      <c r="C4058" s="189" t="s">
        <v>389</v>
      </c>
      <c r="D4058" s="189" t="s">
        <v>333</v>
      </c>
      <c r="E4058" s="138">
        <v>69.459999999999994</v>
      </c>
    </row>
    <row r="4059" spans="1:5">
      <c r="A4059" s="189">
        <v>34682</v>
      </c>
      <c r="B4059" s="189" t="s">
        <v>3502</v>
      </c>
      <c r="C4059" s="189" t="s">
        <v>337</v>
      </c>
      <c r="D4059" s="189" t="s">
        <v>335</v>
      </c>
      <c r="E4059" s="138">
        <v>80.260000000000005</v>
      </c>
    </row>
    <row r="4060" spans="1:5">
      <c r="A4060" s="189">
        <v>20205</v>
      </c>
      <c r="B4060" s="189" t="s">
        <v>3503</v>
      </c>
      <c r="C4060" s="189" t="s">
        <v>383</v>
      </c>
      <c r="D4060" s="189" t="s">
        <v>333</v>
      </c>
      <c r="E4060" s="138">
        <v>2.0499999999999998</v>
      </c>
    </row>
    <row r="4061" spans="1:5">
      <c r="A4061" s="189">
        <v>4412</v>
      </c>
      <c r="B4061" s="189" t="s">
        <v>9426</v>
      </c>
      <c r="C4061" s="189" t="s">
        <v>383</v>
      </c>
      <c r="D4061" s="189" t="s">
        <v>333</v>
      </c>
      <c r="E4061" s="138">
        <v>1.29</v>
      </c>
    </row>
    <row r="4062" spans="1:5">
      <c r="A4062" s="189">
        <v>4408</v>
      </c>
      <c r="B4062" s="189" t="s">
        <v>3504</v>
      </c>
      <c r="C4062" s="189" t="s">
        <v>383</v>
      </c>
      <c r="D4062" s="189" t="s">
        <v>333</v>
      </c>
      <c r="E4062" s="138">
        <v>1.75</v>
      </c>
    </row>
    <row r="4063" spans="1:5">
      <c r="A4063" s="189">
        <v>4505</v>
      </c>
      <c r="B4063" s="189" t="s">
        <v>9427</v>
      </c>
      <c r="C4063" s="189" t="s">
        <v>383</v>
      </c>
      <c r="D4063" s="189" t="s">
        <v>333</v>
      </c>
      <c r="E4063" s="138">
        <v>1.87</v>
      </c>
    </row>
    <row r="4064" spans="1:5">
      <c r="A4064" s="189">
        <v>10559</v>
      </c>
      <c r="B4064" s="189" t="s">
        <v>3505</v>
      </c>
      <c r="C4064" s="189" t="s">
        <v>332</v>
      </c>
      <c r="D4064" s="189" t="s">
        <v>331</v>
      </c>
      <c r="E4064" s="177">
        <v>2659</v>
      </c>
    </row>
    <row r="4065" spans="1:5">
      <c r="A4065" s="189">
        <v>10664</v>
      </c>
      <c r="B4065" s="189" t="s">
        <v>3506</v>
      </c>
      <c r="C4065" s="189" t="s">
        <v>332</v>
      </c>
      <c r="D4065" s="189" t="s">
        <v>333</v>
      </c>
      <c r="E4065" s="177">
        <v>7226.59</v>
      </c>
    </row>
    <row r="4066" spans="1:5">
      <c r="A4066" s="189">
        <v>36250</v>
      </c>
      <c r="B4066" s="189" t="s">
        <v>3507</v>
      </c>
      <c r="C4066" s="189" t="s">
        <v>383</v>
      </c>
      <c r="D4066" s="189" t="s">
        <v>333</v>
      </c>
      <c r="E4066" s="138">
        <v>2.29</v>
      </c>
    </row>
    <row r="4067" spans="1:5">
      <c r="A4067" s="189">
        <v>10857</v>
      </c>
      <c r="B4067" s="189" t="s">
        <v>3508</v>
      </c>
      <c r="C4067" s="189" t="s">
        <v>383</v>
      </c>
      <c r="D4067" s="189" t="s">
        <v>333</v>
      </c>
      <c r="E4067" s="138">
        <v>11.64</v>
      </c>
    </row>
    <row r="4068" spans="1:5">
      <c r="A4068" s="189">
        <v>4803</v>
      </c>
      <c r="B4068" s="189" t="s">
        <v>3509</v>
      </c>
      <c r="C4068" s="189" t="s">
        <v>383</v>
      </c>
      <c r="D4068" s="189" t="s">
        <v>333</v>
      </c>
      <c r="E4068" s="138">
        <v>22.42</v>
      </c>
    </row>
    <row r="4069" spans="1:5">
      <c r="A4069" s="189">
        <v>6186</v>
      </c>
      <c r="B4069" s="189" t="s">
        <v>3510</v>
      </c>
      <c r="C4069" s="189" t="s">
        <v>383</v>
      </c>
      <c r="D4069" s="189" t="s">
        <v>335</v>
      </c>
      <c r="E4069" s="138">
        <v>10.119999999999999</v>
      </c>
    </row>
    <row r="4070" spans="1:5">
      <c r="A4070" s="189">
        <v>4829</v>
      </c>
      <c r="B4070" s="189" t="s">
        <v>3511</v>
      </c>
      <c r="C4070" s="189" t="s">
        <v>383</v>
      </c>
      <c r="D4070" s="189" t="s">
        <v>333</v>
      </c>
      <c r="E4070" s="138">
        <v>36.31</v>
      </c>
    </row>
    <row r="4071" spans="1:5">
      <c r="A4071" s="189">
        <v>39829</v>
      </c>
      <c r="B4071" s="189" t="s">
        <v>4441</v>
      </c>
      <c r="C4071" s="189" t="s">
        <v>383</v>
      </c>
      <c r="D4071" s="189" t="s">
        <v>335</v>
      </c>
      <c r="E4071" s="138">
        <v>21.54</v>
      </c>
    </row>
    <row r="4072" spans="1:5">
      <c r="A4072" s="189">
        <v>20231</v>
      </c>
      <c r="B4072" s="189" t="s">
        <v>3512</v>
      </c>
      <c r="C4072" s="189" t="s">
        <v>383</v>
      </c>
      <c r="D4072" s="189" t="s">
        <v>333</v>
      </c>
      <c r="E4072" s="138">
        <v>34.229999999999997</v>
      </c>
    </row>
    <row r="4073" spans="1:5">
      <c r="A4073" s="189">
        <v>4804</v>
      </c>
      <c r="B4073" s="189" t="s">
        <v>3513</v>
      </c>
      <c r="C4073" s="189" t="s">
        <v>383</v>
      </c>
      <c r="D4073" s="189" t="s">
        <v>333</v>
      </c>
      <c r="E4073" s="138">
        <v>17.21</v>
      </c>
    </row>
    <row r="4074" spans="1:5">
      <c r="A4074" s="189">
        <v>34680</v>
      </c>
      <c r="B4074" s="189" t="s">
        <v>3514</v>
      </c>
      <c r="C4074" s="189" t="s">
        <v>383</v>
      </c>
      <c r="D4074" s="189" t="s">
        <v>335</v>
      </c>
      <c r="E4074" s="138">
        <v>24.69</v>
      </c>
    </row>
    <row r="4075" spans="1:5">
      <c r="A4075" s="189">
        <v>11573</v>
      </c>
      <c r="B4075" s="189" t="s">
        <v>3515</v>
      </c>
      <c r="C4075" s="189" t="s">
        <v>332</v>
      </c>
      <c r="D4075" s="189" t="s">
        <v>333</v>
      </c>
      <c r="E4075" s="138">
        <v>5.75</v>
      </c>
    </row>
    <row r="4076" spans="1:5">
      <c r="A4076" s="189">
        <v>38401</v>
      </c>
      <c r="B4076" s="189" t="s">
        <v>3516</v>
      </c>
      <c r="C4076" s="189" t="s">
        <v>332</v>
      </c>
      <c r="D4076" s="189" t="s">
        <v>333</v>
      </c>
      <c r="E4076" s="138">
        <v>7.97</v>
      </c>
    </row>
    <row r="4077" spans="1:5">
      <c r="A4077" s="189">
        <v>38179</v>
      </c>
      <c r="B4077" s="189" t="s">
        <v>3517</v>
      </c>
      <c r="C4077" s="189" t="s">
        <v>332</v>
      </c>
      <c r="D4077" s="189" t="s">
        <v>333</v>
      </c>
      <c r="E4077" s="138">
        <v>25.23</v>
      </c>
    </row>
    <row r="4078" spans="1:5">
      <c r="A4078" s="189">
        <v>11575</v>
      </c>
      <c r="B4078" s="189" t="s">
        <v>3518</v>
      </c>
      <c r="C4078" s="189" t="s">
        <v>332</v>
      </c>
      <c r="D4078" s="189" t="s">
        <v>333</v>
      </c>
      <c r="E4078" s="138">
        <v>27.22</v>
      </c>
    </row>
    <row r="4079" spans="1:5">
      <c r="A4079" s="189">
        <v>20256</v>
      </c>
      <c r="B4079" s="189" t="s">
        <v>3519</v>
      </c>
      <c r="C4079" s="189" t="s">
        <v>332</v>
      </c>
      <c r="D4079" s="189" t="s">
        <v>333</v>
      </c>
      <c r="E4079" s="138">
        <v>0.27</v>
      </c>
    </row>
    <row r="4080" spans="1:5">
      <c r="A4080" s="189">
        <v>14511</v>
      </c>
      <c r="B4080" s="189" t="s">
        <v>3520</v>
      </c>
      <c r="C4080" s="189" t="s">
        <v>332</v>
      </c>
      <c r="D4080" s="189" t="s">
        <v>335</v>
      </c>
      <c r="E4080" s="177">
        <v>495462.77</v>
      </c>
    </row>
    <row r="4081" spans="1:5">
      <c r="A4081" s="189">
        <v>10642</v>
      </c>
      <c r="B4081" s="189" t="s">
        <v>3521</v>
      </c>
      <c r="C4081" s="189" t="s">
        <v>332</v>
      </c>
      <c r="D4081" s="189" t="s">
        <v>335</v>
      </c>
      <c r="E4081" s="177">
        <v>466750</v>
      </c>
    </row>
    <row r="4082" spans="1:5">
      <c r="A4082" s="189">
        <v>14489</v>
      </c>
      <c r="B4082" s="189" t="s">
        <v>3522</v>
      </c>
      <c r="C4082" s="189" t="s">
        <v>332</v>
      </c>
      <c r="D4082" s="189" t="s">
        <v>335</v>
      </c>
      <c r="E4082" s="177">
        <v>413998.56</v>
      </c>
    </row>
    <row r="4083" spans="1:5">
      <c r="A4083" s="189">
        <v>14513</v>
      </c>
      <c r="B4083" s="189" t="s">
        <v>3523</v>
      </c>
      <c r="C4083" s="189" t="s">
        <v>332</v>
      </c>
      <c r="D4083" s="189" t="s">
        <v>335</v>
      </c>
      <c r="E4083" s="177">
        <v>310508.75</v>
      </c>
    </row>
    <row r="4084" spans="1:5">
      <c r="A4084" s="189">
        <v>13600</v>
      </c>
      <c r="B4084" s="189" t="s">
        <v>3524</v>
      </c>
      <c r="C4084" s="189" t="s">
        <v>332</v>
      </c>
      <c r="D4084" s="189" t="s">
        <v>335</v>
      </c>
      <c r="E4084" s="177">
        <v>400643.73</v>
      </c>
    </row>
    <row r="4085" spans="1:5">
      <c r="A4085" s="189">
        <v>10646</v>
      </c>
      <c r="B4085" s="189" t="s">
        <v>3525</v>
      </c>
      <c r="C4085" s="189" t="s">
        <v>332</v>
      </c>
      <c r="D4085" s="189" t="s">
        <v>335</v>
      </c>
      <c r="E4085" s="177">
        <v>298653.2</v>
      </c>
    </row>
    <row r="4086" spans="1:5">
      <c r="A4086" s="189">
        <v>6070</v>
      </c>
      <c r="B4086" s="189" t="s">
        <v>3526</v>
      </c>
      <c r="C4086" s="189" t="s">
        <v>332</v>
      </c>
      <c r="D4086" s="189" t="s">
        <v>335</v>
      </c>
      <c r="E4086" s="177">
        <v>408072.85</v>
      </c>
    </row>
    <row r="4087" spans="1:5">
      <c r="A4087" s="189">
        <v>6069</v>
      </c>
      <c r="B4087" s="189" t="s">
        <v>3527</v>
      </c>
      <c r="C4087" s="189" t="s">
        <v>332</v>
      </c>
      <c r="D4087" s="189" t="s">
        <v>335</v>
      </c>
      <c r="E4087" s="177">
        <v>90149.440000000002</v>
      </c>
    </row>
    <row r="4088" spans="1:5">
      <c r="A4088" s="189">
        <v>14626</v>
      </c>
      <c r="B4088" s="189" t="s">
        <v>3528</v>
      </c>
      <c r="C4088" s="189" t="s">
        <v>332</v>
      </c>
      <c r="D4088" s="189" t="s">
        <v>335</v>
      </c>
      <c r="E4088" s="177">
        <v>446746.44</v>
      </c>
    </row>
    <row r="4089" spans="1:5">
      <c r="A4089" s="189">
        <v>6067</v>
      </c>
      <c r="B4089" s="189" t="s">
        <v>3529</v>
      </c>
      <c r="C4089" s="189" t="s">
        <v>332</v>
      </c>
      <c r="D4089" s="189" t="s">
        <v>335</v>
      </c>
      <c r="E4089" s="177">
        <v>366732.14</v>
      </c>
    </row>
    <row r="4090" spans="1:5">
      <c r="A4090" s="189">
        <v>38393</v>
      </c>
      <c r="B4090" s="189" t="s">
        <v>3530</v>
      </c>
      <c r="C4090" s="189" t="s">
        <v>332</v>
      </c>
      <c r="D4090" s="189" t="s">
        <v>331</v>
      </c>
      <c r="E4090" s="138">
        <v>11.62</v>
      </c>
    </row>
    <row r="4091" spans="1:5">
      <c r="A4091" s="189">
        <v>38390</v>
      </c>
      <c r="B4091" s="189" t="s">
        <v>3531</v>
      </c>
      <c r="C4091" s="189" t="s">
        <v>332</v>
      </c>
      <c r="D4091" s="189" t="s">
        <v>333</v>
      </c>
      <c r="E4091" s="138">
        <v>25.77</v>
      </c>
    </row>
    <row r="4092" spans="1:5">
      <c r="A4092" s="189">
        <v>36532</v>
      </c>
      <c r="B4092" s="189" t="s">
        <v>3532</v>
      </c>
      <c r="C4092" s="189" t="s">
        <v>332</v>
      </c>
      <c r="D4092" s="189" t="s">
        <v>335</v>
      </c>
      <c r="E4092" s="177">
        <v>19747</v>
      </c>
    </row>
    <row r="4093" spans="1:5">
      <c r="A4093" s="189">
        <v>11578</v>
      </c>
      <c r="B4093" s="189" t="s">
        <v>3533</v>
      </c>
      <c r="C4093" s="189" t="s">
        <v>332</v>
      </c>
      <c r="D4093" s="189" t="s">
        <v>333</v>
      </c>
      <c r="E4093" s="138">
        <v>8.74</v>
      </c>
    </row>
    <row r="4094" spans="1:5">
      <c r="A4094" s="189">
        <v>11577</v>
      </c>
      <c r="B4094" s="189" t="s">
        <v>3534</v>
      </c>
      <c r="C4094" s="189" t="s">
        <v>332</v>
      </c>
      <c r="D4094" s="189" t="s">
        <v>333</v>
      </c>
      <c r="E4094" s="138">
        <v>8.34</v>
      </c>
    </row>
    <row r="4095" spans="1:5">
      <c r="A4095" s="189">
        <v>42432</v>
      </c>
      <c r="B4095" s="189" t="s">
        <v>9428</v>
      </c>
      <c r="C4095" s="189" t="s">
        <v>332</v>
      </c>
      <c r="D4095" s="189" t="s">
        <v>335</v>
      </c>
      <c r="E4095" s="177">
        <v>1377.27</v>
      </c>
    </row>
    <row r="4096" spans="1:5">
      <c r="A4096" s="189">
        <v>42437</v>
      </c>
      <c r="B4096" s="189" t="s">
        <v>9429</v>
      </c>
      <c r="C4096" s="189" t="s">
        <v>332</v>
      </c>
      <c r="D4096" s="189" t="s">
        <v>335</v>
      </c>
      <c r="E4096" s="177">
        <v>1047.0899999999999</v>
      </c>
    </row>
    <row r="4097" spans="1:5">
      <c r="A4097" s="189">
        <v>1116</v>
      </c>
      <c r="B4097" s="189" t="s">
        <v>3535</v>
      </c>
      <c r="C4097" s="189" t="s">
        <v>383</v>
      </c>
      <c r="D4097" s="189" t="s">
        <v>335</v>
      </c>
      <c r="E4097" s="138">
        <v>12</v>
      </c>
    </row>
    <row r="4098" spans="1:5">
      <c r="A4098" s="189">
        <v>1115</v>
      </c>
      <c r="B4098" s="189" t="s">
        <v>3536</v>
      </c>
      <c r="C4098" s="189" t="s">
        <v>383</v>
      </c>
      <c r="D4098" s="189" t="s">
        <v>335</v>
      </c>
      <c r="E4098" s="138">
        <v>14.38</v>
      </c>
    </row>
    <row r="4099" spans="1:5">
      <c r="A4099" s="189">
        <v>1113</v>
      </c>
      <c r="B4099" s="189" t="s">
        <v>3537</v>
      </c>
      <c r="C4099" s="189" t="s">
        <v>383</v>
      </c>
      <c r="D4099" s="189" t="s">
        <v>335</v>
      </c>
      <c r="E4099" s="138">
        <v>16.809999999999999</v>
      </c>
    </row>
    <row r="4100" spans="1:5">
      <c r="A4100" s="189">
        <v>1114</v>
      </c>
      <c r="B4100" s="189" t="s">
        <v>3538</v>
      </c>
      <c r="C4100" s="189" t="s">
        <v>383</v>
      </c>
      <c r="D4100" s="189" t="s">
        <v>335</v>
      </c>
      <c r="E4100" s="138">
        <v>20.02</v>
      </c>
    </row>
    <row r="4101" spans="1:5">
      <c r="A4101" s="189">
        <v>40873</v>
      </c>
      <c r="B4101" s="189" t="s">
        <v>16197</v>
      </c>
      <c r="C4101" s="189" t="s">
        <v>383</v>
      </c>
      <c r="D4101" s="189" t="s">
        <v>335</v>
      </c>
      <c r="E4101" s="138">
        <v>15.67</v>
      </c>
    </row>
    <row r="4102" spans="1:5">
      <c r="A4102" s="189">
        <v>20214</v>
      </c>
      <c r="B4102" s="189" t="s">
        <v>3539</v>
      </c>
      <c r="C4102" s="189" t="s">
        <v>332</v>
      </c>
      <c r="D4102" s="189" t="s">
        <v>333</v>
      </c>
      <c r="E4102" s="138">
        <v>32.51</v>
      </c>
    </row>
    <row r="4103" spans="1:5">
      <c r="A4103" s="189">
        <v>11064</v>
      </c>
      <c r="B4103" s="189" t="s">
        <v>3540</v>
      </c>
      <c r="C4103" s="189" t="s">
        <v>332</v>
      </c>
      <c r="D4103" s="189" t="s">
        <v>333</v>
      </c>
      <c r="E4103" s="138">
        <v>13.78</v>
      </c>
    </row>
    <row r="4104" spans="1:5">
      <c r="A4104" s="189">
        <v>7237</v>
      </c>
      <c r="B4104" s="189" t="s">
        <v>3541</v>
      </c>
      <c r="C4104" s="189" t="s">
        <v>332</v>
      </c>
      <c r="D4104" s="189" t="s">
        <v>333</v>
      </c>
      <c r="E4104" s="138">
        <v>18.8</v>
      </c>
    </row>
    <row r="4105" spans="1:5">
      <c r="A4105" s="189">
        <v>16</v>
      </c>
      <c r="B4105" s="189" t="s">
        <v>3542</v>
      </c>
      <c r="C4105" s="189" t="s">
        <v>387</v>
      </c>
      <c r="D4105" s="189" t="s">
        <v>333</v>
      </c>
      <c r="E4105" s="138">
        <v>6.28</v>
      </c>
    </row>
    <row r="4106" spans="1:5">
      <c r="A4106" s="189">
        <v>11757</v>
      </c>
      <c r="B4106" s="189" t="s">
        <v>3543</v>
      </c>
      <c r="C4106" s="189" t="s">
        <v>332</v>
      </c>
      <c r="D4106" s="189" t="s">
        <v>331</v>
      </c>
      <c r="E4106" s="138">
        <v>17.09</v>
      </c>
    </row>
    <row r="4107" spans="1:5">
      <c r="A4107" s="189">
        <v>11758</v>
      </c>
      <c r="B4107" s="189" t="s">
        <v>119</v>
      </c>
      <c r="C4107" s="189" t="s">
        <v>332</v>
      </c>
      <c r="D4107" s="189" t="s">
        <v>331</v>
      </c>
      <c r="E4107" s="138">
        <v>37.9</v>
      </c>
    </row>
    <row r="4108" spans="1:5">
      <c r="A4108" s="189">
        <v>37526</v>
      </c>
      <c r="B4108" s="189" t="s">
        <v>3544</v>
      </c>
      <c r="C4108" s="189" t="s">
        <v>332</v>
      </c>
      <c r="D4108" s="189" t="s">
        <v>333</v>
      </c>
      <c r="E4108" s="138">
        <v>1.92</v>
      </c>
    </row>
    <row r="4109" spans="1:5">
      <c r="A4109" s="189">
        <v>6076</v>
      </c>
      <c r="B4109" s="189" t="s">
        <v>3545</v>
      </c>
      <c r="C4109" s="189" t="s">
        <v>334</v>
      </c>
      <c r="D4109" s="189" t="s">
        <v>331</v>
      </c>
      <c r="E4109" s="138">
        <v>53.25</v>
      </c>
    </row>
    <row r="4110" spans="1:5">
      <c r="A4110" s="189">
        <v>13109</v>
      </c>
      <c r="B4110" s="189" t="s">
        <v>3546</v>
      </c>
      <c r="C4110" s="189" t="s">
        <v>332</v>
      </c>
      <c r="D4110" s="189" t="s">
        <v>335</v>
      </c>
      <c r="E4110" s="138">
        <v>175.12</v>
      </c>
    </row>
    <row r="4111" spans="1:5">
      <c r="A4111" s="189">
        <v>13110</v>
      </c>
      <c r="B4111" s="189" t="s">
        <v>3547</v>
      </c>
      <c r="C4111" s="189" t="s">
        <v>332</v>
      </c>
      <c r="D4111" s="189" t="s">
        <v>335</v>
      </c>
      <c r="E4111" s="138">
        <v>230.47</v>
      </c>
    </row>
    <row r="4112" spans="1:5">
      <c r="A4112" s="189">
        <v>7581</v>
      </c>
      <c r="B4112" s="189" t="s">
        <v>3548</v>
      </c>
      <c r="C4112" s="189" t="s">
        <v>332</v>
      </c>
      <c r="D4112" s="189" t="s">
        <v>335</v>
      </c>
      <c r="E4112" s="138">
        <v>2.57</v>
      </c>
    </row>
    <row r="4113" spans="1:5">
      <c r="A4113" s="189">
        <v>20206</v>
      </c>
      <c r="B4113" s="189" t="s">
        <v>3549</v>
      </c>
      <c r="C4113" s="189" t="s">
        <v>383</v>
      </c>
      <c r="D4113" s="189" t="s">
        <v>333</v>
      </c>
      <c r="E4113" s="138">
        <v>6.06</v>
      </c>
    </row>
    <row r="4114" spans="1:5">
      <c r="A4114" s="189">
        <v>4460</v>
      </c>
      <c r="B4114" s="189" t="s">
        <v>167</v>
      </c>
      <c r="C4114" s="189" t="s">
        <v>383</v>
      </c>
      <c r="D4114" s="189" t="s">
        <v>333</v>
      </c>
      <c r="E4114" s="138">
        <v>7.28</v>
      </c>
    </row>
    <row r="4115" spans="1:5">
      <c r="A4115" s="189">
        <v>4417</v>
      </c>
      <c r="B4115" s="189" t="s">
        <v>3550</v>
      </c>
      <c r="C4115" s="189" t="s">
        <v>383</v>
      </c>
      <c r="D4115" s="189" t="s">
        <v>333</v>
      </c>
      <c r="E4115" s="138">
        <v>4.18</v>
      </c>
    </row>
    <row r="4116" spans="1:5">
      <c r="A4116" s="189">
        <v>4517</v>
      </c>
      <c r="B4116" s="189" t="s">
        <v>9329</v>
      </c>
      <c r="C4116" s="189" t="s">
        <v>383</v>
      </c>
      <c r="D4116" s="189" t="s">
        <v>333</v>
      </c>
      <c r="E4116" s="138">
        <v>1.5</v>
      </c>
    </row>
    <row r="4117" spans="1:5">
      <c r="A4117" s="189">
        <v>4512</v>
      </c>
      <c r="B4117" s="189" t="s">
        <v>9430</v>
      </c>
      <c r="C4117" s="189" t="s">
        <v>383</v>
      </c>
      <c r="D4117" s="189" t="s">
        <v>333</v>
      </c>
      <c r="E4117" s="138">
        <v>1.0900000000000001</v>
      </c>
    </row>
    <row r="4118" spans="1:5">
      <c r="A4118" s="189">
        <v>4415</v>
      </c>
      <c r="B4118" s="189" t="s">
        <v>3551</v>
      </c>
      <c r="C4118" s="189" t="s">
        <v>383</v>
      </c>
      <c r="D4118" s="189" t="s">
        <v>333</v>
      </c>
      <c r="E4118" s="138">
        <v>3.51</v>
      </c>
    </row>
    <row r="4119" spans="1:5">
      <c r="A4119" s="189">
        <v>37373</v>
      </c>
      <c r="B4119" s="189" t="s">
        <v>9319</v>
      </c>
      <c r="C4119" s="189" t="s">
        <v>330</v>
      </c>
      <c r="D4119" s="189" t="s">
        <v>331</v>
      </c>
      <c r="E4119" s="138">
        <v>7.0000000000000007E-2</v>
      </c>
    </row>
    <row r="4120" spans="1:5">
      <c r="A4120" s="189">
        <v>40864</v>
      </c>
      <c r="B4120" s="189" t="s">
        <v>9313</v>
      </c>
      <c r="C4120" s="189" t="s">
        <v>470</v>
      </c>
      <c r="D4120" s="189" t="s">
        <v>331</v>
      </c>
      <c r="E4120" s="138">
        <v>13.07</v>
      </c>
    </row>
    <row r="4121" spans="1:5">
      <c r="A4121" s="189">
        <v>4734</v>
      </c>
      <c r="B4121" s="189" t="s">
        <v>3552</v>
      </c>
      <c r="C4121" s="189" t="s">
        <v>334</v>
      </c>
      <c r="D4121" s="189" t="s">
        <v>333</v>
      </c>
      <c r="E4121" s="138">
        <v>75.650000000000006</v>
      </c>
    </row>
    <row r="4122" spans="1:5">
      <c r="A4122" s="189">
        <v>6085</v>
      </c>
      <c r="B4122" s="189" t="s">
        <v>180</v>
      </c>
      <c r="C4122" s="189" t="s">
        <v>389</v>
      </c>
      <c r="D4122" s="189" t="s">
        <v>331</v>
      </c>
      <c r="E4122" s="138">
        <v>7.01</v>
      </c>
    </row>
    <row r="4123" spans="1:5">
      <c r="A4123" s="189">
        <v>38396</v>
      </c>
      <c r="B4123" s="189" t="s">
        <v>3553</v>
      </c>
      <c r="C4123" s="189" t="s">
        <v>332</v>
      </c>
      <c r="D4123" s="189" t="s">
        <v>333</v>
      </c>
      <c r="E4123" s="138">
        <v>501.82</v>
      </c>
    </row>
    <row r="4124" spans="1:5">
      <c r="A4124" s="189">
        <v>6090</v>
      </c>
      <c r="B4124" s="189" t="s">
        <v>3554</v>
      </c>
      <c r="C4124" s="189" t="s">
        <v>389</v>
      </c>
      <c r="D4124" s="189" t="s">
        <v>333</v>
      </c>
      <c r="E4124" s="138">
        <v>13.32</v>
      </c>
    </row>
    <row r="4125" spans="1:5">
      <c r="A4125" s="189">
        <v>11622</v>
      </c>
      <c r="B4125" s="189" t="s">
        <v>3555</v>
      </c>
      <c r="C4125" s="189" t="s">
        <v>387</v>
      </c>
      <c r="D4125" s="189" t="s">
        <v>333</v>
      </c>
      <c r="E4125" s="138">
        <v>52.34</v>
      </c>
    </row>
    <row r="4126" spans="1:5">
      <c r="A4126" s="189">
        <v>6094</v>
      </c>
      <c r="B4126" s="189" t="s">
        <v>3556</v>
      </c>
      <c r="C4126" s="189" t="s">
        <v>387</v>
      </c>
      <c r="D4126" s="189" t="s">
        <v>333</v>
      </c>
      <c r="E4126" s="138">
        <v>22.52</v>
      </c>
    </row>
    <row r="4127" spans="1:5">
      <c r="A4127" s="189">
        <v>43143</v>
      </c>
      <c r="B4127" s="189" t="s">
        <v>16198</v>
      </c>
      <c r="C4127" s="189" t="s">
        <v>389</v>
      </c>
      <c r="D4127" s="189" t="s">
        <v>333</v>
      </c>
      <c r="E4127" s="138">
        <v>19.77</v>
      </c>
    </row>
    <row r="4128" spans="1:5">
      <c r="A4128" s="189">
        <v>7317</v>
      </c>
      <c r="B4128" s="189" t="s">
        <v>3557</v>
      </c>
      <c r="C4128" s="189" t="s">
        <v>387</v>
      </c>
      <c r="D4128" s="189" t="s">
        <v>333</v>
      </c>
      <c r="E4128" s="138">
        <v>23.41</v>
      </c>
    </row>
    <row r="4129" spans="1:5">
      <c r="A4129" s="189">
        <v>142</v>
      </c>
      <c r="B4129" s="189" t="s">
        <v>16199</v>
      </c>
      <c r="C4129" s="189" t="s">
        <v>3558</v>
      </c>
      <c r="D4129" s="189" t="s">
        <v>333</v>
      </c>
      <c r="E4129" s="138">
        <v>24.7</v>
      </c>
    </row>
    <row r="4130" spans="1:5">
      <c r="A4130" s="189">
        <v>43142</v>
      </c>
      <c r="B4130" s="189" t="s">
        <v>16200</v>
      </c>
      <c r="C4130" s="189" t="s">
        <v>389</v>
      </c>
      <c r="D4130" s="189" t="s">
        <v>333</v>
      </c>
      <c r="E4130" s="138">
        <v>112.19</v>
      </c>
    </row>
    <row r="4131" spans="1:5">
      <c r="A4131" s="189">
        <v>38123</v>
      </c>
      <c r="B4131" s="189" t="s">
        <v>3559</v>
      </c>
      <c r="C4131" s="189" t="s">
        <v>387</v>
      </c>
      <c r="D4131" s="189" t="s">
        <v>331</v>
      </c>
      <c r="E4131" s="138">
        <v>52.93</v>
      </c>
    </row>
    <row r="4132" spans="1:5">
      <c r="A4132" s="189">
        <v>42701</v>
      </c>
      <c r="B4132" s="189" t="s">
        <v>9431</v>
      </c>
      <c r="C4132" s="189" t="s">
        <v>332</v>
      </c>
      <c r="D4132" s="189" t="s">
        <v>335</v>
      </c>
      <c r="E4132" s="138">
        <v>26.26</v>
      </c>
    </row>
    <row r="4133" spans="1:5">
      <c r="A4133" s="189">
        <v>42702</v>
      </c>
      <c r="B4133" s="189" t="s">
        <v>9432</v>
      </c>
      <c r="C4133" s="189" t="s">
        <v>332</v>
      </c>
      <c r="D4133" s="189" t="s">
        <v>335</v>
      </c>
      <c r="E4133" s="138">
        <v>46.67</v>
      </c>
    </row>
    <row r="4134" spans="1:5">
      <c r="A4134" s="189">
        <v>37955</v>
      </c>
      <c r="B4134" s="189" t="s">
        <v>3560</v>
      </c>
      <c r="C4134" s="189" t="s">
        <v>332</v>
      </c>
      <c r="D4134" s="189" t="s">
        <v>335</v>
      </c>
      <c r="E4134" s="138">
        <v>60.48</v>
      </c>
    </row>
    <row r="4135" spans="1:5">
      <c r="A4135" s="189">
        <v>42699</v>
      </c>
      <c r="B4135" s="189" t="s">
        <v>9433</v>
      </c>
      <c r="C4135" s="189" t="s">
        <v>332</v>
      </c>
      <c r="D4135" s="189" t="s">
        <v>335</v>
      </c>
      <c r="E4135" s="138">
        <v>16.04</v>
      </c>
    </row>
    <row r="4136" spans="1:5">
      <c r="A4136" s="189">
        <v>42700</v>
      </c>
      <c r="B4136" s="189" t="s">
        <v>9434</v>
      </c>
      <c r="C4136" s="189" t="s">
        <v>332</v>
      </c>
      <c r="D4136" s="189" t="s">
        <v>335</v>
      </c>
      <c r="E4136" s="138">
        <v>45.74</v>
      </c>
    </row>
    <row r="4137" spans="1:5">
      <c r="A4137" s="189">
        <v>37743</v>
      </c>
      <c r="B4137" s="189" t="s">
        <v>3561</v>
      </c>
      <c r="C4137" s="189" t="s">
        <v>332</v>
      </c>
      <c r="D4137" s="189" t="s">
        <v>335</v>
      </c>
      <c r="E4137" s="177">
        <v>131739.35</v>
      </c>
    </row>
    <row r="4138" spans="1:5">
      <c r="A4138" s="189">
        <v>37744</v>
      </c>
      <c r="B4138" s="189" t="s">
        <v>3562</v>
      </c>
      <c r="C4138" s="189" t="s">
        <v>332</v>
      </c>
      <c r="D4138" s="189" t="s">
        <v>335</v>
      </c>
      <c r="E4138" s="177">
        <v>154900.69</v>
      </c>
    </row>
    <row r="4139" spans="1:5">
      <c r="A4139" s="189">
        <v>37741</v>
      </c>
      <c r="B4139" s="189" t="s">
        <v>3563</v>
      </c>
      <c r="C4139" s="189" t="s">
        <v>332</v>
      </c>
      <c r="D4139" s="189" t="s">
        <v>335</v>
      </c>
      <c r="E4139" s="177">
        <v>119789.87</v>
      </c>
    </row>
    <row r="4140" spans="1:5">
      <c r="A4140" s="189">
        <v>39396</v>
      </c>
      <c r="B4140" s="189" t="s">
        <v>3564</v>
      </c>
      <c r="C4140" s="189" t="s">
        <v>332</v>
      </c>
      <c r="D4140" s="189" t="s">
        <v>335</v>
      </c>
      <c r="E4140" s="138">
        <v>33.630000000000003</v>
      </c>
    </row>
    <row r="4141" spans="1:5">
      <c r="A4141" s="189">
        <v>39392</v>
      </c>
      <c r="B4141" s="189" t="s">
        <v>3565</v>
      </c>
      <c r="C4141" s="189" t="s">
        <v>332</v>
      </c>
      <c r="D4141" s="189" t="s">
        <v>335</v>
      </c>
      <c r="E4141" s="138">
        <v>37.93</v>
      </c>
    </row>
    <row r="4142" spans="1:5">
      <c r="A4142" s="189">
        <v>39393</v>
      </c>
      <c r="B4142" s="189" t="s">
        <v>3566</v>
      </c>
      <c r="C4142" s="189" t="s">
        <v>332</v>
      </c>
      <c r="D4142" s="189" t="s">
        <v>335</v>
      </c>
      <c r="E4142" s="138">
        <v>23.46</v>
      </c>
    </row>
    <row r="4143" spans="1:5">
      <c r="A4143" s="189">
        <v>39394</v>
      </c>
      <c r="B4143" s="189" t="s">
        <v>3567</v>
      </c>
      <c r="C4143" s="189" t="s">
        <v>332</v>
      </c>
      <c r="D4143" s="189" t="s">
        <v>335</v>
      </c>
      <c r="E4143" s="138">
        <v>26.4</v>
      </c>
    </row>
    <row r="4144" spans="1:5">
      <c r="A4144" s="189">
        <v>39395</v>
      </c>
      <c r="B4144" s="189" t="s">
        <v>3568</v>
      </c>
      <c r="C4144" s="189" t="s">
        <v>332</v>
      </c>
      <c r="D4144" s="189" t="s">
        <v>335</v>
      </c>
      <c r="E4144" s="138">
        <v>24.55</v>
      </c>
    </row>
    <row r="4145" spans="1:5">
      <c r="A4145" s="189">
        <v>14618</v>
      </c>
      <c r="B4145" s="189" t="s">
        <v>164</v>
      </c>
      <c r="C4145" s="189" t="s">
        <v>332</v>
      </c>
      <c r="D4145" s="189" t="s">
        <v>333</v>
      </c>
      <c r="E4145" s="138">
        <v>958.51</v>
      </c>
    </row>
    <row r="4146" spans="1:5">
      <c r="A4146" s="189">
        <v>40269</v>
      </c>
      <c r="B4146" s="189" t="s">
        <v>3569</v>
      </c>
      <c r="C4146" s="189" t="s">
        <v>332</v>
      </c>
      <c r="D4146" s="189" t="s">
        <v>333</v>
      </c>
      <c r="E4146" s="177">
        <v>3861.77</v>
      </c>
    </row>
    <row r="4147" spans="1:5">
      <c r="A4147" s="189">
        <v>6110</v>
      </c>
      <c r="B4147" s="189" t="s">
        <v>105</v>
      </c>
      <c r="C4147" s="189" t="s">
        <v>330</v>
      </c>
      <c r="D4147" s="189" t="s">
        <v>333</v>
      </c>
      <c r="E4147" s="138">
        <v>14.08</v>
      </c>
    </row>
    <row r="4148" spans="1:5">
      <c r="A4148" s="189">
        <v>40910</v>
      </c>
      <c r="B4148" s="189" t="s">
        <v>3570</v>
      </c>
      <c r="C4148" s="189" t="s">
        <v>470</v>
      </c>
      <c r="D4148" s="189" t="s">
        <v>333</v>
      </c>
      <c r="E4148" s="177">
        <v>2489.83</v>
      </c>
    </row>
    <row r="4149" spans="1:5">
      <c r="A4149" s="189">
        <v>6111</v>
      </c>
      <c r="B4149" s="189" t="s">
        <v>9321</v>
      </c>
      <c r="C4149" s="189" t="s">
        <v>330</v>
      </c>
      <c r="D4149" s="189" t="s">
        <v>331</v>
      </c>
      <c r="E4149" s="138">
        <v>8.9600000000000009</v>
      </c>
    </row>
    <row r="4150" spans="1:5">
      <c r="A4150" s="189">
        <v>41084</v>
      </c>
      <c r="B4150" s="189" t="s">
        <v>3571</v>
      </c>
      <c r="C4150" s="189" t="s">
        <v>470</v>
      </c>
      <c r="D4150" s="189" t="s">
        <v>333</v>
      </c>
      <c r="E4150" s="177">
        <v>1584.44</v>
      </c>
    </row>
    <row r="4151" spans="1:5">
      <c r="A4151" s="189">
        <v>25950</v>
      </c>
      <c r="B4151" s="189" t="s">
        <v>3572</v>
      </c>
      <c r="C4151" s="189" t="s">
        <v>334</v>
      </c>
      <c r="D4151" s="189" t="s">
        <v>333</v>
      </c>
      <c r="E4151" s="138">
        <v>30</v>
      </c>
    </row>
    <row r="4152" spans="1:5">
      <c r="A4152" s="189">
        <v>38637</v>
      </c>
      <c r="B4152" s="189" t="s">
        <v>3573</v>
      </c>
      <c r="C4152" s="189" t="s">
        <v>332</v>
      </c>
      <c r="D4152" s="189" t="s">
        <v>333</v>
      </c>
      <c r="E4152" s="138">
        <v>142.81</v>
      </c>
    </row>
    <row r="4153" spans="1:5">
      <c r="A4153" s="189">
        <v>6150</v>
      </c>
      <c r="B4153" s="189" t="s">
        <v>3574</v>
      </c>
      <c r="C4153" s="189" t="s">
        <v>332</v>
      </c>
      <c r="D4153" s="189" t="s">
        <v>333</v>
      </c>
      <c r="E4153" s="138">
        <v>144.56</v>
      </c>
    </row>
    <row r="4154" spans="1:5">
      <c r="A4154" s="189">
        <v>6136</v>
      </c>
      <c r="B4154" s="189" t="s">
        <v>3575</v>
      </c>
      <c r="C4154" s="189" t="s">
        <v>332</v>
      </c>
      <c r="D4154" s="189" t="s">
        <v>331</v>
      </c>
      <c r="E4154" s="138">
        <v>113.63</v>
      </c>
    </row>
    <row r="4155" spans="1:5">
      <c r="A4155" s="189">
        <v>38638</v>
      </c>
      <c r="B4155" s="189" t="s">
        <v>3576</v>
      </c>
      <c r="C4155" s="189" t="s">
        <v>332</v>
      </c>
      <c r="D4155" s="189" t="s">
        <v>333</v>
      </c>
      <c r="E4155" s="138">
        <v>120.34</v>
      </c>
    </row>
    <row r="4156" spans="1:5">
      <c r="A4156" s="189">
        <v>20262</v>
      </c>
      <c r="B4156" s="189" t="s">
        <v>3577</v>
      </c>
      <c r="C4156" s="189" t="s">
        <v>332</v>
      </c>
      <c r="D4156" s="189" t="s">
        <v>333</v>
      </c>
      <c r="E4156" s="138">
        <v>9.42</v>
      </c>
    </row>
    <row r="4157" spans="1:5">
      <c r="A4157" s="189">
        <v>6148</v>
      </c>
      <c r="B4157" s="189" t="s">
        <v>3578</v>
      </c>
      <c r="C4157" s="189" t="s">
        <v>332</v>
      </c>
      <c r="D4157" s="189" t="s">
        <v>331</v>
      </c>
      <c r="E4157" s="138">
        <v>6</v>
      </c>
    </row>
    <row r="4158" spans="1:5">
      <c r="A4158" s="189">
        <v>6145</v>
      </c>
      <c r="B4158" s="189" t="s">
        <v>3579</v>
      </c>
      <c r="C4158" s="189" t="s">
        <v>332</v>
      </c>
      <c r="D4158" s="189" t="s">
        <v>333</v>
      </c>
      <c r="E4158" s="138">
        <v>10.76</v>
      </c>
    </row>
    <row r="4159" spans="1:5">
      <c r="A4159" s="189">
        <v>6149</v>
      </c>
      <c r="B4159" s="189" t="s">
        <v>3580</v>
      </c>
      <c r="C4159" s="189" t="s">
        <v>332</v>
      </c>
      <c r="D4159" s="189" t="s">
        <v>333</v>
      </c>
      <c r="E4159" s="138">
        <v>10.15</v>
      </c>
    </row>
    <row r="4160" spans="1:5">
      <c r="A4160" s="189">
        <v>6146</v>
      </c>
      <c r="B4160" s="189" t="s">
        <v>3581</v>
      </c>
      <c r="C4160" s="189" t="s">
        <v>332</v>
      </c>
      <c r="D4160" s="189" t="s">
        <v>333</v>
      </c>
      <c r="E4160" s="138">
        <v>10.77</v>
      </c>
    </row>
    <row r="4161" spans="1:5">
      <c r="A4161" s="189">
        <v>26026</v>
      </c>
      <c r="B4161" s="189" t="s">
        <v>3582</v>
      </c>
      <c r="C4161" s="189" t="s">
        <v>387</v>
      </c>
      <c r="D4161" s="189" t="s">
        <v>333</v>
      </c>
      <c r="E4161" s="138">
        <v>2.0699999999999998</v>
      </c>
    </row>
    <row r="4162" spans="1:5">
      <c r="A4162" s="189">
        <v>39961</v>
      </c>
      <c r="B4162" s="189" t="s">
        <v>169</v>
      </c>
      <c r="C4162" s="189" t="s">
        <v>332</v>
      </c>
      <c r="D4162" s="189" t="s">
        <v>333</v>
      </c>
      <c r="E4162" s="138">
        <v>16.32</v>
      </c>
    </row>
    <row r="4163" spans="1:5">
      <c r="A4163" s="189">
        <v>42433</v>
      </c>
      <c r="B4163" s="189" t="s">
        <v>9435</v>
      </c>
      <c r="C4163" s="189" t="s">
        <v>332</v>
      </c>
      <c r="D4163" s="189" t="s">
        <v>335</v>
      </c>
      <c r="E4163" s="177">
        <v>2720.4</v>
      </c>
    </row>
    <row r="4164" spans="1:5">
      <c r="A4164" s="189">
        <v>42434</v>
      </c>
      <c r="B4164" s="189" t="s">
        <v>9436</v>
      </c>
      <c r="C4164" s="189" t="s">
        <v>332</v>
      </c>
      <c r="D4164" s="189" t="s">
        <v>335</v>
      </c>
      <c r="E4164" s="177">
        <v>2939.79</v>
      </c>
    </row>
    <row r="4165" spans="1:5">
      <c r="A4165" s="189">
        <v>42435</v>
      </c>
      <c r="B4165" s="189" t="s">
        <v>9437</v>
      </c>
      <c r="C4165" s="189" t="s">
        <v>332</v>
      </c>
      <c r="D4165" s="189" t="s">
        <v>335</v>
      </c>
      <c r="E4165" s="177">
        <v>1465.96</v>
      </c>
    </row>
    <row r="4166" spans="1:5">
      <c r="A4166" s="189">
        <v>38061</v>
      </c>
      <c r="B4166" s="189" t="s">
        <v>3583</v>
      </c>
      <c r="C4166" s="189" t="s">
        <v>332</v>
      </c>
      <c r="D4166" s="189" t="s">
        <v>333</v>
      </c>
      <c r="E4166" s="138">
        <v>51.62</v>
      </c>
    </row>
    <row r="4167" spans="1:5">
      <c r="A4167" s="189">
        <v>20250</v>
      </c>
      <c r="B4167" s="189" t="s">
        <v>3584</v>
      </c>
      <c r="C4167" s="189" t="s">
        <v>387</v>
      </c>
      <c r="D4167" s="189" t="s">
        <v>331</v>
      </c>
      <c r="E4167" s="138">
        <v>8.65</v>
      </c>
    </row>
    <row r="4168" spans="1:5">
      <c r="A4168" s="189">
        <v>39965</v>
      </c>
      <c r="B4168" s="189" t="s">
        <v>9438</v>
      </c>
      <c r="C4168" s="189" t="s">
        <v>337</v>
      </c>
      <c r="D4168" s="189" t="s">
        <v>335</v>
      </c>
      <c r="E4168" s="177">
        <v>1325.85</v>
      </c>
    </row>
    <row r="4169" spans="1:5">
      <c r="A4169" s="189">
        <v>39964</v>
      </c>
      <c r="B4169" s="189" t="s">
        <v>16201</v>
      </c>
      <c r="C4169" s="189" t="s">
        <v>337</v>
      </c>
      <c r="D4169" s="189" t="s">
        <v>335</v>
      </c>
      <c r="E4169" s="177">
        <v>1126.1600000000001</v>
      </c>
    </row>
    <row r="4170" spans="1:5">
      <c r="A4170" s="189">
        <v>7</v>
      </c>
      <c r="B4170" s="189" t="s">
        <v>3585</v>
      </c>
      <c r="C4170" s="189" t="s">
        <v>387</v>
      </c>
      <c r="D4170" s="189" t="s">
        <v>333</v>
      </c>
      <c r="E4170" s="138">
        <v>10.44</v>
      </c>
    </row>
    <row r="4171" spans="1:5">
      <c r="A4171" s="189">
        <v>13388</v>
      </c>
      <c r="B4171" s="189" t="s">
        <v>3586</v>
      </c>
      <c r="C4171" s="189" t="s">
        <v>387</v>
      </c>
      <c r="D4171" s="189" t="s">
        <v>333</v>
      </c>
      <c r="E4171" s="138">
        <v>87.11</v>
      </c>
    </row>
    <row r="4172" spans="1:5">
      <c r="A4172" s="189">
        <v>39914</v>
      </c>
      <c r="B4172" s="189" t="s">
        <v>3587</v>
      </c>
      <c r="C4172" s="189" t="s">
        <v>387</v>
      </c>
      <c r="D4172" s="189" t="s">
        <v>335</v>
      </c>
      <c r="E4172" s="138">
        <v>164.53</v>
      </c>
    </row>
    <row r="4173" spans="1:5">
      <c r="A4173" s="189">
        <v>12732</v>
      </c>
      <c r="B4173" s="189" t="s">
        <v>3588</v>
      </c>
      <c r="C4173" s="189" t="s">
        <v>332</v>
      </c>
      <c r="D4173" s="189" t="s">
        <v>335</v>
      </c>
      <c r="E4173" s="138">
        <v>189.85</v>
      </c>
    </row>
    <row r="4174" spans="1:5">
      <c r="A4174" s="189">
        <v>6160</v>
      </c>
      <c r="B4174" s="189" t="s">
        <v>3589</v>
      </c>
      <c r="C4174" s="189" t="s">
        <v>330</v>
      </c>
      <c r="D4174" s="189" t="s">
        <v>331</v>
      </c>
      <c r="E4174" s="138">
        <v>14.08</v>
      </c>
    </row>
    <row r="4175" spans="1:5">
      <c r="A4175" s="189">
        <v>41087</v>
      </c>
      <c r="B4175" s="189" t="s">
        <v>3590</v>
      </c>
      <c r="C4175" s="189" t="s">
        <v>470</v>
      </c>
      <c r="D4175" s="189" t="s">
        <v>333</v>
      </c>
      <c r="E4175" s="177">
        <v>2489.83</v>
      </c>
    </row>
    <row r="4176" spans="1:5">
      <c r="A4176" s="189">
        <v>6166</v>
      </c>
      <c r="B4176" s="189" t="s">
        <v>9439</v>
      </c>
      <c r="C4176" s="189" t="s">
        <v>330</v>
      </c>
      <c r="D4176" s="189" t="s">
        <v>333</v>
      </c>
      <c r="E4176" s="138">
        <v>10.29</v>
      </c>
    </row>
    <row r="4177" spans="1:5">
      <c r="A4177" s="189">
        <v>41088</v>
      </c>
      <c r="B4177" s="189" t="s">
        <v>3591</v>
      </c>
      <c r="C4177" s="189" t="s">
        <v>470</v>
      </c>
      <c r="D4177" s="189" t="s">
        <v>333</v>
      </c>
      <c r="E4177" s="177">
        <v>1820.78</v>
      </c>
    </row>
    <row r="4178" spans="1:5">
      <c r="A4178" s="189">
        <v>20232</v>
      </c>
      <c r="B4178" s="189" t="s">
        <v>3592</v>
      </c>
      <c r="C4178" s="189" t="s">
        <v>383</v>
      </c>
      <c r="D4178" s="189" t="s">
        <v>333</v>
      </c>
      <c r="E4178" s="138">
        <v>48.45</v>
      </c>
    </row>
    <row r="4179" spans="1:5">
      <c r="A4179" s="189">
        <v>10856</v>
      </c>
      <c r="B4179" s="189" t="s">
        <v>3593</v>
      </c>
      <c r="C4179" s="189" t="s">
        <v>383</v>
      </c>
      <c r="D4179" s="189" t="s">
        <v>335</v>
      </c>
      <c r="E4179" s="138">
        <v>67.91</v>
      </c>
    </row>
    <row r="4180" spans="1:5">
      <c r="A4180" s="189">
        <v>4828</v>
      </c>
      <c r="B4180" s="189" t="s">
        <v>3594</v>
      </c>
      <c r="C4180" s="189" t="s">
        <v>383</v>
      </c>
      <c r="D4180" s="189" t="s">
        <v>333</v>
      </c>
      <c r="E4180" s="138">
        <v>54.19</v>
      </c>
    </row>
    <row r="4181" spans="1:5">
      <c r="A4181" s="189">
        <v>20249</v>
      </c>
      <c r="B4181" s="189" t="s">
        <v>3595</v>
      </c>
      <c r="C4181" s="189" t="s">
        <v>383</v>
      </c>
      <c r="D4181" s="189" t="s">
        <v>333</v>
      </c>
      <c r="E4181" s="138">
        <v>29.67</v>
      </c>
    </row>
    <row r="4182" spans="1:5">
      <c r="A4182" s="189">
        <v>11609</v>
      </c>
      <c r="B4182" s="189" t="s">
        <v>3596</v>
      </c>
      <c r="C4182" s="189" t="s">
        <v>389</v>
      </c>
      <c r="D4182" s="189" t="s">
        <v>333</v>
      </c>
      <c r="E4182" s="138">
        <v>8.69</v>
      </c>
    </row>
    <row r="4183" spans="1:5">
      <c r="A4183" s="189">
        <v>20083</v>
      </c>
      <c r="B4183" s="189" t="s">
        <v>3597</v>
      </c>
      <c r="C4183" s="189" t="s">
        <v>332</v>
      </c>
      <c r="D4183" s="189" t="s">
        <v>333</v>
      </c>
      <c r="E4183" s="138">
        <v>46.91</v>
      </c>
    </row>
    <row r="4184" spans="1:5">
      <c r="A4184" s="189">
        <v>20082</v>
      </c>
      <c r="B4184" s="189" t="s">
        <v>3598</v>
      </c>
      <c r="C4184" s="189" t="s">
        <v>332</v>
      </c>
      <c r="D4184" s="189" t="s">
        <v>333</v>
      </c>
      <c r="E4184" s="138">
        <v>18.27</v>
      </c>
    </row>
    <row r="4185" spans="1:5">
      <c r="A4185" s="189">
        <v>5318</v>
      </c>
      <c r="B4185" s="189" t="s">
        <v>138</v>
      </c>
      <c r="C4185" s="189" t="s">
        <v>389</v>
      </c>
      <c r="D4185" s="189" t="s">
        <v>331</v>
      </c>
      <c r="E4185" s="138">
        <v>11.21</v>
      </c>
    </row>
    <row r="4186" spans="1:5">
      <c r="A4186" s="189">
        <v>10691</v>
      </c>
      <c r="B4186" s="189" t="s">
        <v>3599</v>
      </c>
      <c r="C4186" s="189" t="s">
        <v>389</v>
      </c>
      <c r="D4186" s="189" t="s">
        <v>333</v>
      </c>
      <c r="E4186" s="138">
        <v>39.06</v>
      </c>
    </row>
    <row r="4187" spans="1:5">
      <c r="A4187" s="189">
        <v>12295</v>
      </c>
      <c r="B4187" s="189" t="s">
        <v>3600</v>
      </c>
      <c r="C4187" s="189" t="s">
        <v>332</v>
      </c>
      <c r="D4187" s="189" t="s">
        <v>333</v>
      </c>
      <c r="E4187" s="138">
        <v>2.2999999999999998</v>
      </c>
    </row>
    <row r="4188" spans="1:5">
      <c r="A4188" s="189">
        <v>12296</v>
      </c>
      <c r="B4188" s="189" t="s">
        <v>3601</v>
      </c>
      <c r="C4188" s="189" t="s">
        <v>332</v>
      </c>
      <c r="D4188" s="189" t="s">
        <v>333</v>
      </c>
      <c r="E4188" s="138">
        <v>2.98</v>
      </c>
    </row>
    <row r="4189" spans="1:5">
      <c r="A4189" s="189">
        <v>12294</v>
      </c>
      <c r="B4189" s="189" t="s">
        <v>3602</v>
      </c>
      <c r="C4189" s="189" t="s">
        <v>332</v>
      </c>
      <c r="D4189" s="189" t="s">
        <v>333</v>
      </c>
      <c r="E4189" s="138">
        <v>7.16</v>
      </c>
    </row>
    <row r="4190" spans="1:5">
      <c r="A4190" s="189">
        <v>14543</v>
      </c>
      <c r="B4190" s="189" t="s">
        <v>3603</v>
      </c>
      <c r="C4190" s="189" t="s">
        <v>332</v>
      </c>
      <c r="D4190" s="189" t="s">
        <v>333</v>
      </c>
      <c r="E4190" s="138">
        <v>5.1100000000000003</v>
      </c>
    </row>
    <row r="4191" spans="1:5">
      <c r="A4191" s="189">
        <v>13329</v>
      </c>
      <c r="B4191" s="189" t="s">
        <v>3604</v>
      </c>
      <c r="C4191" s="189" t="s">
        <v>332</v>
      </c>
      <c r="D4191" s="189" t="s">
        <v>331</v>
      </c>
      <c r="E4191" s="138">
        <v>3</v>
      </c>
    </row>
    <row r="4192" spans="1:5">
      <c r="A4192" s="189">
        <v>21044</v>
      </c>
      <c r="B4192" s="189" t="s">
        <v>3605</v>
      </c>
      <c r="C4192" s="189" t="s">
        <v>332</v>
      </c>
      <c r="D4192" s="189" t="s">
        <v>333</v>
      </c>
      <c r="E4192" s="138">
        <v>21.45</v>
      </c>
    </row>
    <row r="4193" spans="1:5">
      <c r="A4193" s="189">
        <v>21045</v>
      </c>
      <c r="B4193" s="189" t="s">
        <v>3606</v>
      </c>
      <c r="C4193" s="189" t="s">
        <v>332</v>
      </c>
      <c r="D4193" s="189" t="s">
        <v>333</v>
      </c>
      <c r="E4193" s="138">
        <v>29.38</v>
      </c>
    </row>
    <row r="4194" spans="1:5">
      <c r="A4194" s="189">
        <v>21040</v>
      </c>
      <c r="B4194" s="189" t="s">
        <v>3607</v>
      </c>
      <c r="C4194" s="189" t="s">
        <v>332</v>
      </c>
      <c r="D4194" s="189" t="s">
        <v>331</v>
      </c>
      <c r="E4194" s="138">
        <v>20.99</v>
      </c>
    </row>
    <row r="4195" spans="1:5">
      <c r="A4195" s="189">
        <v>21041</v>
      </c>
      <c r="B4195" s="189" t="s">
        <v>3608</v>
      </c>
      <c r="C4195" s="189" t="s">
        <v>332</v>
      </c>
      <c r="D4195" s="189" t="s">
        <v>333</v>
      </c>
      <c r="E4195" s="138">
        <v>25.33</v>
      </c>
    </row>
    <row r="4196" spans="1:5">
      <c r="A4196" s="189">
        <v>21047</v>
      </c>
      <c r="B4196" s="189" t="s">
        <v>3609</v>
      </c>
      <c r="C4196" s="189" t="s">
        <v>332</v>
      </c>
      <c r="D4196" s="189" t="s">
        <v>333</v>
      </c>
      <c r="E4196" s="138">
        <v>31.62</v>
      </c>
    </row>
    <row r="4197" spans="1:5">
      <c r="A4197" s="189">
        <v>21043</v>
      </c>
      <c r="B4197" s="189" t="s">
        <v>3610</v>
      </c>
      <c r="C4197" s="189" t="s">
        <v>332</v>
      </c>
      <c r="D4197" s="189" t="s">
        <v>333</v>
      </c>
      <c r="E4197" s="138">
        <v>30.79</v>
      </c>
    </row>
    <row r="4198" spans="1:5">
      <c r="A4198" s="189">
        <v>21042</v>
      </c>
      <c r="B4198" s="189" t="s">
        <v>3611</v>
      </c>
      <c r="C4198" s="189" t="s">
        <v>332</v>
      </c>
      <c r="D4198" s="189" t="s">
        <v>333</v>
      </c>
      <c r="E4198" s="138">
        <v>24.37</v>
      </c>
    </row>
    <row r="4199" spans="1:5">
      <c r="A4199" s="189">
        <v>11895</v>
      </c>
      <c r="B4199" s="189" t="s">
        <v>3612</v>
      </c>
      <c r="C4199" s="189" t="s">
        <v>332</v>
      </c>
      <c r="D4199" s="189" t="s">
        <v>333</v>
      </c>
      <c r="E4199" s="138">
        <v>766.23</v>
      </c>
    </row>
    <row r="4200" spans="1:5">
      <c r="A4200" s="189">
        <v>11896</v>
      </c>
      <c r="B4200" s="189" t="s">
        <v>3613</v>
      </c>
      <c r="C4200" s="189" t="s">
        <v>332</v>
      </c>
      <c r="D4200" s="189" t="s">
        <v>333</v>
      </c>
      <c r="E4200" s="177">
        <v>4016.14</v>
      </c>
    </row>
    <row r="4201" spans="1:5">
      <c r="A4201" s="189">
        <v>11897</v>
      </c>
      <c r="B4201" s="189" t="s">
        <v>3614</v>
      </c>
      <c r="C4201" s="189" t="s">
        <v>332</v>
      </c>
      <c r="D4201" s="189" t="s">
        <v>333</v>
      </c>
      <c r="E4201" s="177">
        <v>5240.3599999999997</v>
      </c>
    </row>
    <row r="4202" spans="1:5">
      <c r="A4202" s="189">
        <v>11898</v>
      </c>
      <c r="B4202" s="189" t="s">
        <v>3615</v>
      </c>
      <c r="C4202" s="189" t="s">
        <v>332</v>
      </c>
      <c r="D4202" s="189" t="s">
        <v>333</v>
      </c>
      <c r="E4202" s="177">
        <v>5504.58</v>
      </c>
    </row>
    <row r="4203" spans="1:5">
      <c r="A4203" s="189">
        <v>3282</v>
      </c>
      <c r="B4203" s="189" t="s">
        <v>3616</v>
      </c>
      <c r="C4203" s="189" t="s">
        <v>332</v>
      </c>
      <c r="D4203" s="189" t="s">
        <v>333</v>
      </c>
      <c r="E4203" s="138">
        <v>557.05999999999995</v>
      </c>
    </row>
    <row r="4204" spans="1:5">
      <c r="A4204" s="189">
        <v>11899</v>
      </c>
      <c r="B4204" s="189" t="s">
        <v>3617</v>
      </c>
      <c r="C4204" s="189" t="s">
        <v>332</v>
      </c>
      <c r="D4204" s="189" t="s">
        <v>333</v>
      </c>
      <c r="E4204" s="177">
        <v>2717.06</v>
      </c>
    </row>
    <row r="4205" spans="1:5">
      <c r="A4205" s="189">
        <v>11900</v>
      </c>
      <c r="B4205" s="189" t="s">
        <v>3618</v>
      </c>
      <c r="C4205" s="189" t="s">
        <v>332</v>
      </c>
      <c r="D4205" s="189" t="s">
        <v>333</v>
      </c>
      <c r="E4205" s="177">
        <v>3725.5</v>
      </c>
    </row>
    <row r="4206" spans="1:5">
      <c r="A4206" s="189">
        <v>14149</v>
      </c>
      <c r="B4206" s="189" t="s">
        <v>3619</v>
      </c>
      <c r="C4206" s="189" t="s">
        <v>2067</v>
      </c>
      <c r="D4206" s="189" t="s">
        <v>335</v>
      </c>
      <c r="E4206" s="138">
        <v>161.13</v>
      </c>
    </row>
    <row r="4207" spans="1:5">
      <c r="A4207" s="189">
        <v>38099</v>
      </c>
      <c r="B4207" s="189" t="s">
        <v>301</v>
      </c>
      <c r="C4207" s="189" t="s">
        <v>332</v>
      </c>
      <c r="D4207" s="189" t="s">
        <v>333</v>
      </c>
      <c r="E4207" s="138">
        <v>0.86</v>
      </c>
    </row>
    <row r="4208" spans="1:5">
      <c r="A4208" s="189">
        <v>38100</v>
      </c>
      <c r="B4208" s="189" t="s">
        <v>3620</v>
      </c>
      <c r="C4208" s="189" t="s">
        <v>332</v>
      </c>
      <c r="D4208" s="189" t="s">
        <v>333</v>
      </c>
      <c r="E4208" s="138">
        <v>1.42</v>
      </c>
    </row>
    <row r="4209" spans="1:5">
      <c r="A4209" s="189">
        <v>20061</v>
      </c>
      <c r="B4209" s="189" t="s">
        <v>3621</v>
      </c>
      <c r="C4209" s="189" t="s">
        <v>332</v>
      </c>
      <c r="D4209" s="189" t="s">
        <v>335</v>
      </c>
      <c r="E4209" s="138">
        <v>2.63</v>
      </c>
    </row>
    <row r="4210" spans="1:5">
      <c r="A4210" s="189">
        <v>7576</v>
      </c>
      <c r="B4210" s="189" t="s">
        <v>3622</v>
      </c>
      <c r="C4210" s="189" t="s">
        <v>332</v>
      </c>
      <c r="D4210" s="189" t="s">
        <v>335</v>
      </c>
      <c r="E4210" s="138">
        <v>105.5</v>
      </c>
    </row>
    <row r="4211" spans="1:5">
      <c r="A4211" s="189">
        <v>3384</v>
      </c>
      <c r="B4211" s="189" t="s">
        <v>3623</v>
      </c>
      <c r="C4211" s="189" t="s">
        <v>332</v>
      </c>
      <c r="D4211" s="189" t="s">
        <v>333</v>
      </c>
      <c r="E4211" s="138">
        <v>4.05</v>
      </c>
    </row>
    <row r="4212" spans="1:5">
      <c r="A4212" s="189">
        <v>7572</v>
      </c>
      <c r="B4212" s="189" t="s">
        <v>3624</v>
      </c>
      <c r="C4212" s="189" t="s">
        <v>332</v>
      </c>
      <c r="D4212" s="189" t="s">
        <v>333</v>
      </c>
      <c r="E4212" s="138">
        <v>8.25</v>
      </c>
    </row>
    <row r="4213" spans="1:5">
      <c r="A4213" s="189">
        <v>3396</v>
      </c>
      <c r="B4213" s="189" t="s">
        <v>3625</v>
      </c>
      <c r="C4213" s="189" t="s">
        <v>332</v>
      </c>
      <c r="D4213" s="189" t="s">
        <v>333</v>
      </c>
      <c r="E4213" s="138">
        <v>5.84</v>
      </c>
    </row>
    <row r="4214" spans="1:5">
      <c r="A4214" s="189">
        <v>37590</v>
      </c>
      <c r="B4214" s="189" t="s">
        <v>3626</v>
      </c>
      <c r="C4214" s="189" t="s">
        <v>332</v>
      </c>
      <c r="D4214" s="189" t="s">
        <v>335</v>
      </c>
      <c r="E4214" s="138">
        <v>9.86</v>
      </c>
    </row>
    <row r="4215" spans="1:5">
      <c r="A4215" s="189">
        <v>37591</v>
      </c>
      <c r="B4215" s="189" t="s">
        <v>194</v>
      </c>
      <c r="C4215" s="189" t="s">
        <v>332</v>
      </c>
      <c r="D4215" s="189" t="s">
        <v>335</v>
      </c>
      <c r="E4215" s="138">
        <v>11.85</v>
      </c>
    </row>
    <row r="4216" spans="1:5">
      <c r="A4216" s="189">
        <v>12626</v>
      </c>
      <c r="B4216" s="189" t="s">
        <v>3627</v>
      </c>
      <c r="C4216" s="189" t="s">
        <v>332</v>
      </c>
      <c r="D4216" s="189" t="s">
        <v>335</v>
      </c>
      <c r="E4216" s="138">
        <v>12.64</v>
      </c>
    </row>
    <row r="4217" spans="1:5">
      <c r="A4217" s="189">
        <v>11033</v>
      </c>
      <c r="B4217" s="189" t="s">
        <v>3628</v>
      </c>
      <c r="C4217" s="189" t="s">
        <v>332</v>
      </c>
      <c r="D4217" s="189" t="s">
        <v>333</v>
      </c>
      <c r="E4217" s="138">
        <v>4.66</v>
      </c>
    </row>
    <row r="4218" spans="1:5">
      <c r="A4218" s="189">
        <v>390</v>
      </c>
      <c r="B4218" s="189" t="s">
        <v>3629</v>
      </c>
      <c r="C4218" s="189" t="s">
        <v>332</v>
      </c>
      <c r="D4218" s="189" t="s">
        <v>333</v>
      </c>
      <c r="E4218" s="138">
        <v>11.74</v>
      </c>
    </row>
    <row r="4219" spans="1:5">
      <c r="A4219" s="189">
        <v>42436</v>
      </c>
      <c r="B4219" s="189" t="s">
        <v>9440</v>
      </c>
      <c r="C4219" s="189" t="s">
        <v>332</v>
      </c>
      <c r="D4219" s="189" t="s">
        <v>335</v>
      </c>
      <c r="E4219" s="177">
        <v>1534.45</v>
      </c>
    </row>
    <row r="4220" spans="1:5">
      <c r="A4220" s="189">
        <v>6178</v>
      </c>
      <c r="B4220" s="189" t="s">
        <v>3630</v>
      </c>
      <c r="C4220" s="189" t="s">
        <v>337</v>
      </c>
      <c r="D4220" s="189" t="s">
        <v>335</v>
      </c>
      <c r="E4220" s="138">
        <v>168.84</v>
      </c>
    </row>
    <row r="4221" spans="1:5">
      <c r="A4221" s="189">
        <v>6180</v>
      </c>
      <c r="B4221" s="189" t="s">
        <v>3631</v>
      </c>
      <c r="C4221" s="189" t="s">
        <v>337</v>
      </c>
      <c r="D4221" s="189" t="s">
        <v>335</v>
      </c>
      <c r="E4221" s="138">
        <v>182.23</v>
      </c>
    </row>
    <row r="4222" spans="1:5">
      <c r="A4222" s="189">
        <v>6182</v>
      </c>
      <c r="B4222" s="189" t="s">
        <v>3632</v>
      </c>
      <c r="C4222" s="189" t="s">
        <v>337</v>
      </c>
      <c r="D4222" s="189" t="s">
        <v>335</v>
      </c>
      <c r="E4222" s="138">
        <v>226.19</v>
      </c>
    </row>
    <row r="4223" spans="1:5">
      <c r="A4223" s="189">
        <v>3993</v>
      </c>
      <c r="B4223" s="189" t="s">
        <v>3633</v>
      </c>
      <c r="C4223" s="189" t="s">
        <v>337</v>
      </c>
      <c r="D4223" s="189" t="s">
        <v>333</v>
      </c>
      <c r="E4223" s="138">
        <v>78.64</v>
      </c>
    </row>
    <row r="4224" spans="1:5">
      <c r="A4224" s="189">
        <v>3990</v>
      </c>
      <c r="B4224" s="189" t="s">
        <v>3634</v>
      </c>
      <c r="C4224" s="189" t="s">
        <v>383</v>
      </c>
      <c r="D4224" s="189" t="s">
        <v>333</v>
      </c>
      <c r="E4224" s="138">
        <v>17.38</v>
      </c>
    </row>
    <row r="4225" spans="1:5">
      <c r="A4225" s="189">
        <v>3992</v>
      </c>
      <c r="B4225" s="189" t="s">
        <v>215</v>
      </c>
      <c r="C4225" s="189" t="s">
        <v>383</v>
      </c>
      <c r="D4225" s="189" t="s">
        <v>333</v>
      </c>
      <c r="E4225" s="138">
        <v>21.33</v>
      </c>
    </row>
    <row r="4226" spans="1:5">
      <c r="A4226" s="189">
        <v>4509</v>
      </c>
      <c r="B4226" s="189" t="s">
        <v>9441</v>
      </c>
      <c r="C4226" s="189" t="s">
        <v>383</v>
      </c>
      <c r="D4226" s="189" t="s">
        <v>333</v>
      </c>
      <c r="E4226" s="138">
        <v>2.29</v>
      </c>
    </row>
    <row r="4227" spans="1:5">
      <c r="A4227" s="189">
        <v>6194</v>
      </c>
      <c r="B4227" s="189" t="s">
        <v>9442</v>
      </c>
      <c r="C4227" s="189" t="s">
        <v>383</v>
      </c>
      <c r="D4227" s="189" t="s">
        <v>333</v>
      </c>
      <c r="E4227" s="138">
        <v>3.12</v>
      </c>
    </row>
    <row r="4228" spans="1:5">
      <c r="A4228" s="189">
        <v>6193</v>
      </c>
      <c r="B4228" s="189" t="s">
        <v>9443</v>
      </c>
      <c r="C4228" s="189" t="s">
        <v>383</v>
      </c>
      <c r="D4228" s="189" t="s">
        <v>333</v>
      </c>
      <c r="E4228" s="138">
        <v>8.2799999999999994</v>
      </c>
    </row>
    <row r="4229" spans="1:5">
      <c r="A4229" s="189">
        <v>10567</v>
      </c>
      <c r="B4229" s="189" t="s">
        <v>9327</v>
      </c>
      <c r="C4229" s="189" t="s">
        <v>383</v>
      </c>
      <c r="D4229" s="189" t="s">
        <v>333</v>
      </c>
      <c r="E4229" s="138">
        <v>5.16</v>
      </c>
    </row>
    <row r="4230" spans="1:5">
      <c r="A4230" s="189">
        <v>6212</v>
      </c>
      <c r="B4230" s="189" t="s">
        <v>9444</v>
      </c>
      <c r="C4230" s="189" t="s">
        <v>383</v>
      </c>
      <c r="D4230" s="189" t="s">
        <v>331</v>
      </c>
      <c r="E4230" s="138">
        <v>8.4700000000000006</v>
      </c>
    </row>
    <row r="4231" spans="1:5">
      <c r="A4231" s="189">
        <v>6189</v>
      </c>
      <c r="B4231" s="189" t="s">
        <v>9323</v>
      </c>
      <c r="C4231" s="189" t="s">
        <v>383</v>
      </c>
      <c r="D4231" s="189" t="s">
        <v>333</v>
      </c>
      <c r="E4231" s="138">
        <v>12.11</v>
      </c>
    </row>
    <row r="4232" spans="1:5">
      <c r="A4232" s="189">
        <v>6214</v>
      </c>
      <c r="B4232" s="189" t="s">
        <v>3635</v>
      </c>
      <c r="C4232" s="189" t="s">
        <v>337</v>
      </c>
      <c r="D4232" s="189" t="s">
        <v>335</v>
      </c>
      <c r="E4232" s="138">
        <v>105.76</v>
      </c>
    </row>
    <row r="4233" spans="1:5">
      <c r="A4233" s="189">
        <v>36153</v>
      </c>
      <c r="B4233" s="189" t="s">
        <v>3636</v>
      </c>
      <c r="C4233" s="189" t="s">
        <v>332</v>
      </c>
      <c r="D4233" s="189" t="s">
        <v>333</v>
      </c>
      <c r="E4233" s="138">
        <v>137.76</v>
      </c>
    </row>
    <row r="4234" spans="1:5">
      <c r="A4234" s="189">
        <v>10740</v>
      </c>
      <c r="B4234" s="189" t="s">
        <v>3637</v>
      </c>
      <c r="C4234" s="189" t="s">
        <v>332</v>
      </c>
      <c r="D4234" s="189" t="s">
        <v>333</v>
      </c>
      <c r="E4234" s="177">
        <v>9895.39</v>
      </c>
    </row>
    <row r="4235" spans="1:5">
      <c r="A4235" s="189">
        <v>13914</v>
      </c>
      <c r="B4235" s="189" t="s">
        <v>3638</v>
      </c>
      <c r="C4235" s="189" t="s">
        <v>332</v>
      </c>
      <c r="D4235" s="189" t="s">
        <v>333</v>
      </c>
      <c r="E4235" s="138">
        <v>715.97</v>
      </c>
    </row>
    <row r="4236" spans="1:5">
      <c r="A4236" s="189">
        <v>10742</v>
      </c>
      <c r="B4236" s="189" t="s">
        <v>3639</v>
      </c>
      <c r="C4236" s="189" t="s">
        <v>332</v>
      </c>
      <c r="D4236" s="189" t="s">
        <v>331</v>
      </c>
      <c r="E4236" s="177">
        <v>1044.25</v>
      </c>
    </row>
    <row r="4237" spans="1:5">
      <c r="A4237" s="189">
        <v>38465</v>
      </c>
      <c r="B4237" s="189" t="s">
        <v>3640</v>
      </c>
      <c r="C4237" s="189" t="s">
        <v>332</v>
      </c>
      <c r="D4237" s="189" t="s">
        <v>333</v>
      </c>
      <c r="E4237" s="138">
        <v>30.3</v>
      </c>
    </row>
    <row r="4238" spans="1:5">
      <c r="A4238" s="189">
        <v>7543</v>
      </c>
      <c r="B4238" s="189" t="s">
        <v>3641</v>
      </c>
      <c r="C4238" s="189" t="s">
        <v>332</v>
      </c>
      <c r="D4238" s="189" t="s">
        <v>333</v>
      </c>
      <c r="E4238" s="138">
        <v>2.2599999999999998</v>
      </c>
    </row>
    <row r="4239" spans="1:5">
      <c r="A4239" s="189">
        <v>13255</v>
      </c>
      <c r="B4239" s="189" t="s">
        <v>3642</v>
      </c>
      <c r="C4239" s="189" t="s">
        <v>332</v>
      </c>
      <c r="D4239" s="189" t="s">
        <v>333</v>
      </c>
      <c r="E4239" s="138">
        <v>39.61</v>
      </c>
    </row>
    <row r="4240" spans="1:5">
      <c r="A4240" s="189">
        <v>39352</v>
      </c>
      <c r="B4240" s="189" t="s">
        <v>9445</v>
      </c>
      <c r="C4240" s="189" t="s">
        <v>332</v>
      </c>
      <c r="D4240" s="189" t="s">
        <v>333</v>
      </c>
      <c r="E4240" s="138">
        <v>1.39</v>
      </c>
    </row>
    <row r="4241" spans="1:5">
      <c r="A4241" s="189">
        <v>39346</v>
      </c>
      <c r="B4241" s="189" t="s">
        <v>9446</v>
      </c>
      <c r="C4241" s="189" t="s">
        <v>332</v>
      </c>
      <c r="D4241" s="189" t="s">
        <v>333</v>
      </c>
      <c r="E4241" s="138">
        <v>1.39</v>
      </c>
    </row>
    <row r="4242" spans="1:5">
      <c r="A4242" s="189">
        <v>39350</v>
      </c>
      <c r="B4242" s="189" t="s">
        <v>9447</v>
      </c>
      <c r="C4242" s="189" t="s">
        <v>332</v>
      </c>
      <c r="D4242" s="189" t="s">
        <v>333</v>
      </c>
      <c r="E4242" s="138">
        <v>1.5</v>
      </c>
    </row>
    <row r="4243" spans="1:5">
      <c r="A4243" s="189">
        <v>39351</v>
      </c>
      <c r="B4243" s="189" t="s">
        <v>9448</v>
      </c>
      <c r="C4243" s="189" t="s">
        <v>332</v>
      </c>
      <c r="D4243" s="189" t="s">
        <v>333</v>
      </c>
      <c r="E4243" s="138">
        <v>1.74</v>
      </c>
    </row>
    <row r="4244" spans="1:5">
      <c r="A4244" s="189">
        <v>38952</v>
      </c>
      <c r="B4244" s="189" t="s">
        <v>4713</v>
      </c>
      <c r="C4244" s="189" t="s">
        <v>332</v>
      </c>
      <c r="D4244" s="189" t="s">
        <v>335</v>
      </c>
      <c r="E4244" s="138">
        <v>2.78</v>
      </c>
    </row>
    <row r="4245" spans="1:5">
      <c r="A4245" s="189">
        <v>38953</v>
      </c>
      <c r="B4245" s="189" t="s">
        <v>4714</v>
      </c>
      <c r="C4245" s="189" t="s">
        <v>332</v>
      </c>
      <c r="D4245" s="189" t="s">
        <v>335</v>
      </c>
      <c r="E4245" s="138">
        <v>4.3899999999999997</v>
      </c>
    </row>
    <row r="4246" spans="1:5">
      <c r="A4246" s="189">
        <v>38835</v>
      </c>
      <c r="B4246" s="189" t="s">
        <v>4715</v>
      </c>
      <c r="C4246" s="189" t="s">
        <v>332</v>
      </c>
      <c r="D4246" s="189" t="s">
        <v>335</v>
      </c>
      <c r="E4246" s="138">
        <v>3.94</v>
      </c>
    </row>
    <row r="4247" spans="1:5">
      <c r="A4247" s="189">
        <v>38837</v>
      </c>
      <c r="B4247" s="189" t="s">
        <v>4716</v>
      </c>
      <c r="C4247" s="189" t="s">
        <v>332</v>
      </c>
      <c r="D4247" s="189" t="s">
        <v>335</v>
      </c>
      <c r="E4247" s="138">
        <v>10.25</v>
      </c>
    </row>
    <row r="4248" spans="1:5">
      <c r="A4248" s="189">
        <v>38836</v>
      </c>
      <c r="B4248" s="189" t="s">
        <v>4717</v>
      </c>
      <c r="C4248" s="189" t="s">
        <v>332</v>
      </c>
      <c r="D4248" s="189" t="s">
        <v>335</v>
      </c>
      <c r="E4248" s="138">
        <v>5.67</v>
      </c>
    </row>
    <row r="4249" spans="1:5">
      <c r="A4249" s="189">
        <v>2666</v>
      </c>
      <c r="B4249" s="189" t="s">
        <v>3643</v>
      </c>
      <c r="C4249" s="189" t="s">
        <v>332</v>
      </c>
      <c r="D4249" s="189" t="s">
        <v>335</v>
      </c>
      <c r="E4249" s="138">
        <v>5.26</v>
      </c>
    </row>
    <row r="4250" spans="1:5">
      <c r="A4250" s="189">
        <v>2668</v>
      </c>
      <c r="B4250" s="189" t="s">
        <v>3644</v>
      </c>
      <c r="C4250" s="189" t="s">
        <v>332</v>
      </c>
      <c r="D4250" s="189" t="s">
        <v>335</v>
      </c>
      <c r="E4250" s="138">
        <v>6</v>
      </c>
    </row>
    <row r="4251" spans="1:5">
      <c r="A4251" s="189">
        <v>2664</v>
      </c>
      <c r="B4251" s="189" t="s">
        <v>3645</v>
      </c>
      <c r="C4251" s="189" t="s">
        <v>332</v>
      </c>
      <c r="D4251" s="189" t="s">
        <v>335</v>
      </c>
      <c r="E4251" s="138">
        <v>8.85</v>
      </c>
    </row>
    <row r="4252" spans="1:5">
      <c r="A4252" s="189">
        <v>2662</v>
      </c>
      <c r="B4252" s="189" t="s">
        <v>3646</v>
      </c>
      <c r="C4252" s="189" t="s">
        <v>332</v>
      </c>
      <c r="D4252" s="189" t="s">
        <v>335</v>
      </c>
      <c r="E4252" s="138">
        <v>10.86</v>
      </c>
    </row>
    <row r="4253" spans="1:5">
      <c r="A4253" s="189">
        <v>20964</v>
      </c>
      <c r="B4253" s="189" t="s">
        <v>3647</v>
      </c>
      <c r="C4253" s="189" t="s">
        <v>332</v>
      </c>
      <c r="D4253" s="189" t="s">
        <v>333</v>
      </c>
      <c r="E4253" s="138">
        <v>57.39</v>
      </c>
    </row>
    <row r="4254" spans="1:5">
      <c r="A4254" s="189">
        <v>10905</v>
      </c>
      <c r="B4254" s="189" t="s">
        <v>3648</v>
      </c>
      <c r="C4254" s="189" t="s">
        <v>332</v>
      </c>
      <c r="D4254" s="189" t="s">
        <v>333</v>
      </c>
      <c r="E4254" s="138">
        <v>76.989999999999995</v>
      </c>
    </row>
    <row r="4255" spans="1:5">
      <c r="A4255" s="189">
        <v>42703</v>
      </c>
      <c r="B4255" s="189" t="s">
        <v>9449</v>
      </c>
      <c r="C4255" s="189" t="s">
        <v>332</v>
      </c>
      <c r="D4255" s="189" t="s">
        <v>335</v>
      </c>
      <c r="E4255" s="138">
        <v>51.39</v>
      </c>
    </row>
    <row r="4256" spans="1:5">
      <c r="A4256" s="189">
        <v>42704</v>
      </c>
      <c r="B4256" s="189" t="s">
        <v>9450</v>
      </c>
      <c r="C4256" s="189" t="s">
        <v>332</v>
      </c>
      <c r="D4256" s="189" t="s">
        <v>335</v>
      </c>
      <c r="E4256" s="138">
        <v>78.900000000000006</v>
      </c>
    </row>
    <row r="4257" spans="1:5">
      <c r="A4257" s="189">
        <v>42705</v>
      </c>
      <c r="B4257" s="189" t="s">
        <v>9451</v>
      </c>
      <c r="C4257" s="189" t="s">
        <v>332</v>
      </c>
      <c r="D4257" s="189" t="s">
        <v>335</v>
      </c>
      <c r="E4257" s="138">
        <v>100.67</v>
      </c>
    </row>
    <row r="4258" spans="1:5">
      <c r="A4258" s="189">
        <v>42706</v>
      </c>
      <c r="B4258" s="189" t="s">
        <v>9452</v>
      </c>
      <c r="C4258" s="189" t="s">
        <v>332</v>
      </c>
      <c r="D4258" s="189" t="s">
        <v>335</v>
      </c>
      <c r="E4258" s="138">
        <v>124.67</v>
      </c>
    </row>
    <row r="4259" spans="1:5">
      <c r="A4259" s="189">
        <v>11289</v>
      </c>
      <c r="B4259" s="189" t="s">
        <v>3649</v>
      </c>
      <c r="C4259" s="189" t="s">
        <v>332</v>
      </c>
      <c r="D4259" s="189" t="s">
        <v>335</v>
      </c>
      <c r="E4259" s="138">
        <v>64.069999999999993</v>
      </c>
    </row>
    <row r="4260" spans="1:5">
      <c r="A4260" s="189">
        <v>11241</v>
      </c>
      <c r="B4260" s="189" t="s">
        <v>3650</v>
      </c>
      <c r="C4260" s="189" t="s">
        <v>332</v>
      </c>
      <c r="D4260" s="189" t="s">
        <v>335</v>
      </c>
      <c r="E4260" s="138">
        <v>160.18</v>
      </c>
    </row>
    <row r="4261" spans="1:5">
      <c r="A4261" s="189">
        <v>11301</v>
      </c>
      <c r="B4261" s="189" t="s">
        <v>3651</v>
      </c>
      <c r="C4261" s="189" t="s">
        <v>332</v>
      </c>
      <c r="D4261" s="189" t="s">
        <v>335</v>
      </c>
      <c r="E4261" s="138">
        <v>406.18</v>
      </c>
    </row>
    <row r="4262" spans="1:5">
      <c r="A4262" s="189">
        <v>21090</v>
      </c>
      <c r="B4262" s="189" t="s">
        <v>3652</v>
      </c>
      <c r="C4262" s="189" t="s">
        <v>332</v>
      </c>
      <c r="D4262" s="189" t="s">
        <v>335</v>
      </c>
      <c r="E4262" s="138">
        <v>497.72</v>
      </c>
    </row>
    <row r="4263" spans="1:5">
      <c r="A4263" s="189">
        <v>14112</v>
      </c>
      <c r="B4263" s="189" t="s">
        <v>3653</v>
      </c>
      <c r="C4263" s="189" t="s">
        <v>332</v>
      </c>
      <c r="D4263" s="189" t="s">
        <v>335</v>
      </c>
      <c r="E4263" s="138">
        <v>207.66</v>
      </c>
    </row>
    <row r="4264" spans="1:5">
      <c r="A4264" s="189">
        <v>11315</v>
      </c>
      <c r="B4264" s="189" t="s">
        <v>3654</v>
      </c>
      <c r="C4264" s="189" t="s">
        <v>332</v>
      </c>
      <c r="D4264" s="189" t="s">
        <v>335</v>
      </c>
      <c r="E4264" s="138">
        <v>97.25</v>
      </c>
    </row>
    <row r="4265" spans="1:5">
      <c r="A4265" s="189">
        <v>11292</v>
      </c>
      <c r="B4265" s="189" t="s">
        <v>3655</v>
      </c>
      <c r="C4265" s="189" t="s">
        <v>332</v>
      </c>
      <c r="D4265" s="189" t="s">
        <v>335</v>
      </c>
      <c r="E4265" s="138">
        <v>227.69</v>
      </c>
    </row>
    <row r="4266" spans="1:5">
      <c r="A4266" s="189">
        <v>21071</v>
      </c>
      <c r="B4266" s="189" t="s">
        <v>3656</v>
      </c>
      <c r="C4266" s="189" t="s">
        <v>332</v>
      </c>
      <c r="D4266" s="189" t="s">
        <v>335</v>
      </c>
      <c r="E4266" s="138">
        <v>148.74</v>
      </c>
    </row>
    <row r="4267" spans="1:5">
      <c r="A4267" s="189">
        <v>11293</v>
      </c>
      <c r="B4267" s="189" t="s">
        <v>3657</v>
      </c>
      <c r="C4267" s="189" t="s">
        <v>332</v>
      </c>
      <c r="D4267" s="189" t="s">
        <v>335</v>
      </c>
      <c r="E4267" s="138">
        <v>251.72</v>
      </c>
    </row>
    <row r="4268" spans="1:5">
      <c r="A4268" s="189">
        <v>11316</v>
      </c>
      <c r="B4268" s="189" t="s">
        <v>3658</v>
      </c>
      <c r="C4268" s="189" t="s">
        <v>332</v>
      </c>
      <c r="D4268" s="189" t="s">
        <v>335</v>
      </c>
      <c r="E4268" s="138">
        <v>320.37</v>
      </c>
    </row>
    <row r="4269" spans="1:5">
      <c r="A4269" s="189">
        <v>6243</v>
      </c>
      <c r="B4269" s="189" t="s">
        <v>3659</v>
      </c>
      <c r="C4269" s="189" t="s">
        <v>332</v>
      </c>
      <c r="D4269" s="189" t="s">
        <v>335</v>
      </c>
      <c r="E4269" s="138">
        <v>369</v>
      </c>
    </row>
    <row r="4270" spans="1:5">
      <c r="A4270" s="189">
        <v>21079</v>
      </c>
      <c r="B4270" s="189" t="s">
        <v>3660</v>
      </c>
      <c r="C4270" s="189" t="s">
        <v>332</v>
      </c>
      <c r="D4270" s="189" t="s">
        <v>335</v>
      </c>
      <c r="E4270" s="138">
        <v>439.93</v>
      </c>
    </row>
    <row r="4271" spans="1:5">
      <c r="A4271" s="189">
        <v>6240</v>
      </c>
      <c r="B4271" s="189" t="s">
        <v>3661</v>
      </c>
      <c r="C4271" s="189" t="s">
        <v>332</v>
      </c>
      <c r="D4271" s="189" t="s">
        <v>335</v>
      </c>
      <c r="E4271" s="138">
        <v>488.56</v>
      </c>
    </row>
    <row r="4272" spans="1:5">
      <c r="A4272" s="189">
        <v>11296</v>
      </c>
      <c r="B4272" s="189" t="s">
        <v>3662</v>
      </c>
      <c r="C4272" s="189" t="s">
        <v>332</v>
      </c>
      <c r="D4272" s="189" t="s">
        <v>335</v>
      </c>
      <c r="E4272" s="177">
        <v>1556.66</v>
      </c>
    </row>
    <row r="4273" spans="1:5">
      <c r="A4273" s="189">
        <v>11299</v>
      </c>
      <c r="B4273" s="189" t="s">
        <v>3663</v>
      </c>
      <c r="C4273" s="189" t="s">
        <v>332</v>
      </c>
      <c r="D4273" s="189" t="s">
        <v>335</v>
      </c>
      <c r="E4273" s="138">
        <v>526.89</v>
      </c>
    </row>
    <row r="4274" spans="1:5">
      <c r="A4274" s="189">
        <v>11066</v>
      </c>
      <c r="B4274" s="189" t="s">
        <v>3664</v>
      </c>
      <c r="C4274" s="189" t="s">
        <v>332</v>
      </c>
      <c r="D4274" s="189" t="s">
        <v>333</v>
      </c>
      <c r="E4274" s="138">
        <v>11.44</v>
      </c>
    </row>
    <row r="4275" spans="1:5">
      <c r="A4275" s="189">
        <v>11065</v>
      </c>
      <c r="B4275" s="189" t="s">
        <v>3665</v>
      </c>
      <c r="C4275" s="189" t="s">
        <v>332</v>
      </c>
      <c r="D4275" s="189" t="s">
        <v>333</v>
      </c>
      <c r="E4275" s="138">
        <v>13.11</v>
      </c>
    </row>
    <row r="4276" spans="1:5">
      <c r="A4276" s="189">
        <v>11688</v>
      </c>
      <c r="B4276" s="189" t="s">
        <v>3666</v>
      </c>
      <c r="C4276" s="189" t="s">
        <v>332</v>
      </c>
      <c r="D4276" s="189" t="s">
        <v>333</v>
      </c>
      <c r="E4276" s="138">
        <v>315.17</v>
      </c>
    </row>
    <row r="4277" spans="1:5">
      <c r="A4277" s="189">
        <v>37736</v>
      </c>
      <c r="B4277" s="189" t="s">
        <v>3667</v>
      </c>
      <c r="C4277" s="189" t="s">
        <v>332</v>
      </c>
      <c r="D4277" s="189" t="s">
        <v>335</v>
      </c>
      <c r="E4277" s="177">
        <v>55000</v>
      </c>
    </row>
    <row r="4278" spans="1:5">
      <c r="A4278" s="189">
        <v>37739</v>
      </c>
      <c r="B4278" s="189" t="s">
        <v>3668</v>
      </c>
      <c r="C4278" s="189" t="s">
        <v>332</v>
      </c>
      <c r="D4278" s="189" t="s">
        <v>335</v>
      </c>
      <c r="E4278" s="177">
        <v>67692.3</v>
      </c>
    </row>
    <row r="4279" spans="1:5">
      <c r="A4279" s="189">
        <v>37740</v>
      </c>
      <c r="B4279" s="189" t="s">
        <v>3669</v>
      </c>
      <c r="C4279" s="189" t="s">
        <v>332</v>
      </c>
      <c r="D4279" s="189" t="s">
        <v>335</v>
      </c>
      <c r="E4279" s="177">
        <v>38628.76</v>
      </c>
    </row>
    <row r="4280" spans="1:5">
      <c r="A4280" s="189">
        <v>37738</v>
      </c>
      <c r="B4280" s="189" t="s">
        <v>3670</v>
      </c>
      <c r="C4280" s="189" t="s">
        <v>332</v>
      </c>
      <c r="D4280" s="189" t="s">
        <v>335</v>
      </c>
      <c r="E4280" s="177">
        <v>45894.65</v>
      </c>
    </row>
    <row r="4281" spans="1:5">
      <c r="A4281" s="189">
        <v>37737</v>
      </c>
      <c r="B4281" s="189" t="s">
        <v>3671</v>
      </c>
      <c r="C4281" s="189" t="s">
        <v>332</v>
      </c>
      <c r="D4281" s="189" t="s">
        <v>335</v>
      </c>
      <c r="E4281" s="177">
        <v>36513.370000000003</v>
      </c>
    </row>
    <row r="4282" spans="1:5">
      <c r="A4282" s="189">
        <v>25014</v>
      </c>
      <c r="B4282" s="189" t="s">
        <v>3672</v>
      </c>
      <c r="C4282" s="189" t="s">
        <v>332</v>
      </c>
      <c r="D4282" s="189" t="s">
        <v>335</v>
      </c>
      <c r="E4282" s="177">
        <v>76475.75</v>
      </c>
    </row>
    <row r="4283" spans="1:5">
      <c r="A4283" s="189">
        <v>25013</v>
      </c>
      <c r="B4283" s="189" t="s">
        <v>3673</v>
      </c>
      <c r="C4283" s="189" t="s">
        <v>332</v>
      </c>
      <c r="D4283" s="189" t="s">
        <v>335</v>
      </c>
      <c r="E4283" s="177">
        <v>80154.679999999993</v>
      </c>
    </row>
    <row r="4284" spans="1:5">
      <c r="A4284" s="189">
        <v>14405</v>
      </c>
      <c r="B4284" s="189" t="s">
        <v>3674</v>
      </c>
      <c r="C4284" s="189" t="s">
        <v>332</v>
      </c>
      <c r="D4284" s="189" t="s">
        <v>335</v>
      </c>
      <c r="E4284" s="177">
        <v>94088.62</v>
      </c>
    </row>
    <row r="4285" spans="1:5">
      <c r="A4285" s="189">
        <v>36790</v>
      </c>
      <c r="B4285" s="189" t="s">
        <v>3675</v>
      </c>
      <c r="C4285" s="189" t="s">
        <v>332</v>
      </c>
      <c r="D4285" s="189" t="s">
        <v>333</v>
      </c>
      <c r="E4285" s="138">
        <v>234.98</v>
      </c>
    </row>
    <row r="4286" spans="1:5">
      <c r="A4286" s="189">
        <v>20271</v>
      </c>
      <c r="B4286" s="189" t="s">
        <v>3676</v>
      </c>
      <c r="C4286" s="189" t="s">
        <v>332</v>
      </c>
      <c r="D4286" s="189" t="s">
        <v>333</v>
      </c>
      <c r="E4286" s="138">
        <v>456.05</v>
      </c>
    </row>
    <row r="4287" spans="1:5">
      <c r="A4287" s="189">
        <v>10423</v>
      </c>
      <c r="B4287" s="189" t="s">
        <v>188</v>
      </c>
      <c r="C4287" s="189" t="s">
        <v>332</v>
      </c>
      <c r="D4287" s="189" t="s">
        <v>333</v>
      </c>
      <c r="E4287" s="138">
        <v>282.85000000000002</v>
      </c>
    </row>
    <row r="4288" spans="1:5">
      <c r="A4288" s="189">
        <v>37589</v>
      </c>
      <c r="B4288" s="189" t="s">
        <v>3677</v>
      </c>
      <c r="C4288" s="189" t="s">
        <v>332</v>
      </c>
      <c r="D4288" s="189" t="s">
        <v>333</v>
      </c>
      <c r="E4288" s="138">
        <v>287.91000000000003</v>
      </c>
    </row>
    <row r="4289" spans="1:5">
      <c r="A4289" s="189">
        <v>11690</v>
      </c>
      <c r="B4289" s="189" t="s">
        <v>3678</v>
      </c>
      <c r="C4289" s="189" t="s">
        <v>332</v>
      </c>
      <c r="D4289" s="189" t="s">
        <v>333</v>
      </c>
      <c r="E4289" s="138">
        <v>152.94</v>
      </c>
    </row>
    <row r="4290" spans="1:5">
      <c r="A4290" s="189">
        <v>20234</v>
      </c>
      <c r="B4290" s="189" t="s">
        <v>3679</v>
      </c>
      <c r="C4290" s="189" t="s">
        <v>332</v>
      </c>
      <c r="D4290" s="189" t="s">
        <v>333</v>
      </c>
      <c r="E4290" s="138">
        <v>193.55</v>
      </c>
    </row>
    <row r="4291" spans="1:5">
      <c r="A4291" s="189">
        <v>4763</v>
      </c>
      <c r="B4291" s="189" t="s">
        <v>3680</v>
      </c>
      <c r="C4291" s="189" t="s">
        <v>330</v>
      </c>
      <c r="D4291" s="189" t="s">
        <v>333</v>
      </c>
      <c r="E4291" s="138">
        <v>17.27</v>
      </c>
    </row>
    <row r="4292" spans="1:5">
      <c r="A4292" s="189">
        <v>41070</v>
      </c>
      <c r="B4292" s="189" t="s">
        <v>3681</v>
      </c>
      <c r="C4292" s="189" t="s">
        <v>470</v>
      </c>
      <c r="D4292" s="189" t="s">
        <v>333</v>
      </c>
      <c r="E4292" s="177">
        <v>3055.38</v>
      </c>
    </row>
    <row r="4293" spans="1:5">
      <c r="A4293" s="189">
        <v>14583</v>
      </c>
      <c r="B4293" s="189" t="s">
        <v>3682</v>
      </c>
      <c r="C4293" s="189" t="s">
        <v>334</v>
      </c>
      <c r="D4293" s="189" t="s">
        <v>333</v>
      </c>
      <c r="E4293" s="138">
        <v>15.32</v>
      </c>
    </row>
    <row r="4294" spans="1:5">
      <c r="A4294" s="189">
        <v>11457</v>
      </c>
      <c r="B4294" s="189" t="s">
        <v>3683</v>
      </c>
      <c r="C4294" s="189" t="s">
        <v>332</v>
      </c>
      <c r="D4294" s="189" t="s">
        <v>333</v>
      </c>
      <c r="E4294" s="138">
        <v>23.26</v>
      </c>
    </row>
    <row r="4295" spans="1:5">
      <c r="A4295" s="189">
        <v>21121</v>
      </c>
      <c r="B4295" s="189" t="s">
        <v>3684</v>
      </c>
      <c r="C4295" s="189" t="s">
        <v>332</v>
      </c>
      <c r="D4295" s="189" t="s">
        <v>333</v>
      </c>
      <c r="E4295" s="138">
        <v>2.31</v>
      </c>
    </row>
    <row r="4296" spans="1:5">
      <c r="A4296" s="189">
        <v>38010</v>
      </c>
      <c r="B4296" s="189" t="s">
        <v>3685</v>
      </c>
      <c r="C4296" s="189" t="s">
        <v>332</v>
      </c>
      <c r="D4296" s="189" t="s">
        <v>333</v>
      </c>
      <c r="E4296" s="138">
        <v>3.78</v>
      </c>
    </row>
    <row r="4297" spans="1:5">
      <c r="A4297" s="189">
        <v>38011</v>
      </c>
      <c r="B4297" s="189" t="s">
        <v>3686</v>
      </c>
      <c r="C4297" s="189" t="s">
        <v>332</v>
      </c>
      <c r="D4297" s="189" t="s">
        <v>333</v>
      </c>
      <c r="E4297" s="138">
        <v>6.98</v>
      </c>
    </row>
    <row r="4298" spans="1:5">
      <c r="A4298" s="189">
        <v>38012</v>
      </c>
      <c r="B4298" s="189" t="s">
        <v>3687</v>
      </c>
      <c r="C4298" s="189" t="s">
        <v>332</v>
      </c>
      <c r="D4298" s="189" t="s">
        <v>333</v>
      </c>
      <c r="E4298" s="138">
        <v>23.85</v>
      </c>
    </row>
    <row r="4299" spans="1:5">
      <c r="A4299" s="189">
        <v>38013</v>
      </c>
      <c r="B4299" s="189" t="s">
        <v>3688</v>
      </c>
      <c r="C4299" s="189" t="s">
        <v>332</v>
      </c>
      <c r="D4299" s="189" t="s">
        <v>333</v>
      </c>
      <c r="E4299" s="138">
        <v>30.96</v>
      </c>
    </row>
    <row r="4300" spans="1:5">
      <c r="A4300" s="189">
        <v>38014</v>
      </c>
      <c r="B4300" s="189" t="s">
        <v>3689</v>
      </c>
      <c r="C4300" s="189" t="s">
        <v>332</v>
      </c>
      <c r="D4300" s="189" t="s">
        <v>333</v>
      </c>
      <c r="E4300" s="138">
        <v>50.39</v>
      </c>
    </row>
    <row r="4301" spans="1:5">
      <c r="A4301" s="189">
        <v>38015</v>
      </c>
      <c r="B4301" s="189" t="s">
        <v>3690</v>
      </c>
      <c r="C4301" s="189" t="s">
        <v>332</v>
      </c>
      <c r="D4301" s="189" t="s">
        <v>333</v>
      </c>
      <c r="E4301" s="138">
        <v>121.68</v>
      </c>
    </row>
    <row r="4302" spans="1:5">
      <c r="A4302" s="189">
        <v>38016</v>
      </c>
      <c r="B4302" s="189" t="s">
        <v>3691</v>
      </c>
      <c r="C4302" s="189" t="s">
        <v>332</v>
      </c>
      <c r="D4302" s="189" t="s">
        <v>333</v>
      </c>
      <c r="E4302" s="138">
        <v>148.05000000000001</v>
      </c>
    </row>
    <row r="4303" spans="1:5">
      <c r="A4303" s="189">
        <v>12741</v>
      </c>
      <c r="B4303" s="189" t="s">
        <v>3692</v>
      </c>
      <c r="C4303" s="189" t="s">
        <v>332</v>
      </c>
      <c r="D4303" s="189" t="s">
        <v>335</v>
      </c>
      <c r="E4303" s="138">
        <v>911.6</v>
      </c>
    </row>
    <row r="4304" spans="1:5">
      <c r="A4304" s="189">
        <v>12733</v>
      </c>
      <c r="B4304" s="189" t="s">
        <v>3693</v>
      </c>
      <c r="C4304" s="189" t="s">
        <v>332</v>
      </c>
      <c r="D4304" s="189" t="s">
        <v>335</v>
      </c>
      <c r="E4304" s="138">
        <v>4.58</v>
      </c>
    </row>
    <row r="4305" spans="1:5">
      <c r="A4305" s="189">
        <v>12734</v>
      </c>
      <c r="B4305" s="189" t="s">
        <v>3694</v>
      </c>
      <c r="C4305" s="189" t="s">
        <v>332</v>
      </c>
      <c r="D4305" s="189" t="s">
        <v>335</v>
      </c>
      <c r="E4305" s="138">
        <v>9.77</v>
      </c>
    </row>
    <row r="4306" spans="1:5">
      <c r="A4306" s="189">
        <v>12735</v>
      </c>
      <c r="B4306" s="189" t="s">
        <v>3695</v>
      </c>
      <c r="C4306" s="189" t="s">
        <v>332</v>
      </c>
      <c r="D4306" s="189" t="s">
        <v>335</v>
      </c>
      <c r="E4306" s="138">
        <v>16.079999999999998</v>
      </c>
    </row>
    <row r="4307" spans="1:5">
      <c r="A4307" s="189">
        <v>12736</v>
      </c>
      <c r="B4307" s="189" t="s">
        <v>3696</v>
      </c>
      <c r="C4307" s="189" t="s">
        <v>332</v>
      </c>
      <c r="D4307" s="189" t="s">
        <v>335</v>
      </c>
      <c r="E4307" s="138">
        <v>36.76</v>
      </c>
    </row>
    <row r="4308" spans="1:5">
      <c r="A4308" s="189">
        <v>12737</v>
      </c>
      <c r="B4308" s="189" t="s">
        <v>3697</v>
      </c>
      <c r="C4308" s="189" t="s">
        <v>332</v>
      </c>
      <c r="D4308" s="189" t="s">
        <v>335</v>
      </c>
      <c r="E4308" s="138">
        <v>47.36</v>
      </c>
    </row>
    <row r="4309" spans="1:5">
      <c r="A4309" s="189">
        <v>12738</v>
      </c>
      <c r="B4309" s="189" t="s">
        <v>3698</v>
      </c>
      <c r="C4309" s="189" t="s">
        <v>332</v>
      </c>
      <c r="D4309" s="189" t="s">
        <v>335</v>
      </c>
      <c r="E4309" s="138">
        <v>93.61</v>
      </c>
    </row>
    <row r="4310" spans="1:5">
      <c r="A4310" s="189">
        <v>12739</v>
      </c>
      <c r="B4310" s="189" t="s">
        <v>3699</v>
      </c>
      <c r="C4310" s="189" t="s">
        <v>332</v>
      </c>
      <c r="D4310" s="189" t="s">
        <v>335</v>
      </c>
      <c r="E4310" s="138">
        <v>266.48</v>
      </c>
    </row>
    <row r="4311" spans="1:5">
      <c r="A4311" s="189">
        <v>12740</v>
      </c>
      <c r="B4311" s="189" t="s">
        <v>3700</v>
      </c>
      <c r="C4311" s="189" t="s">
        <v>332</v>
      </c>
      <c r="D4311" s="189" t="s">
        <v>335</v>
      </c>
      <c r="E4311" s="138">
        <v>416.93</v>
      </c>
    </row>
    <row r="4312" spans="1:5">
      <c r="A4312" s="189">
        <v>6297</v>
      </c>
      <c r="B4312" s="189" t="s">
        <v>3701</v>
      </c>
      <c r="C4312" s="189" t="s">
        <v>332</v>
      </c>
      <c r="D4312" s="189" t="s">
        <v>335</v>
      </c>
      <c r="E4312" s="138">
        <v>25.15</v>
      </c>
    </row>
    <row r="4313" spans="1:5">
      <c r="A4313" s="189">
        <v>6296</v>
      </c>
      <c r="B4313" s="189" t="s">
        <v>3702</v>
      </c>
      <c r="C4313" s="189" t="s">
        <v>332</v>
      </c>
      <c r="D4313" s="189" t="s">
        <v>335</v>
      </c>
      <c r="E4313" s="138">
        <v>19.850000000000001</v>
      </c>
    </row>
    <row r="4314" spans="1:5">
      <c r="A4314" s="189">
        <v>6294</v>
      </c>
      <c r="B4314" s="189" t="s">
        <v>3703</v>
      </c>
      <c r="C4314" s="189" t="s">
        <v>332</v>
      </c>
      <c r="D4314" s="189" t="s">
        <v>335</v>
      </c>
      <c r="E4314" s="138">
        <v>5.66</v>
      </c>
    </row>
    <row r="4315" spans="1:5">
      <c r="A4315" s="189">
        <v>6323</v>
      </c>
      <c r="B4315" s="189" t="s">
        <v>3704</v>
      </c>
      <c r="C4315" s="189" t="s">
        <v>332</v>
      </c>
      <c r="D4315" s="189" t="s">
        <v>335</v>
      </c>
      <c r="E4315" s="138">
        <v>12.97</v>
      </c>
    </row>
    <row r="4316" spans="1:5">
      <c r="A4316" s="189">
        <v>6299</v>
      </c>
      <c r="B4316" s="189" t="s">
        <v>3705</v>
      </c>
      <c r="C4316" s="189" t="s">
        <v>332</v>
      </c>
      <c r="D4316" s="189" t="s">
        <v>335</v>
      </c>
      <c r="E4316" s="138">
        <v>75.66</v>
      </c>
    </row>
    <row r="4317" spans="1:5">
      <c r="A4317" s="189">
        <v>6298</v>
      </c>
      <c r="B4317" s="189" t="s">
        <v>3706</v>
      </c>
      <c r="C4317" s="189" t="s">
        <v>332</v>
      </c>
      <c r="D4317" s="189" t="s">
        <v>335</v>
      </c>
      <c r="E4317" s="138">
        <v>39.840000000000003</v>
      </c>
    </row>
    <row r="4318" spans="1:5">
      <c r="A4318" s="189">
        <v>6295</v>
      </c>
      <c r="B4318" s="189" t="s">
        <v>3707</v>
      </c>
      <c r="C4318" s="189" t="s">
        <v>332</v>
      </c>
      <c r="D4318" s="189" t="s">
        <v>335</v>
      </c>
      <c r="E4318" s="138">
        <v>8.06</v>
      </c>
    </row>
    <row r="4319" spans="1:5">
      <c r="A4319" s="189">
        <v>6322</v>
      </c>
      <c r="B4319" s="189" t="s">
        <v>3708</v>
      </c>
      <c r="C4319" s="189" t="s">
        <v>332</v>
      </c>
      <c r="D4319" s="189" t="s">
        <v>335</v>
      </c>
      <c r="E4319" s="138">
        <v>101.33</v>
      </c>
    </row>
    <row r="4320" spans="1:5">
      <c r="A4320" s="189">
        <v>6300</v>
      </c>
      <c r="B4320" s="189" t="s">
        <v>3709</v>
      </c>
      <c r="C4320" s="189" t="s">
        <v>332</v>
      </c>
      <c r="D4320" s="189" t="s">
        <v>335</v>
      </c>
      <c r="E4320" s="138">
        <v>186.82</v>
      </c>
    </row>
    <row r="4321" spans="1:5">
      <c r="A4321" s="189">
        <v>6321</v>
      </c>
      <c r="B4321" s="189" t="s">
        <v>3710</v>
      </c>
      <c r="C4321" s="189" t="s">
        <v>332</v>
      </c>
      <c r="D4321" s="189" t="s">
        <v>335</v>
      </c>
      <c r="E4321" s="138">
        <v>266.87</v>
      </c>
    </row>
    <row r="4322" spans="1:5">
      <c r="A4322" s="189">
        <v>6301</v>
      </c>
      <c r="B4322" s="189" t="s">
        <v>3711</v>
      </c>
      <c r="C4322" s="189" t="s">
        <v>332</v>
      </c>
      <c r="D4322" s="189" t="s">
        <v>335</v>
      </c>
      <c r="E4322" s="138">
        <v>625.51</v>
      </c>
    </row>
    <row r="4323" spans="1:5">
      <c r="A4323" s="189">
        <v>7105</v>
      </c>
      <c r="B4323" s="189" t="s">
        <v>3712</v>
      </c>
      <c r="C4323" s="189" t="s">
        <v>332</v>
      </c>
      <c r="D4323" s="189" t="s">
        <v>333</v>
      </c>
      <c r="E4323" s="138">
        <v>24.61</v>
      </c>
    </row>
    <row r="4324" spans="1:5">
      <c r="A4324" s="189">
        <v>20183</v>
      </c>
      <c r="B4324" s="189" t="s">
        <v>3713</v>
      </c>
      <c r="C4324" s="189" t="s">
        <v>332</v>
      </c>
      <c r="D4324" s="189" t="s">
        <v>333</v>
      </c>
      <c r="E4324" s="138">
        <v>32.4</v>
      </c>
    </row>
    <row r="4325" spans="1:5">
      <c r="A4325" s="189">
        <v>38448</v>
      </c>
      <c r="B4325" s="189" t="s">
        <v>3714</v>
      </c>
      <c r="C4325" s="189" t="s">
        <v>332</v>
      </c>
      <c r="D4325" s="189" t="s">
        <v>333</v>
      </c>
      <c r="E4325" s="138">
        <v>152.22999999999999</v>
      </c>
    </row>
    <row r="4326" spans="1:5">
      <c r="A4326" s="189">
        <v>20182</v>
      </c>
      <c r="B4326" s="189" t="s">
        <v>3715</v>
      </c>
      <c r="C4326" s="189" t="s">
        <v>332</v>
      </c>
      <c r="D4326" s="189" t="s">
        <v>333</v>
      </c>
      <c r="E4326" s="138">
        <v>18.489999999999998</v>
      </c>
    </row>
    <row r="4327" spans="1:5">
      <c r="A4327" s="189">
        <v>7119</v>
      </c>
      <c r="B4327" s="189" t="s">
        <v>3716</v>
      </c>
      <c r="C4327" s="189" t="s">
        <v>332</v>
      </c>
      <c r="D4327" s="189" t="s">
        <v>333</v>
      </c>
      <c r="E4327" s="138">
        <v>6.47</v>
      </c>
    </row>
    <row r="4328" spans="1:5">
      <c r="A4328" s="189">
        <v>7120</v>
      </c>
      <c r="B4328" s="189" t="s">
        <v>3717</v>
      </c>
      <c r="C4328" s="189" t="s">
        <v>332</v>
      </c>
      <c r="D4328" s="189" t="s">
        <v>333</v>
      </c>
      <c r="E4328" s="138">
        <v>4.4400000000000004</v>
      </c>
    </row>
    <row r="4329" spans="1:5">
      <c r="A4329" s="189">
        <v>6319</v>
      </c>
      <c r="B4329" s="189" t="s">
        <v>3718</v>
      </c>
      <c r="C4329" s="189" t="s">
        <v>332</v>
      </c>
      <c r="D4329" s="189" t="s">
        <v>335</v>
      </c>
      <c r="E4329" s="138">
        <v>29.55</v>
      </c>
    </row>
    <row r="4330" spans="1:5">
      <c r="A4330" s="189">
        <v>6304</v>
      </c>
      <c r="B4330" s="189" t="s">
        <v>3719</v>
      </c>
      <c r="C4330" s="189" t="s">
        <v>332</v>
      </c>
      <c r="D4330" s="189" t="s">
        <v>335</v>
      </c>
      <c r="E4330" s="138">
        <v>29.55</v>
      </c>
    </row>
    <row r="4331" spans="1:5">
      <c r="A4331" s="189">
        <v>21116</v>
      </c>
      <c r="B4331" s="189" t="s">
        <v>3720</v>
      </c>
      <c r="C4331" s="189" t="s">
        <v>332</v>
      </c>
      <c r="D4331" s="189" t="s">
        <v>335</v>
      </c>
      <c r="E4331" s="138">
        <v>22.38</v>
      </c>
    </row>
    <row r="4332" spans="1:5">
      <c r="A4332" s="189">
        <v>6320</v>
      </c>
      <c r="B4332" s="189" t="s">
        <v>3721</v>
      </c>
      <c r="C4332" s="189" t="s">
        <v>332</v>
      </c>
      <c r="D4332" s="189" t="s">
        <v>335</v>
      </c>
      <c r="E4332" s="138">
        <v>15.22</v>
      </c>
    </row>
    <row r="4333" spans="1:5">
      <c r="A4333" s="189">
        <v>6303</v>
      </c>
      <c r="B4333" s="189" t="s">
        <v>3722</v>
      </c>
      <c r="C4333" s="189" t="s">
        <v>332</v>
      </c>
      <c r="D4333" s="189" t="s">
        <v>335</v>
      </c>
      <c r="E4333" s="138">
        <v>15.22</v>
      </c>
    </row>
    <row r="4334" spans="1:5">
      <c r="A4334" s="189">
        <v>6308</v>
      </c>
      <c r="B4334" s="189" t="s">
        <v>3723</v>
      </c>
      <c r="C4334" s="189" t="s">
        <v>332</v>
      </c>
      <c r="D4334" s="189" t="s">
        <v>335</v>
      </c>
      <c r="E4334" s="138">
        <v>81.77</v>
      </c>
    </row>
    <row r="4335" spans="1:5">
      <c r="A4335" s="189">
        <v>6317</v>
      </c>
      <c r="B4335" s="189" t="s">
        <v>3724</v>
      </c>
      <c r="C4335" s="189" t="s">
        <v>332</v>
      </c>
      <c r="D4335" s="189" t="s">
        <v>335</v>
      </c>
      <c r="E4335" s="138">
        <v>81.77</v>
      </c>
    </row>
    <row r="4336" spans="1:5">
      <c r="A4336" s="189">
        <v>6307</v>
      </c>
      <c r="B4336" s="189" t="s">
        <v>3725</v>
      </c>
      <c r="C4336" s="189" t="s">
        <v>332</v>
      </c>
      <c r="D4336" s="189" t="s">
        <v>335</v>
      </c>
      <c r="E4336" s="138">
        <v>81.77</v>
      </c>
    </row>
    <row r="4337" spans="1:5">
      <c r="A4337" s="189">
        <v>6309</v>
      </c>
      <c r="B4337" s="189" t="s">
        <v>3726</v>
      </c>
      <c r="C4337" s="189" t="s">
        <v>332</v>
      </c>
      <c r="D4337" s="189" t="s">
        <v>335</v>
      </c>
      <c r="E4337" s="138">
        <v>84.15</v>
      </c>
    </row>
    <row r="4338" spans="1:5">
      <c r="A4338" s="189">
        <v>6318</v>
      </c>
      <c r="B4338" s="189" t="s">
        <v>3727</v>
      </c>
      <c r="C4338" s="189" t="s">
        <v>332</v>
      </c>
      <c r="D4338" s="189" t="s">
        <v>335</v>
      </c>
      <c r="E4338" s="138">
        <v>44.11</v>
      </c>
    </row>
    <row r="4339" spans="1:5">
      <c r="A4339" s="189">
        <v>6306</v>
      </c>
      <c r="B4339" s="189" t="s">
        <v>3728</v>
      </c>
      <c r="C4339" s="189" t="s">
        <v>332</v>
      </c>
      <c r="D4339" s="189" t="s">
        <v>335</v>
      </c>
      <c r="E4339" s="138">
        <v>44.11</v>
      </c>
    </row>
    <row r="4340" spans="1:5">
      <c r="A4340" s="189">
        <v>6305</v>
      </c>
      <c r="B4340" s="189" t="s">
        <v>3729</v>
      </c>
      <c r="C4340" s="189" t="s">
        <v>332</v>
      </c>
      <c r="D4340" s="189" t="s">
        <v>335</v>
      </c>
      <c r="E4340" s="138">
        <v>44.11</v>
      </c>
    </row>
    <row r="4341" spans="1:5">
      <c r="A4341" s="189">
        <v>6302</v>
      </c>
      <c r="B4341" s="189" t="s">
        <v>3730</v>
      </c>
      <c r="C4341" s="189" t="s">
        <v>332</v>
      </c>
      <c r="D4341" s="189" t="s">
        <v>335</v>
      </c>
      <c r="E4341" s="138">
        <v>9.35</v>
      </c>
    </row>
    <row r="4342" spans="1:5">
      <c r="A4342" s="189">
        <v>6312</v>
      </c>
      <c r="B4342" s="189" t="s">
        <v>3731</v>
      </c>
      <c r="C4342" s="189" t="s">
        <v>332</v>
      </c>
      <c r="D4342" s="189" t="s">
        <v>335</v>
      </c>
      <c r="E4342" s="138">
        <v>117.63</v>
      </c>
    </row>
    <row r="4343" spans="1:5">
      <c r="A4343" s="189">
        <v>6311</v>
      </c>
      <c r="B4343" s="189" t="s">
        <v>3732</v>
      </c>
      <c r="C4343" s="189" t="s">
        <v>332</v>
      </c>
      <c r="D4343" s="189" t="s">
        <v>335</v>
      </c>
      <c r="E4343" s="138">
        <v>117.63</v>
      </c>
    </row>
    <row r="4344" spans="1:5">
      <c r="A4344" s="189">
        <v>6310</v>
      </c>
      <c r="B4344" s="189" t="s">
        <v>3733</v>
      </c>
      <c r="C4344" s="189" t="s">
        <v>332</v>
      </c>
      <c r="D4344" s="189" t="s">
        <v>335</v>
      </c>
      <c r="E4344" s="138">
        <v>117.63</v>
      </c>
    </row>
    <row r="4345" spans="1:5">
      <c r="A4345" s="189">
        <v>6314</v>
      </c>
      <c r="B4345" s="189" t="s">
        <v>3734</v>
      </c>
      <c r="C4345" s="189" t="s">
        <v>332</v>
      </c>
      <c r="D4345" s="189" t="s">
        <v>335</v>
      </c>
      <c r="E4345" s="138">
        <v>117.63</v>
      </c>
    </row>
    <row r="4346" spans="1:5">
      <c r="A4346" s="189">
        <v>6313</v>
      </c>
      <c r="B4346" s="189" t="s">
        <v>3735</v>
      </c>
      <c r="C4346" s="189" t="s">
        <v>332</v>
      </c>
      <c r="D4346" s="189" t="s">
        <v>335</v>
      </c>
      <c r="E4346" s="138">
        <v>117.63</v>
      </c>
    </row>
    <row r="4347" spans="1:5">
      <c r="A4347" s="189">
        <v>6315</v>
      </c>
      <c r="B4347" s="189" t="s">
        <v>3736</v>
      </c>
      <c r="C4347" s="189" t="s">
        <v>332</v>
      </c>
      <c r="D4347" s="189" t="s">
        <v>335</v>
      </c>
      <c r="E4347" s="138">
        <v>222.72</v>
      </c>
    </row>
    <row r="4348" spans="1:5">
      <c r="A4348" s="189">
        <v>6316</v>
      </c>
      <c r="B4348" s="189" t="s">
        <v>3737</v>
      </c>
      <c r="C4348" s="189" t="s">
        <v>332</v>
      </c>
      <c r="D4348" s="189" t="s">
        <v>335</v>
      </c>
      <c r="E4348" s="138">
        <v>222.72</v>
      </c>
    </row>
    <row r="4349" spans="1:5">
      <c r="A4349" s="189">
        <v>38878</v>
      </c>
      <c r="B4349" s="189" t="s">
        <v>4718</v>
      </c>
      <c r="C4349" s="189" t="s">
        <v>332</v>
      </c>
      <c r="D4349" s="189" t="s">
        <v>335</v>
      </c>
      <c r="E4349" s="138">
        <v>14.42</v>
      </c>
    </row>
    <row r="4350" spans="1:5">
      <c r="A4350" s="189">
        <v>38879</v>
      </c>
      <c r="B4350" s="189" t="s">
        <v>4719</v>
      </c>
      <c r="C4350" s="189" t="s">
        <v>332</v>
      </c>
      <c r="D4350" s="189" t="s">
        <v>335</v>
      </c>
      <c r="E4350" s="138">
        <v>27.04</v>
      </c>
    </row>
    <row r="4351" spans="1:5">
      <c r="A4351" s="189">
        <v>38881</v>
      </c>
      <c r="B4351" s="189" t="s">
        <v>4720</v>
      </c>
      <c r="C4351" s="189" t="s">
        <v>332</v>
      </c>
      <c r="D4351" s="189" t="s">
        <v>335</v>
      </c>
      <c r="E4351" s="138">
        <v>14.15</v>
      </c>
    </row>
    <row r="4352" spans="1:5">
      <c r="A4352" s="189">
        <v>38880</v>
      </c>
      <c r="B4352" s="189" t="s">
        <v>4721</v>
      </c>
      <c r="C4352" s="189" t="s">
        <v>332</v>
      </c>
      <c r="D4352" s="189" t="s">
        <v>335</v>
      </c>
      <c r="E4352" s="138">
        <v>14.83</v>
      </c>
    </row>
    <row r="4353" spans="1:5">
      <c r="A4353" s="189">
        <v>38882</v>
      </c>
      <c r="B4353" s="189" t="s">
        <v>4722</v>
      </c>
      <c r="C4353" s="189" t="s">
        <v>332</v>
      </c>
      <c r="D4353" s="189" t="s">
        <v>335</v>
      </c>
      <c r="E4353" s="138">
        <v>15.35</v>
      </c>
    </row>
    <row r="4354" spans="1:5">
      <c r="A4354" s="189">
        <v>38883</v>
      </c>
      <c r="B4354" s="189" t="s">
        <v>4723</v>
      </c>
      <c r="C4354" s="189" t="s">
        <v>332</v>
      </c>
      <c r="D4354" s="189" t="s">
        <v>335</v>
      </c>
      <c r="E4354" s="138">
        <v>22.71</v>
      </c>
    </row>
    <row r="4355" spans="1:5">
      <c r="A4355" s="189">
        <v>38884</v>
      </c>
      <c r="B4355" s="189" t="s">
        <v>4724</v>
      </c>
      <c r="C4355" s="189" t="s">
        <v>332</v>
      </c>
      <c r="D4355" s="189" t="s">
        <v>335</v>
      </c>
      <c r="E4355" s="138">
        <v>24.65</v>
      </c>
    </row>
    <row r="4356" spans="1:5">
      <c r="A4356" s="189">
        <v>38885</v>
      </c>
      <c r="B4356" s="189" t="s">
        <v>4725</v>
      </c>
      <c r="C4356" s="189" t="s">
        <v>332</v>
      </c>
      <c r="D4356" s="189" t="s">
        <v>335</v>
      </c>
      <c r="E4356" s="138">
        <v>23.85</v>
      </c>
    </row>
    <row r="4357" spans="1:5">
      <c r="A4357" s="189">
        <v>38886</v>
      </c>
      <c r="B4357" s="189" t="s">
        <v>4726</v>
      </c>
      <c r="C4357" s="189" t="s">
        <v>332</v>
      </c>
      <c r="D4357" s="189" t="s">
        <v>335</v>
      </c>
      <c r="E4357" s="138">
        <v>25.74</v>
      </c>
    </row>
    <row r="4358" spans="1:5">
      <c r="A4358" s="189">
        <v>38887</v>
      </c>
      <c r="B4358" s="189" t="s">
        <v>4727</v>
      </c>
      <c r="C4358" s="189" t="s">
        <v>332</v>
      </c>
      <c r="D4358" s="189" t="s">
        <v>335</v>
      </c>
      <c r="E4358" s="138">
        <v>23.12</v>
      </c>
    </row>
    <row r="4359" spans="1:5">
      <c r="A4359" s="189">
        <v>38888</v>
      </c>
      <c r="B4359" s="189" t="s">
        <v>4728</v>
      </c>
      <c r="C4359" s="189" t="s">
        <v>332</v>
      </c>
      <c r="D4359" s="189" t="s">
        <v>335</v>
      </c>
      <c r="E4359" s="138">
        <v>27.48</v>
      </c>
    </row>
    <row r="4360" spans="1:5">
      <c r="A4360" s="189">
        <v>38890</v>
      </c>
      <c r="B4360" s="189" t="s">
        <v>4729</v>
      </c>
      <c r="C4360" s="189" t="s">
        <v>332</v>
      </c>
      <c r="D4360" s="189" t="s">
        <v>335</v>
      </c>
      <c r="E4360" s="138">
        <v>40.85</v>
      </c>
    </row>
    <row r="4361" spans="1:5">
      <c r="A4361" s="189">
        <v>38893</v>
      </c>
      <c r="B4361" s="189" t="s">
        <v>4730</v>
      </c>
      <c r="C4361" s="189" t="s">
        <v>332</v>
      </c>
      <c r="D4361" s="189" t="s">
        <v>335</v>
      </c>
      <c r="E4361" s="138">
        <v>32.85</v>
      </c>
    </row>
    <row r="4362" spans="1:5">
      <c r="A4362" s="189">
        <v>38894</v>
      </c>
      <c r="B4362" s="189" t="s">
        <v>4731</v>
      </c>
      <c r="C4362" s="189" t="s">
        <v>332</v>
      </c>
      <c r="D4362" s="189" t="s">
        <v>335</v>
      </c>
      <c r="E4362" s="138">
        <v>41.72</v>
      </c>
    </row>
    <row r="4363" spans="1:5">
      <c r="A4363" s="189">
        <v>38896</v>
      </c>
      <c r="B4363" s="189" t="s">
        <v>4732</v>
      </c>
      <c r="C4363" s="189" t="s">
        <v>332</v>
      </c>
      <c r="D4363" s="189" t="s">
        <v>335</v>
      </c>
      <c r="E4363" s="138">
        <v>42.55</v>
      </c>
    </row>
    <row r="4364" spans="1:5">
      <c r="A4364" s="189">
        <v>39324</v>
      </c>
      <c r="B4364" s="189" t="s">
        <v>3738</v>
      </c>
      <c r="C4364" s="189" t="s">
        <v>332</v>
      </c>
      <c r="D4364" s="189" t="s">
        <v>333</v>
      </c>
      <c r="E4364" s="138">
        <v>5.13</v>
      </c>
    </row>
    <row r="4365" spans="1:5">
      <c r="A4365" s="189">
        <v>39325</v>
      </c>
      <c r="B4365" s="189" t="s">
        <v>3739</v>
      </c>
      <c r="C4365" s="189" t="s">
        <v>332</v>
      </c>
      <c r="D4365" s="189" t="s">
        <v>333</v>
      </c>
      <c r="E4365" s="138">
        <v>7.76</v>
      </c>
    </row>
    <row r="4366" spans="1:5">
      <c r="A4366" s="189">
        <v>39326</v>
      </c>
      <c r="B4366" s="189" t="s">
        <v>3740</v>
      </c>
      <c r="C4366" s="189" t="s">
        <v>332</v>
      </c>
      <c r="D4366" s="189" t="s">
        <v>333</v>
      </c>
      <c r="E4366" s="138">
        <v>19.98</v>
      </c>
    </row>
    <row r="4367" spans="1:5">
      <c r="A4367" s="189">
        <v>39327</v>
      </c>
      <c r="B4367" s="189" t="s">
        <v>3741</v>
      </c>
      <c r="C4367" s="189" t="s">
        <v>332</v>
      </c>
      <c r="D4367" s="189" t="s">
        <v>333</v>
      </c>
      <c r="E4367" s="138">
        <v>30.28</v>
      </c>
    </row>
    <row r="4368" spans="1:5">
      <c r="A4368" s="189">
        <v>20176</v>
      </c>
      <c r="B4368" s="189" t="s">
        <v>3742</v>
      </c>
      <c r="C4368" s="189" t="s">
        <v>332</v>
      </c>
      <c r="D4368" s="189" t="s">
        <v>333</v>
      </c>
      <c r="E4368" s="138">
        <v>27.92</v>
      </c>
    </row>
    <row r="4369" spans="1:5">
      <c r="A4369" s="189">
        <v>11378</v>
      </c>
      <c r="B4369" s="189" t="s">
        <v>3743</v>
      </c>
      <c r="C4369" s="189" t="s">
        <v>332</v>
      </c>
      <c r="D4369" s="189" t="s">
        <v>335</v>
      </c>
      <c r="E4369" s="138">
        <v>69.2</v>
      </c>
    </row>
    <row r="4370" spans="1:5">
      <c r="A4370" s="189">
        <v>11379</v>
      </c>
      <c r="B4370" s="189" t="s">
        <v>3744</v>
      </c>
      <c r="C4370" s="189" t="s">
        <v>332</v>
      </c>
      <c r="D4370" s="189" t="s">
        <v>335</v>
      </c>
      <c r="E4370" s="138">
        <v>58.47</v>
      </c>
    </row>
    <row r="4371" spans="1:5">
      <c r="A4371" s="189">
        <v>11493</v>
      </c>
      <c r="B4371" s="189" t="s">
        <v>3745</v>
      </c>
      <c r="C4371" s="189" t="s">
        <v>332</v>
      </c>
      <c r="D4371" s="189" t="s">
        <v>335</v>
      </c>
      <c r="E4371" s="138">
        <v>33.72</v>
      </c>
    </row>
    <row r="4372" spans="1:5">
      <c r="A4372" s="189">
        <v>42717</v>
      </c>
      <c r="B4372" s="189" t="s">
        <v>9453</v>
      </c>
      <c r="C4372" s="189" t="s">
        <v>332</v>
      </c>
      <c r="D4372" s="189" t="s">
        <v>335</v>
      </c>
      <c r="E4372" s="138">
        <v>305.87</v>
      </c>
    </row>
    <row r="4373" spans="1:5">
      <c r="A4373" s="189">
        <v>42718</v>
      </c>
      <c r="B4373" s="189" t="s">
        <v>9454</v>
      </c>
      <c r="C4373" s="189" t="s">
        <v>332</v>
      </c>
      <c r="D4373" s="189" t="s">
        <v>335</v>
      </c>
      <c r="E4373" s="138">
        <v>339.58</v>
      </c>
    </row>
    <row r="4374" spans="1:5">
      <c r="A4374" s="189">
        <v>7106</v>
      </c>
      <c r="B4374" s="189" t="s">
        <v>3746</v>
      </c>
      <c r="C4374" s="189" t="s">
        <v>332</v>
      </c>
      <c r="D4374" s="189" t="s">
        <v>333</v>
      </c>
      <c r="E4374" s="138">
        <v>105.31</v>
      </c>
    </row>
    <row r="4375" spans="1:5">
      <c r="A4375" s="189">
        <v>7104</v>
      </c>
      <c r="B4375" s="189" t="s">
        <v>3747</v>
      </c>
      <c r="C4375" s="189" t="s">
        <v>332</v>
      </c>
      <c r="D4375" s="189" t="s">
        <v>333</v>
      </c>
      <c r="E4375" s="138">
        <v>2.19</v>
      </c>
    </row>
    <row r="4376" spans="1:5">
      <c r="A4376" s="189">
        <v>7136</v>
      </c>
      <c r="B4376" s="189" t="s">
        <v>3748</v>
      </c>
      <c r="C4376" s="189" t="s">
        <v>332</v>
      </c>
      <c r="D4376" s="189" t="s">
        <v>333</v>
      </c>
      <c r="E4376" s="138">
        <v>4.13</v>
      </c>
    </row>
    <row r="4377" spans="1:5">
      <c r="A4377" s="189">
        <v>7128</v>
      </c>
      <c r="B4377" s="189" t="s">
        <v>3749</v>
      </c>
      <c r="C4377" s="189" t="s">
        <v>332</v>
      </c>
      <c r="D4377" s="189" t="s">
        <v>333</v>
      </c>
      <c r="E4377" s="138">
        <v>6.76</v>
      </c>
    </row>
    <row r="4378" spans="1:5">
      <c r="A4378" s="189">
        <v>7108</v>
      </c>
      <c r="B4378" s="189" t="s">
        <v>3750</v>
      </c>
      <c r="C4378" s="189" t="s">
        <v>332</v>
      </c>
      <c r="D4378" s="189" t="s">
        <v>333</v>
      </c>
      <c r="E4378" s="138">
        <v>7.24</v>
      </c>
    </row>
    <row r="4379" spans="1:5">
      <c r="A4379" s="189">
        <v>7129</v>
      </c>
      <c r="B4379" s="189" t="s">
        <v>213</v>
      </c>
      <c r="C4379" s="189" t="s">
        <v>332</v>
      </c>
      <c r="D4379" s="189" t="s">
        <v>333</v>
      </c>
      <c r="E4379" s="138">
        <v>6.01</v>
      </c>
    </row>
    <row r="4380" spans="1:5">
      <c r="A4380" s="189">
        <v>7130</v>
      </c>
      <c r="B4380" s="189" t="s">
        <v>3751</v>
      </c>
      <c r="C4380" s="189" t="s">
        <v>332</v>
      </c>
      <c r="D4380" s="189" t="s">
        <v>333</v>
      </c>
      <c r="E4380" s="138">
        <v>9.81</v>
      </c>
    </row>
    <row r="4381" spans="1:5">
      <c r="A4381" s="189">
        <v>7131</v>
      </c>
      <c r="B4381" s="189" t="s">
        <v>3752</v>
      </c>
      <c r="C4381" s="189" t="s">
        <v>332</v>
      </c>
      <c r="D4381" s="189" t="s">
        <v>333</v>
      </c>
      <c r="E4381" s="138">
        <v>12.03</v>
      </c>
    </row>
    <row r="4382" spans="1:5">
      <c r="A4382" s="189">
        <v>7132</v>
      </c>
      <c r="B4382" s="189" t="s">
        <v>3753</v>
      </c>
      <c r="C4382" s="189" t="s">
        <v>332</v>
      </c>
      <c r="D4382" s="189" t="s">
        <v>333</v>
      </c>
      <c r="E4382" s="138">
        <v>33.42</v>
      </c>
    </row>
    <row r="4383" spans="1:5">
      <c r="A4383" s="189">
        <v>7133</v>
      </c>
      <c r="B4383" s="189" t="s">
        <v>3754</v>
      </c>
      <c r="C4383" s="189" t="s">
        <v>332</v>
      </c>
      <c r="D4383" s="189" t="s">
        <v>333</v>
      </c>
      <c r="E4383" s="138">
        <v>51.91</v>
      </c>
    </row>
    <row r="4384" spans="1:5">
      <c r="A4384" s="189">
        <v>37420</v>
      </c>
      <c r="B4384" s="189" t="s">
        <v>3755</v>
      </c>
      <c r="C4384" s="189" t="s">
        <v>332</v>
      </c>
      <c r="D4384" s="189" t="s">
        <v>335</v>
      </c>
      <c r="E4384" s="138">
        <v>36.49</v>
      </c>
    </row>
    <row r="4385" spans="1:5">
      <c r="A4385" s="189">
        <v>37421</v>
      </c>
      <c r="B4385" s="189" t="s">
        <v>3756</v>
      </c>
      <c r="C4385" s="189" t="s">
        <v>332</v>
      </c>
      <c r="D4385" s="189" t="s">
        <v>335</v>
      </c>
      <c r="E4385" s="138">
        <v>49.87</v>
      </c>
    </row>
    <row r="4386" spans="1:5">
      <c r="A4386" s="189">
        <v>37422</v>
      </c>
      <c r="B4386" s="189" t="s">
        <v>3757</v>
      </c>
      <c r="C4386" s="189" t="s">
        <v>332</v>
      </c>
      <c r="D4386" s="189" t="s">
        <v>335</v>
      </c>
      <c r="E4386" s="138">
        <v>46.68</v>
      </c>
    </row>
    <row r="4387" spans="1:5">
      <c r="A4387" s="189">
        <v>37443</v>
      </c>
      <c r="B4387" s="189" t="s">
        <v>3758</v>
      </c>
      <c r="C4387" s="189" t="s">
        <v>332</v>
      </c>
      <c r="D4387" s="189" t="s">
        <v>335</v>
      </c>
      <c r="E4387" s="138">
        <v>135.46</v>
      </c>
    </row>
    <row r="4388" spans="1:5">
      <c r="A4388" s="189">
        <v>37444</v>
      </c>
      <c r="B4388" s="189" t="s">
        <v>3759</v>
      </c>
      <c r="C4388" s="189" t="s">
        <v>332</v>
      </c>
      <c r="D4388" s="189" t="s">
        <v>335</v>
      </c>
      <c r="E4388" s="138">
        <v>137.75</v>
      </c>
    </row>
    <row r="4389" spans="1:5">
      <c r="A4389" s="189">
        <v>37445</v>
      </c>
      <c r="B4389" s="189" t="s">
        <v>3760</v>
      </c>
      <c r="C4389" s="189" t="s">
        <v>332</v>
      </c>
      <c r="D4389" s="189" t="s">
        <v>335</v>
      </c>
      <c r="E4389" s="138">
        <v>208.8</v>
      </c>
    </row>
    <row r="4390" spans="1:5">
      <c r="A4390" s="189">
        <v>37446</v>
      </c>
      <c r="B4390" s="189" t="s">
        <v>3761</v>
      </c>
      <c r="C4390" s="189" t="s">
        <v>332</v>
      </c>
      <c r="D4390" s="189" t="s">
        <v>335</v>
      </c>
      <c r="E4390" s="138">
        <v>227.62</v>
      </c>
    </row>
    <row r="4391" spans="1:5">
      <c r="A4391" s="189">
        <v>37447</v>
      </c>
      <c r="B4391" s="189" t="s">
        <v>3762</v>
      </c>
      <c r="C4391" s="189" t="s">
        <v>332</v>
      </c>
      <c r="D4391" s="189" t="s">
        <v>335</v>
      </c>
      <c r="E4391" s="138">
        <v>231.19</v>
      </c>
    </row>
    <row r="4392" spans="1:5">
      <c r="A4392" s="189">
        <v>37448</v>
      </c>
      <c r="B4392" s="189" t="s">
        <v>3763</v>
      </c>
      <c r="C4392" s="189" t="s">
        <v>332</v>
      </c>
      <c r="D4392" s="189" t="s">
        <v>335</v>
      </c>
      <c r="E4392" s="138">
        <v>317.11</v>
      </c>
    </row>
    <row r="4393" spans="1:5">
      <c r="A4393" s="189">
        <v>37440</v>
      </c>
      <c r="B4393" s="189" t="s">
        <v>3764</v>
      </c>
      <c r="C4393" s="189" t="s">
        <v>332</v>
      </c>
      <c r="D4393" s="189" t="s">
        <v>335</v>
      </c>
      <c r="E4393" s="138">
        <v>107.51</v>
      </c>
    </row>
    <row r="4394" spans="1:5">
      <c r="A4394" s="189">
        <v>37441</v>
      </c>
      <c r="B4394" s="189" t="s">
        <v>3765</v>
      </c>
      <c r="C4394" s="189" t="s">
        <v>332</v>
      </c>
      <c r="D4394" s="189" t="s">
        <v>335</v>
      </c>
      <c r="E4394" s="138">
        <v>107.51</v>
      </c>
    </row>
    <row r="4395" spans="1:5">
      <c r="A4395" s="189">
        <v>37442</v>
      </c>
      <c r="B4395" s="189" t="s">
        <v>3766</v>
      </c>
      <c r="C4395" s="189" t="s">
        <v>332</v>
      </c>
      <c r="D4395" s="189" t="s">
        <v>335</v>
      </c>
      <c r="E4395" s="138">
        <v>129.49</v>
      </c>
    </row>
    <row r="4396" spans="1:5">
      <c r="A4396" s="189">
        <v>38017</v>
      </c>
      <c r="B4396" s="189" t="s">
        <v>3767</v>
      </c>
      <c r="C4396" s="189" t="s">
        <v>332</v>
      </c>
      <c r="D4396" s="189" t="s">
        <v>333</v>
      </c>
      <c r="E4396" s="138">
        <v>7.29</v>
      </c>
    </row>
    <row r="4397" spans="1:5">
      <c r="A4397" s="189">
        <v>38018</v>
      </c>
      <c r="B4397" s="189" t="s">
        <v>3768</v>
      </c>
      <c r="C4397" s="189" t="s">
        <v>332</v>
      </c>
      <c r="D4397" s="189" t="s">
        <v>333</v>
      </c>
      <c r="E4397" s="138">
        <v>8.0399999999999991</v>
      </c>
    </row>
    <row r="4398" spans="1:5">
      <c r="A4398" s="189">
        <v>39895</v>
      </c>
      <c r="B4398" s="189" t="s">
        <v>3769</v>
      </c>
      <c r="C4398" s="189" t="s">
        <v>332</v>
      </c>
      <c r="D4398" s="189" t="s">
        <v>335</v>
      </c>
      <c r="E4398" s="138">
        <v>33.11</v>
      </c>
    </row>
    <row r="4399" spans="1:5">
      <c r="A4399" s="189">
        <v>39896</v>
      </c>
      <c r="B4399" s="189" t="s">
        <v>3770</v>
      </c>
      <c r="C4399" s="189" t="s">
        <v>332</v>
      </c>
      <c r="D4399" s="189" t="s">
        <v>335</v>
      </c>
      <c r="E4399" s="138">
        <v>48.53</v>
      </c>
    </row>
    <row r="4400" spans="1:5">
      <c r="A4400" s="189">
        <v>38873</v>
      </c>
      <c r="B4400" s="189" t="s">
        <v>4733</v>
      </c>
      <c r="C4400" s="189" t="s">
        <v>332</v>
      </c>
      <c r="D4400" s="189" t="s">
        <v>335</v>
      </c>
      <c r="E4400" s="138">
        <v>12.79</v>
      </c>
    </row>
    <row r="4401" spans="1:5">
      <c r="A4401" s="189">
        <v>38874</v>
      </c>
      <c r="B4401" s="189" t="s">
        <v>4734</v>
      </c>
      <c r="C4401" s="189" t="s">
        <v>332</v>
      </c>
      <c r="D4401" s="189" t="s">
        <v>335</v>
      </c>
      <c r="E4401" s="138">
        <v>15.56</v>
      </c>
    </row>
    <row r="4402" spans="1:5">
      <c r="A4402" s="189">
        <v>38875</v>
      </c>
      <c r="B4402" s="189" t="s">
        <v>4735</v>
      </c>
      <c r="C4402" s="189" t="s">
        <v>332</v>
      </c>
      <c r="D4402" s="189" t="s">
        <v>335</v>
      </c>
      <c r="E4402" s="138">
        <v>27.5</v>
      </c>
    </row>
    <row r="4403" spans="1:5">
      <c r="A4403" s="189">
        <v>38876</v>
      </c>
      <c r="B4403" s="189" t="s">
        <v>4736</v>
      </c>
      <c r="C4403" s="189" t="s">
        <v>332</v>
      </c>
      <c r="D4403" s="189" t="s">
        <v>335</v>
      </c>
      <c r="E4403" s="138">
        <v>37</v>
      </c>
    </row>
    <row r="4404" spans="1:5">
      <c r="A4404" s="189">
        <v>39000</v>
      </c>
      <c r="B4404" s="189" t="s">
        <v>4737</v>
      </c>
      <c r="C4404" s="189" t="s">
        <v>332</v>
      </c>
      <c r="D4404" s="189" t="s">
        <v>335</v>
      </c>
      <c r="E4404" s="138">
        <v>26.85</v>
      </c>
    </row>
    <row r="4405" spans="1:5">
      <c r="A4405" s="189">
        <v>38674</v>
      </c>
      <c r="B4405" s="189" t="s">
        <v>3771</v>
      </c>
      <c r="C4405" s="189" t="s">
        <v>332</v>
      </c>
      <c r="D4405" s="189" t="s">
        <v>333</v>
      </c>
      <c r="E4405" s="138">
        <v>25.36</v>
      </c>
    </row>
    <row r="4406" spans="1:5">
      <c r="A4406" s="189">
        <v>38911</v>
      </c>
      <c r="B4406" s="189" t="s">
        <v>4738</v>
      </c>
      <c r="C4406" s="189" t="s">
        <v>332</v>
      </c>
      <c r="D4406" s="189" t="s">
        <v>335</v>
      </c>
      <c r="E4406" s="138">
        <v>45.88</v>
      </c>
    </row>
    <row r="4407" spans="1:5">
      <c r="A4407" s="189">
        <v>38912</v>
      </c>
      <c r="B4407" s="189" t="s">
        <v>4739</v>
      </c>
      <c r="C4407" s="189" t="s">
        <v>332</v>
      </c>
      <c r="D4407" s="189" t="s">
        <v>335</v>
      </c>
      <c r="E4407" s="138">
        <v>58.31</v>
      </c>
    </row>
    <row r="4408" spans="1:5">
      <c r="A4408" s="189">
        <v>38019</v>
      </c>
      <c r="B4408" s="189" t="s">
        <v>3772</v>
      </c>
      <c r="C4408" s="189" t="s">
        <v>332</v>
      </c>
      <c r="D4408" s="189" t="s">
        <v>333</v>
      </c>
      <c r="E4408" s="138">
        <v>6.35</v>
      </c>
    </row>
    <row r="4409" spans="1:5">
      <c r="A4409" s="189">
        <v>38020</v>
      </c>
      <c r="B4409" s="189" t="s">
        <v>3773</v>
      </c>
      <c r="C4409" s="189" t="s">
        <v>332</v>
      </c>
      <c r="D4409" s="189" t="s">
        <v>333</v>
      </c>
      <c r="E4409" s="138">
        <v>8.0399999999999991</v>
      </c>
    </row>
    <row r="4410" spans="1:5">
      <c r="A4410" s="189">
        <v>38454</v>
      </c>
      <c r="B4410" s="189" t="s">
        <v>4740</v>
      </c>
      <c r="C4410" s="189" t="s">
        <v>332</v>
      </c>
      <c r="D4410" s="189" t="s">
        <v>335</v>
      </c>
      <c r="E4410" s="138">
        <v>4.9000000000000004</v>
      </c>
    </row>
    <row r="4411" spans="1:5">
      <c r="A4411" s="189">
        <v>38455</v>
      </c>
      <c r="B4411" s="189" t="s">
        <v>4741</v>
      </c>
      <c r="C4411" s="189" t="s">
        <v>332</v>
      </c>
      <c r="D4411" s="189" t="s">
        <v>335</v>
      </c>
      <c r="E4411" s="138">
        <v>4.4800000000000004</v>
      </c>
    </row>
    <row r="4412" spans="1:5">
      <c r="A4412" s="189">
        <v>38462</v>
      </c>
      <c r="B4412" s="189" t="s">
        <v>4742</v>
      </c>
      <c r="C4412" s="189" t="s">
        <v>332</v>
      </c>
      <c r="D4412" s="189" t="s">
        <v>335</v>
      </c>
      <c r="E4412" s="138">
        <v>126.61</v>
      </c>
    </row>
    <row r="4413" spans="1:5">
      <c r="A4413" s="189">
        <v>36362</v>
      </c>
      <c r="B4413" s="189" t="s">
        <v>4743</v>
      </c>
      <c r="C4413" s="189" t="s">
        <v>332</v>
      </c>
      <c r="D4413" s="189" t="s">
        <v>335</v>
      </c>
      <c r="E4413" s="138">
        <v>1.93</v>
      </c>
    </row>
    <row r="4414" spans="1:5">
      <c r="A4414" s="189">
        <v>36298</v>
      </c>
      <c r="B4414" s="189" t="s">
        <v>4744</v>
      </c>
      <c r="C4414" s="189" t="s">
        <v>332</v>
      </c>
      <c r="D4414" s="189" t="s">
        <v>335</v>
      </c>
      <c r="E4414" s="138">
        <v>2.86</v>
      </c>
    </row>
    <row r="4415" spans="1:5">
      <c r="A4415" s="189">
        <v>38456</v>
      </c>
      <c r="B4415" s="189" t="s">
        <v>4745</v>
      </c>
      <c r="C4415" s="189" t="s">
        <v>332</v>
      </c>
      <c r="D4415" s="189" t="s">
        <v>335</v>
      </c>
      <c r="E4415" s="138">
        <v>4.66</v>
      </c>
    </row>
    <row r="4416" spans="1:5">
      <c r="A4416" s="189">
        <v>38457</v>
      </c>
      <c r="B4416" s="189" t="s">
        <v>4746</v>
      </c>
      <c r="C4416" s="189" t="s">
        <v>332</v>
      </c>
      <c r="D4416" s="189" t="s">
        <v>335</v>
      </c>
      <c r="E4416" s="138">
        <v>10.5</v>
      </c>
    </row>
    <row r="4417" spans="1:5">
      <c r="A4417" s="189">
        <v>38458</v>
      </c>
      <c r="B4417" s="189" t="s">
        <v>4747</v>
      </c>
      <c r="C4417" s="189" t="s">
        <v>332</v>
      </c>
      <c r="D4417" s="189" t="s">
        <v>335</v>
      </c>
      <c r="E4417" s="138">
        <v>14.07</v>
      </c>
    </row>
    <row r="4418" spans="1:5">
      <c r="A4418" s="189">
        <v>38459</v>
      </c>
      <c r="B4418" s="189" t="s">
        <v>4748</v>
      </c>
      <c r="C4418" s="189" t="s">
        <v>332</v>
      </c>
      <c r="D4418" s="189" t="s">
        <v>335</v>
      </c>
      <c r="E4418" s="138">
        <v>24.83</v>
      </c>
    </row>
    <row r="4419" spans="1:5">
      <c r="A4419" s="189">
        <v>38460</v>
      </c>
      <c r="B4419" s="189" t="s">
        <v>4749</v>
      </c>
      <c r="C4419" s="189" t="s">
        <v>332</v>
      </c>
      <c r="D4419" s="189" t="s">
        <v>335</v>
      </c>
      <c r="E4419" s="138">
        <v>51.87</v>
      </c>
    </row>
    <row r="4420" spans="1:5">
      <c r="A4420" s="189">
        <v>38461</v>
      </c>
      <c r="B4420" s="189" t="s">
        <v>4750</v>
      </c>
      <c r="C4420" s="189" t="s">
        <v>332</v>
      </c>
      <c r="D4420" s="189" t="s">
        <v>335</v>
      </c>
      <c r="E4420" s="138">
        <v>79.12</v>
      </c>
    </row>
    <row r="4421" spans="1:5">
      <c r="A4421" s="189">
        <v>7094</v>
      </c>
      <c r="B4421" s="189" t="s">
        <v>3774</v>
      </c>
      <c r="C4421" s="189" t="s">
        <v>332</v>
      </c>
      <c r="D4421" s="189" t="s">
        <v>333</v>
      </c>
      <c r="E4421" s="138">
        <v>7.58</v>
      </c>
    </row>
    <row r="4422" spans="1:5">
      <c r="A4422" s="189">
        <v>7116</v>
      </c>
      <c r="B4422" s="189" t="s">
        <v>3775</v>
      </c>
      <c r="C4422" s="189" t="s">
        <v>332</v>
      </c>
      <c r="D4422" s="189" t="s">
        <v>333</v>
      </c>
      <c r="E4422" s="138">
        <v>2.08</v>
      </c>
    </row>
    <row r="4423" spans="1:5">
      <c r="A4423" s="189">
        <v>7118</v>
      </c>
      <c r="B4423" s="189" t="s">
        <v>3776</v>
      </c>
      <c r="C4423" s="189" t="s">
        <v>332</v>
      </c>
      <c r="D4423" s="189" t="s">
        <v>333</v>
      </c>
      <c r="E4423" s="138">
        <v>16.739999999999998</v>
      </c>
    </row>
    <row r="4424" spans="1:5">
      <c r="A4424" s="189">
        <v>7117</v>
      </c>
      <c r="B4424" s="189" t="s">
        <v>3777</v>
      </c>
      <c r="C4424" s="189" t="s">
        <v>332</v>
      </c>
      <c r="D4424" s="189" t="s">
        <v>333</v>
      </c>
      <c r="E4424" s="138">
        <v>14.89</v>
      </c>
    </row>
    <row r="4425" spans="1:5">
      <c r="A4425" s="189">
        <v>7098</v>
      </c>
      <c r="B4425" s="189" t="s">
        <v>3778</v>
      </c>
      <c r="C4425" s="189" t="s">
        <v>332</v>
      </c>
      <c r="D4425" s="189" t="s">
        <v>333</v>
      </c>
      <c r="E4425" s="138">
        <v>2.0699999999999998</v>
      </c>
    </row>
    <row r="4426" spans="1:5">
      <c r="A4426" s="189">
        <v>7110</v>
      </c>
      <c r="B4426" s="189" t="s">
        <v>3779</v>
      </c>
      <c r="C4426" s="189" t="s">
        <v>332</v>
      </c>
      <c r="D4426" s="189" t="s">
        <v>333</v>
      </c>
      <c r="E4426" s="138">
        <v>36.42</v>
      </c>
    </row>
    <row r="4427" spans="1:5">
      <c r="A4427" s="189">
        <v>7123</v>
      </c>
      <c r="B4427" s="189" t="s">
        <v>3780</v>
      </c>
      <c r="C4427" s="189" t="s">
        <v>332</v>
      </c>
      <c r="D4427" s="189" t="s">
        <v>333</v>
      </c>
      <c r="E4427" s="138">
        <v>2.67</v>
      </c>
    </row>
    <row r="4428" spans="1:5">
      <c r="A4428" s="189">
        <v>7121</v>
      </c>
      <c r="B4428" s="189" t="s">
        <v>3781</v>
      </c>
      <c r="C4428" s="189" t="s">
        <v>332</v>
      </c>
      <c r="D4428" s="189" t="s">
        <v>333</v>
      </c>
      <c r="E4428" s="138">
        <v>6.58</v>
      </c>
    </row>
    <row r="4429" spans="1:5">
      <c r="A4429" s="189">
        <v>7137</v>
      </c>
      <c r="B4429" s="189" t="s">
        <v>3782</v>
      </c>
      <c r="C4429" s="189" t="s">
        <v>332</v>
      </c>
      <c r="D4429" s="189" t="s">
        <v>333</v>
      </c>
      <c r="E4429" s="138">
        <v>5.92</v>
      </c>
    </row>
    <row r="4430" spans="1:5">
      <c r="A4430" s="189">
        <v>7122</v>
      </c>
      <c r="B4430" s="189" t="s">
        <v>3783</v>
      </c>
      <c r="C4430" s="189" t="s">
        <v>332</v>
      </c>
      <c r="D4430" s="189" t="s">
        <v>333</v>
      </c>
      <c r="E4430" s="138">
        <v>7.4</v>
      </c>
    </row>
    <row r="4431" spans="1:5">
      <c r="A4431" s="189">
        <v>7114</v>
      </c>
      <c r="B4431" s="189" t="s">
        <v>3784</v>
      </c>
      <c r="C4431" s="189" t="s">
        <v>332</v>
      </c>
      <c r="D4431" s="189" t="s">
        <v>333</v>
      </c>
      <c r="E4431" s="138">
        <v>11.41</v>
      </c>
    </row>
    <row r="4432" spans="1:5">
      <c r="A4432" s="189">
        <v>7109</v>
      </c>
      <c r="B4432" s="189" t="s">
        <v>3785</v>
      </c>
      <c r="C4432" s="189" t="s">
        <v>332</v>
      </c>
      <c r="D4432" s="189" t="s">
        <v>333</v>
      </c>
      <c r="E4432" s="138">
        <v>2</v>
      </c>
    </row>
    <row r="4433" spans="1:5">
      <c r="A4433" s="189">
        <v>7135</v>
      </c>
      <c r="B4433" s="189" t="s">
        <v>3786</v>
      </c>
      <c r="C4433" s="189" t="s">
        <v>332</v>
      </c>
      <c r="D4433" s="189" t="s">
        <v>333</v>
      </c>
      <c r="E4433" s="138">
        <v>3.12</v>
      </c>
    </row>
    <row r="4434" spans="1:5">
      <c r="A4434" s="189">
        <v>37947</v>
      </c>
      <c r="B4434" s="189" t="s">
        <v>3787</v>
      </c>
      <c r="C4434" s="189" t="s">
        <v>332</v>
      </c>
      <c r="D4434" s="189" t="s">
        <v>333</v>
      </c>
      <c r="E4434" s="138">
        <v>3.16</v>
      </c>
    </row>
    <row r="4435" spans="1:5">
      <c r="A4435" s="189">
        <v>7103</v>
      </c>
      <c r="B4435" s="189" t="s">
        <v>3788</v>
      </c>
      <c r="C4435" s="189" t="s">
        <v>332</v>
      </c>
      <c r="D4435" s="189" t="s">
        <v>333</v>
      </c>
      <c r="E4435" s="138">
        <v>7.24</v>
      </c>
    </row>
    <row r="4436" spans="1:5">
      <c r="A4436" s="189">
        <v>40419</v>
      </c>
      <c r="B4436" s="189" t="s">
        <v>3789</v>
      </c>
      <c r="C4436" s="189" t="s">
        <v>332</v>
      </c>
      <c r="D4436" s="189" t="s">
        <v>335</v>
      </c>
      <c r="E4436" s="138">
        <v>31.64</v>
      </c>
    </row>
    <row r="4437" spans="1:5">
      <c r="A4437" s="189">
        <v>40420</v>
      </c>
      <c r="B4437" s="189" t="s">
        <v>3790</v>
      </c>
      <c r="C4437" s="189" t="s">
        <v>332</v>
      </c>
      <c r="D4437" s="189" t="s">
        <v>335</v>
      </c>
      <c r="E4437" s="138">
        <v>46.16</v>
      </c>
    </row>
    <row r="4438" spans="1:5">
      <c r="A4438" s="189">
        <v>40421</v>
      </c>
      <c r="B4438" s="189" t="s">
        <v>3791</v>
      </c>
      <c r="C4438" s="189" t="s">
        <v>332</v>
      </c>
      <c r="D4438" s="189" t="s">
        <v>335</v>
      </c>
      <c r="E4438" s="138">
        <v>49.14</v>
      </c>
    </row>
    <row r="4439" spans="1:5">
      <c r="A4439" s="189">
        <v>7126</v>
      </c>
      <c r="B4439" s="189" t="s">
        <v>3792</v>
      </c>
      <c r="C4439" s="189" t="s">
        <v>332</v>
      </c>
      <c r="D4439" s="189" t="s">
        <v>333</v>
      </c>
      <c r="E4439" s="138">
        <v>15.19</v>
      </c>
    </row>
    <row r="4440" spans="1:5">
      <c r="A4440" s="189">
        <v>38905</v>
      </c>
      <c r="B4440" s="189" t="s">
        <v>4751</v>
      </c>
      <c r="C4440" s="189" t="s">
        <v>332</v>
      </c>
      <c r="D4440" s="189" t="s">
        <v>335</v>
      </c>
      <c r="E4440" s="138">
        <v>14.38</v>
      </c>
    </row>
    <row r="4441" spans="1:5">
      <c r="A4441" s="189">
        <v>38907</v>
      </c>
      <c r="B4441" s="189" t="s">
        <v>4752</v>
      </c>
      <c r="C4441" s="189" t="s">
        <v>332</v>
      </c>
      <c r="D4441" s="189" t="s">
        <v>335</v>
      </c>
      <c r="E4441" s="138">
        <v>15.29</v>
      </c>
    </row>
    <row r="4442" spans="1:5">
      <c r="A4442" s="189">
        <v>38908</v>
      </c>
      <c r="B4442" s="189" t="s">
        <v>4753</v>
      </c>
      <c r="C4442" s="189" t="s">
        <v>332</v>
      </c>
      <c r="D4442" s="189" t="s">
        <v>335</v>
      </c>
      <c r="E4442" s="138">
        <v>17.21</v>
      </c>
    </row>
    <row r="4443" spans="1:5">
      <c r="A4443" s="189">
        <v>38909</v>
      </c>
      <c r="B4443" s="189" t="s">
        <v>4754</v>
      </c>
      <c r="C4443" s="189" t="s">
        <v>332</v>
      </c>
      <c r="D4443" s="189" t="s">
        <v>335</v>
      </c>
      <c r="E4443" s="138">
        <v>24.75</v>
      </c>
    </row>
    <row r="4444" spans="1:5">
      <c r="A4444" s="189">
        <v>38910</v>
      </c>
      <c r="B4444" s="189" t="s">
        <v>4755</v>
      </c>
      <c r="C4444" s="189" t="s">
        <v>332</v>
      </c>
      <c r="D4444" s="189" t="s">
        <v>335</v>
      </c>
      <c r="E4444" s="138">
        <v>26.73</v>
      </c>
    </row>
    <row r="4445" spans="1:5">
      <c r="A4445" s="189">
        <v>38897</v>
      </c>
      <c r="B4445" s="189" t="s">
        <v>4756</v>
      </c>
      <c r="C4445" s="189" t="s">
        <v>332</v>
      </c>
      <c r="D4445" s="189" t="s">
        <v>335</v>
      </c>
      <c r="E4445" s="138">
        <v>14.44</v>
      </c>
    </row>
    <row r="4446" spans="1:5">
      <c r="A4446" s="189">
        <v>38899</v>
      </c>
      <c r="B4446" s="189" t="s">
        <v>4757</v>
      </c>
      <c r="C4446" s="189" t="s">
        <v>332</v>
      </c>
      <c r="D4446" s="189" t="s">
        <v>335</v>
      </c>
      <c r="E4446" s="138">
        <v>16.239999999999998</v>
      </c>
    </row>
    <row r="4447" spans="1:5">
      <c r="A4447" s="189">
        <v>38900</v>
      </c>
      <c r="B4447" s="189" t="s">
        <v>4758</v>
      </c>
      <c r="C4447" s="189" t="s">
        <v>332</v>
      </c>
      <c r="D4447" s="189" t="s">
        <v>335</v>
      </c>
      <c r="E4447" s="138">
        <v>16.93</v>
      </c>
    </row>
    <row r="4448" spans="1:5">
      <c r="A4448" s="189">
        <v>38901</v>
      </c>
      <c r="B4448" s="189" t="s">
        <v>4759</v>
      </c>
      <c r="C4448" s="189" t="s">
        <v>332</v>
      </c>
      <c r="D4448" s="189" t="s">
        <v>335</v>
      </c>
      <c r="E4448" s="138">
        <v>27.7</v>
      </c>
    </row>
    <row r="4449" spans="1:5">
      <c r="A4449" s="189">
        <v>38904</v>
      </c>
      <c r="B4449" s="189" t="s">
        <v>4760</v>
      </c>
      <c r="C4449" s="189" t="s">
        <v>332</v>
      </c>
      <c r="D4449" s="189" t="s">
        <v>335</v>
      </c>
      <c r="E4449" s="138">
        <v>45</v>
      </c>
    </row>
    <row r="4450" spans="1:5">
      <c r="A4450" s="189">
        <v>38903</v>
      </c>
      <c r="B4450" s="189" t="s">
        <v>4761</v>
      </c>
      <c r="C4450" s="189" t="s">
        <v>332</v>
      </c>
      <c r="D4450" s="189" t="s">
        <v>335</v>
      </c>
      <c r="E4450" s="138">
        <v>44.71</v>
      </c>
    </row>
    <row r="4451" spans="1:5">
      <c r="A4451" s="189">
        <v>7091</v>
      </c>
      <c r="B4451" s="189" t="s">
        <v>3793</v>
      </c>
      <c r="C4451" s="189" t="s">
        <v>332</v>
      </c>
      <c r="D4451" s="189" t="s">
        <v>333</v>
      </c>
      <c r="E4451" s="138">
        <v>9.82</v>
      </c>
    </row>
    <row r="4452" spans="1:5">
      <c r="A4452" s="189">
        <v>11655</v>
      </c>
      <c r="B4452" s="189" t="s">
        <v>3794</v>
      </c>
      <c r="C4452" s="189" t="s">
        <v>332</v>
      </c>
      <c r="D4452" s="189" t="s">
        <v>333</v>
      </c>
      <c r="E4452" s="138">
        <v>9.3800000000000008</v>
      </c>
    </row>
    <row r="4453" spans="1:5">
      <c r="A4453" s="189">
        <v>11656</v>
      </c>
      <c r="B4453" s="189" t="s">
        <v>3795</v>
      </c>
      <c r="C4453" s="189" t="s">
        <v>332</v>
      </c>
      <c r="D4453" s="189" t="s">
        <v>333</v>
      </c>
      <c r="E4453" s="138">
        <v>9.82</v>
      </c>
    </row>
    <row r="4454" spans="1:5">
      <c r="A4454" s="189">
        <v>37948</v>
      </c>
      <c r="B4454" s="189" t="s">
        <v>3796</v>
      </c>
      <c r="C4454" s="189" t="s">
        <v>332</v>
      </c>
      <c r="D4454" s="189" t="s">
        <v>333</v>
      </c>
      <c r="E4454" s="138">
        <v>1.99</v>
      </c>
    </row>
    <row r="4455" spans="1:5">
      <c r="A4455" s="189">
        <v>7097</v>
      </c>
      <c r="B4455" s="189" t="s">
        <v>224</v>
      </c>
      <c r="C4455" s="189" t="s">
        <v>332</v>
      </c>
      <c r="D4455" s="189" t="s">
        <v>333</v>
      </c>
      <c r="E4455" s="138">
        <v>4.3600000000000003</v>
      </c>
    </row>
    <row r="4456" spans="1:5">
      <c r="A4456" s="189">
        <v>11657</v>
      </c>
      <c r="B4456" s="189" t="s">
        <v>3797</v>
      </c>
      <c r="C4456" s="189" t="s">
        <v>332</v>
      </c>
      <c r="D4456" s="189" t="s">
        <v>333</v>
      </c>
      <c r="E4456" s="138">
        <v>8.56</v>
      </c>
    </row>
    <row r="4457" spans="1:5">
      <c r="A4457" s="189">
        <v>11658</v>
      </c>
      <c r="B4457" s="189" t="s">
        <v>3798</v>
      </c>
      <c r="C4457" s="189" t="s">
        <v>332</v>
      </c>
      <c r="D4457" s="189" t="s">
        <v>333</v>
      </c>
      <c r="E4457" s="138">
        <v>8.7100000000000009</v>
      </c>
    </row>
    <row r="4458" spans="1:5">
      <c r="A4458" s="189">
        <v>7146</v>
      </c>
      <c r="B4458" s="189" t="s">
        <v>3799</v>
      </c>
      <c r="C4458" s="189" t="s">
        <v>332</v>
      </c>
      <c r="D4458" s="189" t="s">
        <v>333</v>
      </c>
      <c r="E4458" s="138">
        <v>112.78</v>
      </c>
    </row>
    <row r="4459" spans="1:5">
      <c r="A4459" s="189">
        <v>7138</v>
      </c>
      <c r="B4459" s="189" t="s">
        <v>3800</v>
      </c>
      <c r="C4459" s="189" t="s">
        <v>332</v>
      </c>
      <c r="D4459" s="189" t="s">
        <v>333</v>
      </c>
      <c r="E4459" s="138">
        <v>0.63</v>
      </c>
    </row>
    <row r="4460" spans="1:5">
      <c r="A4460" s="189">
        <v>7139</v>
      </c>
      <c r="B4460" s="189" t="s">
        <v>3801</v>
      </c>
      <c r="C4460" s="189" t="s">
        <v>332</v>
      </c>
      <c r="D4460" s="189" t="s">
        <v>333</v>
      </c>
      <c r="E4460" s="138">
        <v>0.83</v>
      </c>
    </row>
    <row r="4461" spans="1:5">
      <c r="A4461" s="189">
        <v>7140</v>
      </c>
      <c r="B4461" s="189" t="s">
        <v>3802</v>
      </c>
      <c r="C4461" s="189" t="s">
        <v>332</v>
      </c>
      <c r="D4461" s="189" t="s">
        <v>333</v>
      </c>
      <c r="E4461" s="138">
        <v>2.78</v>
      </c>
    </row>
    <row r="4462" spans="1:5">
      <c r="A4462" s="189">
        <v>7141</v>
      </c>
      <c r="B4462" s="189" t="s">
        <v>3803</v>
      </c>
      <c r="C4462" s="189" t="s">
        <v>332</v>
      </c>
      <c r="D4462" s="189" t="s">
        <v>333</v>
      </c>
      <c r="E4462" s="138">
        <v>6.08</v>
      </c>
    </row>
    <row r="4463" spans="1:5">
      <c r="A4463" s="189">
        <v>7143</v>
      </c>
      <c r="B4463" s="189" t="s">
        <v>3804</v>
      </c>
      <c r="C4463" s="189" t="s">
        <v>332</v>
      </c>
      <c r="D4463" s="189" t="s">
        <v>333</v>
      </c>
      <c r="E4463" s="138">
        <v>20.27</v>
      </c>
    </row>
    <row r="4464" spans="1:5">
      <c r="A4464" s="189">
        <v>7144</v>
      </c>
      <c r="B4464" s="189" t="s">
        <v>3805</v>
      </c>
      <c r="C4464" s="189" t="s">
        <v>332</v>
      </c>
      <c r="D4464" s="189" t="s">
        <v>333</v>
      </c>
      <c r="E4464" s="138">
        <v>40.549999999999997</v>
      </c>
    </row>
    <row r="4465" spans="1:5">
      <c r="A4465" s="189">
        <v>7145</v>
      </c>
      <c r="B4465" s="189" t="s">
        <v>3806</v>
      </c>
      <c r="C4465" s="189" t="s">
        <v>332</v>
      </c>
      <c r="D4465" s="189" t="s">
        <v>333</v>
      </c>
      <c r="E4465" s="138">
        <v>66.5</v>
      </c>
    </row>
    <row r="4466" spans="1:5">
      <c r="A4466" s="189">
        <v>7142</v>
      </c>
      <c r="B4466" s="189" t="s">
        <v>212</v>
      </c>
      <c r="C4466" s="189" t="s">
        <v>332</v>
      </c>
      <c r="D4466" s="189" t="s">
        <v>333</v>
      </c>
      <c r="E4466" s="138">
        <v>6.8</v>
      </c>
    </row>
    <row r="4467" spans="1:5">
      <c r="A4467" s="189">
        <v>3593</v>
      </c>
      <c r="B4467" s="189" t="s">
        <v>3807</v>
      </c>
      <c r="C4467" s="189" t="s">
        <v>332</v>
      </c>
      <c r="D4467" s="189" t="s">
        <v>335</v>
      </c>
      <c r="E4467" s="138">
        <v>54.59</v>
      </c>
    </row>
    <row r="4468" spans="1:5">
      <c r="A4468" s="189">
        <v>3588</v>
      </c>
      <c r="B4468" s="189" t="s">
        <v>3808</v>
      </c>
      <c r="C4468" s="189" t="s">
        <v>332</v>
      </c>
      <c r="D4468" s="189" t="s">
        <v>335</v>
      </c>
      <c r="E4468" s="138">
        <v>42.08</v>
      </c>
    </row>
    <row r="4469" spans="1:5">
      <c r="A4469" s="189">
        <v>3585</v>
      </c>
      <c r="B4469" s="189" t="s">
        <v>3809</v>
      </c>
      <c r="C4469" s="189" t="s">
        <v>332</v>
      </c>
      <c r="D4469" s="189" t="s">
        <v>335</v>
      </c>
      <c r="E4469" s="138">
        <v>12.99</v>
      </c>
    </row>
    <row r="4470" spans="1:5">
      <c r="A4470" s="189">
        <v>3587</v>
      </c>
      <c r="B4470" s="189" t="s">
        <v>3810</v>
      </c>
      <c r="C4470" s="189" t="s">
        <v>332</v>
      </c>
      <c r="D4470" s="189" t="s">
        <v>335</v>
      </c>
      <c r="E4470" s="138">
        <v>26.11</v>
      </c>
    </row>
    <row r="4471" spans="1:5">
      <c r="A4471" s="189">
        <v>3590</v>
      </c>
      <c r="B4471" s="189" t="s">
        <v>3811</v>
      </c>
      <c r="C4471" s="189" t="s">
        <v>332</v>
      </c>
      <c r="D4471" s="189" t="s">
        <v>335</v>
      </c>
      <c r="E4471" s="138">
        <v>155.01</v>
      </c>
    </row>
    <row r="4472" spans="1:5">
      <c r="A4472" s="189">
        <v>3589</v>
      </c>
      <c r="B4472" s="189" t="s">
        <v>3812</v>
      </c>
      <c r="C4472" s="189" t="s">
        <v>332</v>
      </c>
      <c r="D4472" s="189" t="s">
        <v>335</v>
      </c>
      <c r="E4472" s="138">
        <v>83.2</v>
      </c>
    </row>
    <row r="4473" spans="1:5">
      <c r="A4473" s="189">
        <v>3586</v>
      </c>
      <c r="B4473" s="189" t="s">
        <v>3813</v>
      </c>
      <c r="C4473" s="189" t="s">
        <v>332</v>
      </c>
      <c r="D4473" s="189" t="s">
        <v>335</v>
      </c>
      <c r="E4473" s="138">
        <v>17.02</v>
      </c>
    </row>
    <row r="4474" spans="1:5">
      <c r="A4474" s="189">
        <v>3592</v>
      </c>
      <c r="B4474" s="189" t="s">
        <v>3814</v>
      </c>
      <c r="C4474" s="189" t="s">
        <v>332</v>
      </c>
      <c r="D4474" s="189" t="s">
        <v>335</v>
      </c>
      <c r="E4474" s="138">
        <v>245.03</v>
      </c>
    </row>
    <row r="4475" spans="1:5">
      <c r="A4475" s="189">
        <v>3591</v>
      </c>
      <c r="B4475" s="189" t="s">
        <v>3815</v>
      </c>
      <c r="C4475" s="189" t="s">
        <v>332</v>
      </c>
      <c r="D4475" s="189" t="s">
        <v>335</v>
      </c>
      <c r="E4475" s="138">
        <v>392.8</v>
      </c>
    </row>
    <row r="4476" spans="1:5">
      <c r="A4476" s="189">
        <v>40396</v>
      </c>
      <c r="B4476" s="189" t="s">
        <v>9455</v>
      </c>
      <c r="C4476" s="189" t="s">
        <v>332</v>
      </c>
      <c r="D4476" s="189" t="s">
        <v>335</v>
      </c>
      <c r="E4476" s="138">
        <v>77.709999999999994</v>
      </c>
    </row>
    <row r="4477" spans="1:5">
      <c r="A4477" s="189">
        <v>40395</v>
      </c>
      <c r="B4477" s="189" t="s">
        <v>9456</v>
      </c>
      <c r="C4477" s="189" t="s">
        <v>332</v>
      </c>
      <c r="D4477" s="189" t="s">
        <v>335</v>
      </c>
      <c r="E4477" s="138">
        <v>59.64</v>
      </c>
    </row>
    <row r="4478" spans="1:5">
      <c r="A4478" s="189">
        <v>40392</v>
      </c>
      <c r="B4478" s="189" t="s">
        <v>9457</v>
      </c>
      <c r="C4478" s="189" t="s">
        <v>332</v>
      </c>
      <c r="D4478" s="189" t="s">
        <v>335</v>
      </c>
      <c r="E4478" s="138">
        <v>19.190000000000001</v>
      </c>
    </row>
    <row r="4479" spans="1:5">
      <c r="A4479" s="189">
        <v>40394</v>
      </c>
      <c r="B4479" s="189" t="s">
        <v>9458</v>
      </c>
      <c r="C4479" s="189" t="s">
        <v>332</v>
      </c>
      <c r="D4479" s="189" t="s">
        <v>335</v>
      </c>
      <c r="E4479" s="138">
        <v>38.83</v>
      </c>
    </row>
    <row r="4480" spans="1:5">
      <c r="A4480" s="189">
        <v>40398</v>
      </c>
      <c r="B4480" s="189" t="s">
        <v>9459</v>
      </c>
      <c r="C4480" s="189" t="s">
        <v>332</v>
      </c>
      <c r="D4480" s="189" t="s">
        <v>335</v>
      </c>
      <c r="E4480" s="138">
        <v>249.32</v>
      </c>
    </row>
    <row r="4481" spans="1:5">
      <c r="A4481" s="189">
        <v>40397</v>
      </c>
      <c r="B4481" s="189" t="s">
        <v>9460</v>
      </c>
      <c r="C4481" s="189" t="s">
        <v>332</v>
      </c>
      <c r="D4481" s="189" t="s">
        <v>335</v>
      </c>
      <c r="E4481" s="138">
        <v>127.68</v>
      </c>
    </row>
    <row r="4482" spans="1:5">
      <c r="A4482" s="189">
        <v>40393</v>
      </c>
      <c r="B4482" s="189" t="s">
        <v>9461</v>
      </c>
      <c r="C4482" s="189" t="s">
        <v>332</v>
      </c>
      <c r="D4482" s="189" t="s">
        <v>335</v>
      </c>
      <c r="E4482" s="138">
        <v>24.72</v>
      </c>
    </row>
    <row r="4483" spans="1:5">
      <c r="A4483" s="189">
        <v>40399</v>
      </c>
      <c r="B4483" s="189" t="s">
        <v>9462</v>
      </c>
      <c r="C4483" s="189" t="s">
        <v>332</v>
      </c>
      <c r="D4483" s="189" t="s">
        <v>335</v>
      </c>
      <c r="E4483" s="138">
        <v>407.89</v>
      </c>
    </row>
    <row r="4484" spans="1:5">
      <c r="A4484" s="189">
        <v>39322</v>
      </c>
      <c r="B4484" s="189" t="s">
        <v>4762</v>
      </c>
      <c r="C4484" s="189" t="s">
        <v>332</v>
      </c>
      <c r="D4484" s="189" t="s">
        <v>335</v>
      </c>
      <c r="E4484" s="138">
        <v>17.440000000000001</v>
      </c>
    </row>
    <row r="4485" spans="1:5">
      <c r="A4485" s="189">
        <v>39289</v>
      </c>
      <c r="B4485" s="189" t="s">
        <v>4763</v>
      </c>
      <c r="C4485" s="189" t="s">
        <v>332</v>
      </c>
      <c r="D4485" s="189" t="s">
        <v>335</v>
      </c>
      <c r="E4485" s="138">
        <v>20.89</v>
      </c>
    </row>
    <row r="4486" spans="1:5">
      <c r="A4486" s="189">
        <v>39290</v>
      </c>
      <c r="B4486" s="189" t="s">
        <v>4764</v>
      </c>
      <c r="C4486" s="189" t="s">
        <v>332</v>
      </c>
      <c r="D4486" s="189" t="s">
        <v>335</v>
      </c>
      <c r="E4486" s="138">
        <v>35.46</v>
      </c>
    </row>
    <row r="4487" spans="1:5">
      <c r="A4487" s="189">
        <v>39291</v>
      </c>
      <c r="B4487" s="189" t="s">
        <v>4765</v>
      </c>
      <c r="C4487" s="189" t="s">
        <v>332</v>
      </c>
      <c r="D4487" s="189" t="s">
        <v>335</v>
      </c>
      <c r="E4487" s="138">
        <v>53.09</v>
      </c>
    </row>
    <row r="4488" spans="1:5">
      <c r="A4488" s="189">
        <v>20174</v>
      </c>
      <c r="B4488" s="189" t="s">
        <v>3816</v>
      </c>
      <c r="C4488" s="189" t="s">
        <v>332</v>
      </c>
      <c r="D4488" s="189" t="s">
        <v>333</v>
      </c>
      <c r="E4488" s="138">
        <v>23.94</v>
      </c>
    </row>
    <row r="4489" spans="1:5">
      <c r="A4489" s="189">
        <v>41892</v>
      </c>
      <c r="B4489" s="189" t="s">
        <v>3817</v>
      </c>
      <c r="C4489" s="189" t="s">
        <v>332</v>
      </c>
      <c r="D4489" s="189" t="s">
        <v>335</v>
      </c>
      <c r="E4489" s="138">
        <v>87.08</v>
      </c>
    </row>
    <row r="4490" spans="1:5">
      <c r="A4490" s="189">
        <v>7048</v>
      </c>
      <c r="B4490" s="189" t="s">
        <v>3818</v>
      </c>
      <c r="C4490" s="189" t="s">
        <v>332</v>
      </c>
      <c r="D4490" s="189" t="s">
        <v>335</v>
      </c>
      <c r="E4490" s="138">
        <v>18.79</v>
      </c>
    </row>
    <row r="4491" spans="1:5">
      <c r="A4491" s="189">
        <v>7088</v>
      </c>
      <c r="B4491" s="189" t="s">
        <v>3819</v>
      </c>
      <c r="C4491" s="189" t="s">
        <v>332</v>
      </c>
      <c r="D4491" s="189" t="s">
        <v>335</v>
      </c>
      <c r="E4491" s="138">
        <v>41.1</v>
      </c>
    </row>
    <row r="4492" spans="1:5">
      <c r="A4492" s="189">
        <v>20179</v>
      </c>
      <c r="B4492" s="189" t="s">
        <v>3820</v>
      </c>
      <c r="C4492" s="189" t="s">
        <v>332</v>
      </c>
      <c r="D4492" s="189" t="s">
        <v>333</v>
      </c>
      <c r="E4492" s="138">
        <v>32.229999999999997</v>
      </c>
    </row>
    <row r="4493" spans="1:5">
      <c r="A4493" s="189">
        <v>20178</v>
      </c>
      <c r="B4493" s="189" t="s">
        <v>3821</v>
      </c>
      <c r="C4493" s="189" t="s">
        <v>332</v>
      </c>
      <c r="D4493" s="189" t="s">
        <v>333</v>
      </c>
      <c r="E4493" s="138">
        <v>28.49</v>
      </c>
    </row>
    <row r="4494" spans="1:5">
      <c r="A4494" s="189">
        <v>20180</v>
      </c>
      <c r="B4494" s="189" t="s">
        <v>3822</v>
      </c>
      <c r="C4494" s="189" t="s">
        <v>332</v>
      </c>
      <c r="D4494" s="189" t="s">
        <v>333</v>
      </c>
      <c r="E4494" s="138">
        <v>52.35</v>
      </c>
    </row>
    <row r="4495" spans="1:5">
      <c r="A4495" s="189">
        <v>20181</v>
      </c>
      <c r="B4495" s="189" t="s">
        <v>3823</v>
      </c>
      <c r="C4495" s="189" t="s">
        <v>332</v>
      </c>
      <c r="D4495" s="189" t="s">
        <v>333</v>
      </c>
      <c r="E4495" s="138">
        <v>77.66</v>
      </c>
    </row>
    <row r="4496" spans="1:5">
      <c r="A4496" s="189">
        <v>20177</v>
      </c>
      <c r="B4496" s="189" t="s">
        <v>3824</v>
      </c>
      <c r="C4496" s="189" t="s">
        <v>332</v>
      </c>
      <c r="D4496" s="189" t="s">
        <v>333</v>
      </c>
      <c r="E4496" s="138">
        <v>18.670000000000002</v>
      </c>
    </row>
    <row r="4497" spans="1:5">
      <c r="A4497" s="189">
        <v>7082</v>
      </c>
      <c r="B4497" s="189" t="s">
        <v>3825</v>
      </c>
      <c r="C4497" s="189" t="s">
        <v>332</v>
      </c>
      <c r="D4497" s="189" t="s">
        <v>335</v>
      </c>
      <c r="E4497" s="138">
        <v>32.950000000000003</v>
      </c>
    </row>
    <row r="4498" spans="1:5">
      <c r="A4498" s="189">
        <v>42707</v>
      </c>
      <c r="B4498" s="189" t="s">
        <v>9463</v>
      </c>
      <c r="C4498" s="189" t="s">
        <v>332</v>
      </c>
      <c r="D4498" s="189" t="s">
        <v>335</v>
      </c>
      <c r="E4498" s="138">
        <v>89.48</v>
      </c>
    </row>
    <row r="4499" spans="1:5">
      <c r="A4499" s="189">
        <v>7069</v>
      </c>
      <c r="B4499" s="189" t="s">
        <v>3826</v>
      </c>
      <c r="C4499" s="189" t="s">
        <v>332</v>
      </c>
      <c r="D4499" s="189" t="s">
        <v>335</v>
      </c>
      <c r="E4499" s="138">
        <v>73.12</v>
      </c>
    </row>
    <row r="4500" spans="1:5">
      <c r="A4500" s="189">
        <v>42708</v>
      </c>
      <c r="B4500" s="189" t="s">
        <v>9464</v>
      </c>
      <c r="C4500" s="189" t="s">
        <v>332</v>
      </c>
      <c r="D4500" s="189" t="s">
        <v>335</v>
      </c>
      <c r="E4500" s="138">
        <v>234.86</v>
      </c>
    </row>
    <row r="4501" spans="1:5">
      <c r="A4501" s="189">
        <v>7070</v>
      </c>
      <c r="B4501" s="189" t="s">
        <v>3827</v>
      </c>
      <c r="C4501" s="189" t="s">
        <v>332</v>
      </c>
      <c r="D4501" s="189" t="s">
        <v>335</v>
      </c>
      <c r="E4501" s="138">
        <v>104.71</v>
      </c>
    </row>
    <row r="4502" spans="1:5">
      <c r="A4502" s="189">
        <v>42709</v>
      </c>
      <c r="B4502" s="189" t="s">
        <v>9465</v>
      </c>
      <c r="C4502" s="189" t="s">
        <v>332</v>
      </c>
      <c r="D4502" s="189" t="s">
        <v>335</v>
      </c>
      <c r="E4502" s="138">
        <v>351.25</v>
      </c>
    </row>
    <row r="4503" spans="1:5">
      <c r="A4503" s="189">
        <v>42710</v>
      </c>
      <c r="B4503" s="189" t="s">
        <v>9466</v>
      </c>
      <c r="C4503" s="189" t="s">
        <v>332</v>
      </c>
      <c r="D4503" s="189" t="s">
        <v>335</v>
      </c>
      <c r="E4503" s="177">
        <v>1009.67</v>
      </c>
    </row>
    <row r="4504" spans="1:5">
      <c r="A4504" s="189">
        <v>42716</v>
      </c>
      <c r="B4504" s="189" t="s">
        <v>9467</v>
      </c>
      <c r="C4504" s="189" t="s">
        <v>332</v>
      </c>
      <c r="D4504" s="189" t="s">
        <v>335</v>
      </c>
      <c r="E4504" s="177">
        <v>1256.71</v>
      </c>
    </row>
    <row r="4505" spans="1:5">
      <c r="A4505" s="189">
        <v>20172</v>
      </c>
      <c r="B4505" s="189" t="s">
        <v>3828</v>
      </c>
      <c r="C4505" s="189" t="s">
        <v>332</v>
      </c>
      <c r="D4505" s="189" t="s">
        <v>335</v>
      </c>
      <c r="E4505" s="138">
        <v>24.16</v>
      </c>
    </row>
    <row r="4506" spans="1:5">
      <c r="A4506" s="189">
        <v>40945</v>
      </c>
      <c r="B4506" s="189" t="s">
        <v>9468</v>
      </c>
      <c r="C4506" s="189" t="s">
        <v>330</v>
      </c>
      <c r="D4506" s="189" t="s">
        <v>333</v>
      </c>
      <c r="E4506" s="138">
        <v>14.58</v>
      </c>
    </row>
    <row r="4507" spans="1:5">
      <c r="A4507" s="189">
        <v>40946</v>
      </c>
      <c r="B4507" s="189" t="s">
        <v>9469</v>
      </c>
      <c r="C4507" s="189" t="s">
        <v>470</v>
      </c>
      <c r="D4507" s="189" t="s">
        <v>333</v>
      </c>
      <c r="E4507" s="177">
        <v>2578.48</v>
      </c>
    </row>
    <row r="4508" spans="1:5">
      <c r="A4508" s="189">
        <v>7153</v>
      </c>
      <c r="B4508" s="189" t="s">
        <v>3829</v>
      </c>
      <c r="C4508" s="189" t="s">
        <v>330</v>
      </c>
      <c r="D4508" s="189" t="s">
        <v>333</v>
      </c>
      <c r="E4508" s="138">
        <v>23.95</v>
      </c>
    </row>
    <row r="4509" spans="1:5">
      <c r="A4509" s="189">
        <v>41089</v>
      </c>
      <c r="B4509" s="189" t="s">
        <v>3830</v>
      </c>
      <c r="C4509" s="189" t="s">
        <v>470</v>
      </c>
      <c r="D4509" s="189" t="s">
        <v>333</v>
      </c>
      <c r="E4509" s="177">
        <v>4236.93</v>
      </c>
    </row>
    <row r="4510" spans="1:5">
      <c r="A4510" s="189">
        <v>40943</v>
      </c>
      <c r="B4510" s="189" t="s">
        <v>9470</v>
      </c>
      <c r="C4510" s="189" t="s">
        <v>330</v>
      </c>
      <c r="D4510" s="189" t="s">
        <v>333</v>
      </c>
      <c r="E4510" s="138">
        <v>22.37</v>
      </c>
    </row>
    <row r="4511" spans="1:5">
      <c r="A4511" s="189">
        <v>40944</v>
      </c>
      <c r="B4511" s="189" t="s">
        <v>9471</v>
      </c>
      <c r="C4511" s="189" t="s">
        <v>470</v>
      </c>
      <c r="D4511" s="189" t="s">
        <v>333</v>
      </c>
      <c r="E4511" s="177">
        <v>3957.28</v>
      </c>
    </row>
    <row r="4512" spans="1:5">
      <c r="A4512" s="189">
        <v>6175</v>
      </c>
      <c r="B4512" s="189" t="s">
        <v>3831</v>
      </c>
      <c r="C4512" s="189" t="s">
        <v>330</v>
      </c>
      <c r="D4512" s="189" t="s">
        <v>333</v>
      </c>
      <c r="E4512" s="138">
        <v>24.79</v>
      </c>
    </row>
    <row r="4513" spans="1:5">
      <c r="A4513" s="189">
        <v>41092</v>
      </c>
      <c r="B4513" s="189" t="s">
        <v>3832</v>
      </c>
      <c r="C4513" s="189" t="s">
        <v>470</v>
      </c>
      <c r="D4513" s="189" t="s">
        <v>333</v>
      </c>
      <c r="E4513" s="177">
        <v>4383.6899999999996</v>
      </c>
    </row>
    <row r="4514" spans="1:5">
      <c r="A4514" s="189">
        <v>37712</v>
      </c>
      <c r="B4514" s="189" t="s">
        <v>16202</v>
      </c>
      <c r="C4514" s="189" t="s">
        <v>337</v>
      </c>
      <c r="D4514" s="189" t="s">
        <v>335</v>
      </c>
      <c r="E4514" s="138">
        <v>61.49</v>
      </c>
    </row>
    <row r="4515" spans="1:5">
      <c r="A4515" s="189">
        <v>34547</v>
      </c>
      <c r="B4515" s="189" t="s">
        <v>3833</v>
      </c>
      <c r="C4515" s="189" t="s">
        <v>383</v>
      </c>
      <c r="D4515" s="189" t="s">
        <v>333</v>
      </c>
      <c r="E4515" s="138">
        <v>2.54</v>
      </c>
    </row>
    <row r="4516" spans="1:5">
      <c r="A4516" s="189">
        <v>34548</v>
      </c>
      <c r="B4516" s="189" t="s">
        <v>3834</v>
      </c>
      <c r="C4516" s="189" t="s">
        <v>383</v>
      </c>
      <c r="D4516" s="189" t="s">
        <v>333</v>
      </c>
      <c r="E4516" s="138">
        <v>4.16</v>
      </c>
    </row>
    <row r="4517" spans="1:5">
      <c r="A4517" s="189">
        <v>34558</v>
      </c>
      <c r="B4517" s="189" t="s">
        <v>3835</v>
      </c>
      <c r="C4517" s="189" t="s">
        <v>383</v>
      </c>
      <c r="D4517" s="189" t="s">
        <v>333</v>
      </c>
      <c r="E4517" s="138">
        <v>2.06</v>
      </c>
    </row>
    <row r="4518" spans="1:5">
      <c r="A4518" s="189">
        <v>34550</v>
      </c>
      <c r="B4518" s="189" t="s">
        <v>3836</v>
      </c>
      <c r="C4518" s="189" t="s">
        <v>383</v>
      </c>
      <c r="D4518" s="189" t="s">
        <v>333</v>
      </c>
      <c r="E4518" s="138">
        <v>1.0900000000000001</v>
      </c>
    </row>
    <row r="4519" spans="1:5">
      <c r="A4519" s="189">
        <v>34557</v>
      </c>
      <c r="B4519" s="189" t="s">
        <v>3837</v>
      </c>
      <c r="C4519" s="189" t="s">
        <v>383</v>
      </c>
      <c r="D4519" s="189" t="s">
        <v>333</v>
      </c>
      <c r="E4519" s="138">
        <v>1.6</v>
      </c>
    </row>
    <row r="4520" spans="1:5">
      <c r="A4520" s="189">
        <v>37411</v>
      </c>
      <c r="B4520" s="189" t="s">
        <v>16203</v>
      </c>
      <c r="C4520" s="189" t="s">
        <v>337</v>
      </c>
      <c r="D4520" s="189" t="s">
        <v>333</v>
      </c>
      <c r="E4520" s="138">
        <v>11.75</v>
      </c>
    </row>
    <row r="4521" spans="1:5">
      <c r="A4521" s="189">
        <v>39508</v>
      </c>
      <c r="B4521" s="189" t="s">
        <v>16204</v>
      </c>
      <c r="C4521" s="189" t="s">
        <v>337</v>
      </c>
      <c r="D4521" s="189" t="s">
        <v>333</v>
      </c>
      <c r="E4521" s="138">
        <v>6.6</v>
      </c>
    </row>
    <row r="4522" spans="1:5">
      <c r="A4522" s="189">
        <v>39507</v>
      </c>
      <c r="B4522" s="189" t="s">
        <v>16205</v>
      </c>
      <c r="C4522" s="189" t="s">
        <v>337</v>
      </c>
      <c r="D4522" s="189" t="s">
        <v>333</v>
      </c>
      <c r="E4522" s="138">
        <v>9.85</v>
      </c>
    </row>
    <row r="4523" spans="1:5">
      <c r="A4523" s="189">
        <v>7155</v>
      </c>
      <c r="B4523" s="189" t="s">
        <v>16206</v>
      </c>
      <c r="C4523" s="189" t="s">
        <v>337</v>
      </c>
      <c r="D4523" s="189" t="s">
        <v>333</v>
      </c>
      <c r="E4523" s="138">
        <v>12.64</v>
      </c>
    </row>
    <row r="4524" spans="1:5">
      <c r="A4524" s="189">
        <v>42406</v>
      </c>
      <c r="B4524" s="189" t="s">
        <v>16207</v>
      </c>
      <c r="C4524" s="189" t="s">
        <v>337</v>
      </c>
      <c r="D4524" s="189" t="s">
        <v>333</v>
      </c>
      <c r="E4524" s="138">
        <v>14.49</v>
      </c>
    </row>
    <row r="4525" spans="1:5">
      <c r="A4525" s="189">
        <v>7156</v>
      </c>
      <c r="B4525" s="189" t="s">
        <v>4884</v>
      </c>
      <c r="C4525" s="189" t="s">
        <v>337</v>
      </c>
      <c r="D4525" s="189" t="s">
        <v>331</v>
      </c>
      <c r="E4525" s="138">
        <v>18.14</v>
      </c>
    </row>
    <row r="4526" spans="1:5">
      <c r="A4526" s="189">
        <v>43127</v>
      </c>
      <c r="B4526" s="189" t="s">
        <v>16208</v>
      </c>
      <c r="C4526" s="189" t="s">
        <v>337</v>
      </c>
      <c r="D4526" s="189" t="s">
        <v>333</v>
      </c>
      <c r="E4526" s="138">
        <v>25.96</v>
      </c>
    </row>
    <row r="4527" spans="1:5">
      <c r="A4527" s="189">
        <v>10917</v>
      </c>
      <c r="B4527" s="189" t="s">
        <v>16209</v>
      </c>
      <c r="C4527" s="189" t="s">
        <v>337</v>
      </c>
      <c r="D4527" s="189" t="s">
        <v>333</v>
      </c>
      <c r="E4527" s="138">
        <v>5.48</v>
      </c>
    </row>
    <row r="4528" spans="1:5">
      <c r="A4528" s="189">
        <v>21141</v>
      </c>
      <c r="B4528" s="189" t="s">
        <v>16210</v>
      </c>
      <c r="C4528" s="189" t="s">
        <v>337</v>
      </c>
      <c r="D4528" s="189" t="s">
        <v>333</v>
      </c>
      <c r="E4528" s="138">
        <v>8.48</v>
      </c>
    </row>
    <row r="4529" spans="1:5">
      <c r="A4529" s="189">
        <v>39509</v>
      </c>
      <c r="B4529" s="189" t="s">
        <v>16211</v>
      </c>
      <c r="C4529" s="189" t="s">
        <v>337</v>
      </c>
      <c r="D4529" s="189" t="s">
        <v>333</v>
      </c>
      <c r="E4529" s="138">
        <v>8.16</v>
      </c>
    </row>
    <row r="4530" spans="1:5">
      <c r="A4530" s="189">
        <v>25988</v>
      </c>
      <c r="B4530" s="189" t="s">
        <v>3838</v>
      </c>
      <c r="C4530" s="189" t="s">
        <v>337</v>
      </c>
      <c r="D4530" s="189" t="s">
        <v>333</v>
      </c>
      <c r="E4530" s="138">
        <v>7.76</v>
      </c>
    </row>
    <row r="4531" spans="1:5">
      <c r="A4531" s="189">
        <v>7167</v>
      </c>
      <c r="B4531" s="189" t="s">
        <v>16212</v>
      </c>
      <c r="C4531" s="189" t="s">
        <v>337</v>
      </c>
      <c r="D4531" s="189" t="s">
        <v>333</v>
      </c>
      <c r="E4531" s="138">
        <v>13.84</v>
      </c>
    </row>
    <row r="4532" spans="1:5">
      <c r="A4532" s="189">
        <v>10928</v>
      </c>
      <c r="B4532" s="189" t="s">
        <v>16213</v>
      </c>
      <c r="C4532" s="189" t="s">
        <v>337</v>
      </c>
      <c r="D4532" s="189" t="s">
        <v>333</v>
      </c>
      <c r="E4532" s="138">
        <v>7.95</v>
      </c>
    </row>
    <row r="4533" spans="1:5">
      <c r="A4533" s="189">
        <v>10933</v>
      </c>
      <c r="B4533" s="189" t="s">
        <v>16214</v>
      </c>
      <c r="C4533" s="189" t="s">
        <v>337</v>
      </c>
      <c r="D4533" s="189" t="s">
        <v>333</v>
      </c>
      <c r="E4533" s="138">
        <v>12</v>
      </c>
    </row>
    <row r="4534" spans="1:5">
      <c r="A4534" s="189">
        <v>7158</v>
      </c>
      <c r="B4534" s="189" t="s">
        <v>16215</v>
      </c>
      <c r="C4534" s="189" t="s">
        <v>337</v>
      </c>
      <c r="D4534" s="189" t="s">
        <v>331</v>
      </c>
      <c r="E4534" s="138">
        <v>20.350000000000001</v>
      </c>
    </row>
    <row r="4535" spans="1:5">
      <c r="A4535" s="189">
        <v>10927</v>
      </c>
      <c r="B4535" s="189" t="s">
        <v>16216</v>
      </c>
      <c r="C4535" s="189" t="s">
        <v>337</v>
      </c>
      <c r="D4535" s="189" t="s">
        <v>333</v>
      </c>
      <c r="E4535" s="138">
        <v>13.01</v>
      </c>
    </row>
    <row r="4536" spans="1:5">
      <c r="A4536" s="189">
        <v>7162</v>
      </c>
      <c r="B4536" s="189" t="s">
        <v>16217</v>
      </c>
      <c r="C4536" s="189" t="s">
        <v>337</v>
      </c>
      <c r="D4536" s="189" t="s">
        <v>333</v>
      </c>
      <c r="E4536" s="138">
        <v>31.84</v>
      </c>
    </row>
    <row r="4537" spans="1:5">
      <c r="A4537" s="189">
        <v>10932</v>
      </c>
      <c r="B4537" s="189" t="s">
        <v>16218</v>
      </c>
      <c r="C4537" s="189" t="s">
        <v>337</v>
      </c>
      <c r="D4537" s="189" t="s">
        <v>333</v>
      </c>
      <c r="E4537" s="138">
        <v>55.39</v>
      </c>
    </row>
    <row r="4538" spans="1:5">
      <c r="A4538" s="189">
        <v>10937</v>
      </c>
      <c r="B4538" s="189" t="s">
        <v>16219</v>
      </c>
      <c r="C4538" s="189" t="s">
        <v>337</v>
      </c>
      <c r="D4538" s="189" t="s">
        <v>333</v>
      </c>
      <c r="E4538" s="138">
        <v>14.23</v>
      </c>
    </row>
    <row r="4539" spans="1:5">
      <c r="A4539" s="189">
        <v>10935</v>
      </c>
      <c r="B4539" s="189" t="s">
        <v>16220</v>
      </c>
      <c r="C4539" s="189" t="s">
        <v>337</v>
      </c>
      <c r="D4539" s="189" t="s">
        <v>333</v>
      </c>
      <c r="E4539" s="138">
        <v>24.69</v>
      </c>
    </row>
    <row r="4540" spans="1:5">
      <c r="A4540" s="189">
        <v>10931</v>
      </c>
      <c r="B4540" s="189" t="s">
        <v>16221</v>
      </c>
      <c r="C4540" s="189" t="s">
        <v>337</v>
      </c>
      <c r="D4540" s="189" t="s">
        <v>333</v>
      </c>
      <c r="E4540" s="138">
        <v>6.94</v>
      </c>
    </row>
    <row r="4541" spans="1:5">
      <c r="A4541" s="189">
        <v>7164</v>
      </c>
      <c r="B4541" s="189" t="s">
        <v>16222</v>
      </c>
      <c r="C4541" s="189" t="s">
        <v>337</v>
      </c>
      <c r="D4541" s="189" t="s">
        <v>333</v>
      </c>
      <c r="E4541" s="138">
        <v>22.98</v>
      </c>
    </row>
    <row r="4542" spans="1:5">
      <c r="A4542" s="189">
        <v>36887</v>
      </c>
      <c r="B4542" s="189" t="s">
        <v>3839</v>
      </c>
      <c r="C4542" s="189" t="s">
        <v>337</v>
      </c>
      <c r="D4542" s="189" t="s">
        <v>335</v>
      </c>
      <c r="E4542" s="138">
        <v>14.07</v>
      </c>
    </row>
    <row r="4543" spans="1:5">
      <c r="A4543" s="189">
        <v>34630</v>
      </c>
      <c r="B4543" s="189" t="s">
        <v>16223</v>
      </c>
      <c r="C4543" s="189" t="s">
        <v>332</v>
      </c>
      <c r="D4543" s="189" t="s">
        <v>335</v>
      </c>
      <c r="E4543" s="138">
        <v>999.44</v>
      </c>
    </row>
    <row r="4544" spans="1:5">
      <c r="A4544" s="189">
        <v>7161</v>
      </c>
      <c r="B4544" s="189" t="s">
        <v>3840</v>
      </c>
      <c r="C4544" s="189" t="s">
        <v>337</v>
      </c>
      <c r="D4544" s="189" t="s">
        <v>333</v>
      </c>
      <c r="E4544" s="138">
        <v>2.86</v>
      </c>
    </row>
    <row r="4545" spans="1:5">
      <c r="A4545" s="189">
        <v>7170</v>
      </c>
      <c r="B4545" s="189" t="s">
        <v>3841</v>
      </c>
      <c r="C4545" s="189" t="s">
        <v>337</v>
      </c>
      <c r="D4545" s="189" t="s">
        <v>335</v>
      </c>
      <c r="E4545" s="138">
        <v>2</v>
      </c>
    </row>
    <row r="4546" spans="1:5">
      <c r="A4546" s="189">
        <v>37524</v>
      </c>
      <c r="B4546" s="189" t="s">
        <v>3842</v>
      </c>
      <c r="C4546" s="189" t="s">
        <v>383</v>
      </c>
      <c r="D4546" s="189" t="s">
        <v>335</v>
      </c>
      <c r="E4546" s="138">
        <v>1.91</v>
      </c>
    </row>
    <row r="4547" spans="1:5">
      <c r="A4547" s="189">
        <v>37525</v>
      </c>
      <c r="B4547" s="189" t="s">
        <v>3843</v>
      </c>
      <c r="C4547" s="189" t="s">
        <v>383</v>
      </c>
      <c r="D4547" s="189" t="s">
        <v>335</v>
      </c>
      <c r="E4547" s="138">
        <v>2.2799999999999998</v>
      </c>
    </row>
    <row r="4548" spans="1:5">
      <c r="A4548" s="189">
        <v>36789</v>
      </c>
      <c r="B4548" s="189" t="s">
        <v>3844</v>
      </c>
      <c r="C4548" s="189" t="s">
        <v>332</v>
      </c>
      <c r="D4548" s="189" t="s">
        <v>333</v>
      </c>
      <c r="E4548" s="138">
        <v>1.38</v>
      </c>
    </row>
    <row r="4549" spans="1:5">
      <c r="A4549" s="189">
        <v>7173</v>
      </c>
      <c r="B4549" s="189" t="s">
        <v>9472</v>
      </c>
      <c r="C4549" s="189" t="s">
        <v>702</v>
      </c>
      <c r="D4549" s="189" t="s">
        <v>331</v>
      </c>
      <c r="E4549" s="138">
        <v>895.14</v>
      </c>
    </row>
    <row r="4550" spans="1:5">
      <c r="A4550" s="189">
        <v>7175</v>
      </c>
      <c r="B4550" s="189" t="s">
        <v>9473</v>
      </c>
      <c r="C4550" s="189" t="s">
        <v>332</v>
      </c>
      <c r="D4550" s="189" t="s">
        <v>333</v>
      </c>
      <c r="E4550" s="138">
        <v>1.01</v>
      </c>
    </row>
    <row r="4551" spans="1:5">
      <c r="A4551" s="189">
        <v>40741</v>
      </c>
      <c r="B4551" s="189" t="s">
        <v>16224</v>
      </c>
      <c r="C4551" s="189" t="s">
        <v>332</v>
      </c>
      <c r="D4551" s="189" t="s">
        <v>333</v>
      </c>
      <c r="E4551" s="138">
        <v>1.86</v>
      </c>
    </row>
    <row r="4552" spans="1:5">
      <c r="A4552" s="189">
        <v>7184</v>
      </c>
      <c r="B4552" s="189" t="s">
        <v>3845</v>
      </c>
      <c r="C4552" s="189" t="s">
        <v>337</v>
      </c>
      <c r="D4552" s="189" t="s">
        <v>335</v>
      </c>
      <c r="E4552" s="138">
        <v>28</v>
      </c>
    </row>
    <row r="4553" spans="1:5">
      <c r="A4553" s="189">
        <v>34458</v>
      </c>
      <c r="B4553" s="189" t="s">
        <v>3846</v>
      </c>
      <c r="C4553" s="189" t="s">
        <v>332</v>
      </c>
      <c r="D4553" s="189" t="s">
        <v>333</v>
      </c>
      <c r="E4553" s="138">
        <v>110.44</v>
      </c>
    </row>
    <row r="4554" spans="1:5">
      <c r="A4554" s="189">
        <v>34464</v>
      </c>
      <c r="B4554" s="189" t="s">
        <v>3847</v>
      </c>
      <c r="C4554" s="189" t="s">
        <v>332</v>
      </c>
      <c r="D4554" s="189" t="s">
        <v>333</v>
      </c>
      <c r="E4554" s="138">
        <v>148.16</v>
      </c>
    </row>
    <row r="4555" spans="1:5">
      <c r="A4555" s="189">
        <v>34468</v>
      </c>
      <c r="B4555" s="189" t="s">
        <v>3848</v>
      </c>
      <c r="C4555" s="189" t="s">
        <v>332</v>
      </c>
      <c r="D4555" s="189" t="s">
        <v>333</v>
      </c>
      <c r="E4555" s="138">
        <v>170.99</v>
      </c>
    </row>
    <row r="4556" spans="1:5">
      <c r="A4556" s="189">
        <v>34473</v>
      </c>
      <c r="B4556" s="189" t="s">
        <v>3849</v>
      </c>
      <c r="C4556" s="189" t="s">
        <v>332</v>
      </c>
      <c r="D4556" s="189" t="s">
        <v>333</v>
      </c>
      <c r="E4556" s="138">
        <v>139.85</v>
      </c>
    </row>
    <row r="4557" spans="1:5">
      <c r="A4557" s="189">
        <v>34480</v>
      </c>
      <c r="B4557" s="189" t="s">
        <v>3850</v>
      </c>
      <c r="C4557" s="189" t="s">
        <v>332</v>
      </c>
      <c r="D4557" s="189" t="s">
        <v>333</v>
      </c>
      <c r="E4557" s="138">
        <v>190.71</v>
      </c>
    </row>
    <row r="4558" spans="1:5">
      <c r="A4558" s="189">
        <v>34486</v>
      </c>
      <c r="B4558" s="189" t="s">
        <v>3851</v>
      </c>
      <c r="C4558" s="189" t="s">
        <v>332</v>
      </c>
      <c r="D4558" s="189" t="s">
        <v>333</v>
      </c>
      <c r="E4558" s="138">
        <v>213.59</v>
      </c>
    </row>
    <row r="4559" spans="1:5">
      <c r="A4559" s="189">
        <v>7202</v>
      </c>
      <c r="B4559" s="189" t="s">
        <v>3852</v>
      </c>
      <c r="C4559" s="189" t="s">
        <v>337</v>
      </c>
      <c r="D4559" s="189" t="s">
        <v>333</v>
      </c>
      <c r="E4559" s="138">
        <v>43.77</v>
      </c>
    </row>
    <row r="4560" spans="1:5">
      <c r="A4560" s="189">
        <v>7190</v>
      </c>
      <c r="B4560" s="189" t="s">
        <v>3853</v>
      </c>
      <c r="C4560" s="189" t="s">
        <v>332</v>
      </c>
      <c r="D4560" s="189" t="s">
        <v>333</v>
      </c>
      <c r="E4560" s="138">
        <v>7.51</v>
      </c>
    </row>
    <row r="4561" spans="1:5">
      <c r="A4561" s="189">
        <v>34417</v>
      </c>
      <c r="B4561" s="189" t="s">
        <v>3854</v>
      </c>
      <c r="C4561" s="189" t="s">
        <v>332</v>
      </c>
      <c r="D4561" s="189" t="s">
        <v>333</v>
      </c>
      <c r="E4561" s="138">
        <v>13.05</v>
      </c>
    </row>
    <row r="4562" spans="1:5">
      <c r="A4562" s="189">
        <v>7191</v>
      </c>
      <c r="B4562" s="189" t="s">
        <v>3855</v>
      </c>
      <c r="C4562" s="189" t="s">
        <v>332</v>
      </c>
      <c r="D4562" s="189" t="s">
        <v>333</v>
      </c>
      <c r="E4562" s="138">
        <v>15.12</v>
      </c>
    </row>
    <row r="4563" spans="1:5">
      <c r="A4563" s="189">
        <v>7213</v>
      </c>
      <c r="B4563" s="189" t="s">
        <v>3855</v>
      </c>
      <c r="C4563" s="189" t="s">
        <v>337</v>
      </c>
      <c r="D4563" s="189" t="s">
        <v>333</v>
      </c>
      <c r="E4563" s="138">
        <v>12.4</v>
      </c>
    </row>
    <row r="4564" spans="1:5">
      <c r="A4564" s="189">
        <v>7195</v>
      </c>
      <c r="B4564" s="189" t="s">
        <v>3856</v>
      </c>
      <c r="C4564" s="189" t="s">
        <v>332</v>
      </c>
      <c r="D4564" s="189" t="s">
        <v>333</v>
      </c>
      <c r="E4564" s="138">
        <v>36.04</v>
      </c>
    </row>
    <row r="4565" spans="1:5">
      <c r="A4565" s="189">
        <v>7186</v>
      </c>
      <c r="B4565" s="189" t="s">
        <v>3857</v>
      </c>
      <c r="C4565" s="189" t="s">
        <v>332</v>
      </c>
      <c r="D4565" s="189" t="s">
        <v>331</v>
      </c>
      <c r="E4565" s="138">
        <v>43.12</v>
      </c>
    </row>
    <row r="4566" spans="1:5">
      <c r="A4566" s="189">
        <v>7194</v>
      </c>
      <c r="B4566" s="189" t="s">
        <v>3858</v>
      </c>
      <c r="C4566" s="189" t="s">
        <v>337</v>
      </c>
      <c r="D4566" s="189" t="s">
        <v>333</v>
      </c>
      <c r="E4566" s="138">
        <v>21.38</v>
      </c>
    </row>
    <row r="4567" spans="1:5">
      <c r="A4567" s="189">
        <v>7207</v>
      </c>
      <c r="B4567" s="189" t="s">
        <v>3858</v>
      </c>
      <c r="C4567" s="189" t="s">
        <v>332</v>
      </c>
      <c r="D4567" s="189" t="s">
        <v>333</v>
      </c>
      <c r="E4567" s="138">
        <v>57.39</v>
      </c>
    </row>
    <row r="4568" spans="1:5">
      <c r="A4568" s="189">
        <v>7197</v>
      </c>
      <c r="B4568" s="189" t="s">
        <v>3859</v>
      </c>
      <c r="C4568" s="189" t="s">
        <v>332</v>
      </c>
      <c r="D4568" s="189" t="s">
        <v>333</v>
      </c>
      <c r="E4568" s="138">
        <v>86.22</v>
      </c>
    </row>
    <row r="4569" spans="1:5">
      <c r="A4569" s="189">
        <v>7192</v>
      </c>
      <c r="B4569" s="189" t="s">
        <v>3860</v>
      </c>
      <c r="C4569" s="189" t="s">
        <v>332</v>
      </c>
      <c r="D4569" s="189" t="s">
        <v>333</v>
      </c>
      <c r="E4569" s="138">
        <v>47.42</v>
      </c>
    </row>
    <row r="4570" spans="1:5">
      <c r="A4570" s="189">
        <v>7193</v>
      </c>
      <c r="B4570" s="189" t="s">
        <v>3861</v>
      </c>
      <c r="C4570" s="189" t="s">
        <v>332</v>
      </c>
      <c r="D4570" s="189" t="s">
        <v>333</v>
      </c>
      <c r="E4570" s="138">
        <v>56.61</v>
      </c>
    </row>
    <row r="4571" spans="1:5">
      <c r="A4571" s="189">
        <v>7189</v>
      </c>
      <c r="B4571" s="189" t="s">
        <v>3862</v>
      </c>
      <c r="C4571" s="189" t="s">
        <v>332</v>
      </c>
      <c r="D4571" s="189" t="s">
        <v>333</v>
      </c>
      <c r="E4571" s="138">
        <v>79.510000000000005</v>
      </c>
    </row>
    <row r="4572" spans="1:5">
      <c r="A4572" s="189">
        <v>7198</v>
      </c>
      <c r="B4572" s="189" t="s">
        <v>3863</v>
      </c>
      <c r="C4572" s="189" t="s">
        <v>337</v>
      </c>
      <c r="D4572" s="189" t="s">
        <v>333</v>
      </c>
      <c r="E4572" s="138">
        <v>29.6</v>
      </c>
    </row>
    <row r="4573" spans="1:5">
      <c r="A4573" s="189">
        <v>34402</v>
      </c>
      <c r="B4573" s="189" t="s">
        <v>3863</v>
      </c>
      <c r="C4573" s="189" t="s">
        <v>332</v>
      </c>
      <c r="D4573" s="189" t="s">
        <v>333</v>
      </c>
      <c r="E4573" s="138">
        <v>119.18</v>
      </c>
    </row>
    <row r="4574" spans="1:5">
      <c r="A4574" s="189">
        <v>7245</v>
      </c>
      <c r="B4574" s="189" t="s">
        <v>3864</v>
      </c>
      <c r="C4574" s="189" t="s">
        <v>332</v>
      </c>
      <c r="D4574" s="189" t="s">
        <v>333</v>
      </c>
      <c r="E4574" s="138">
        <v>36.1</v>
      </c>
    </row>
    <row r="4575" spans="1:5">
      <c r="A4575" s="189">
        <v>34425</v>
      </c>
      <c r="B4575" s="189" t="s">
        <v>3865</v>
      </c>
      <c r="C4575" s="189" t="s">
        <v>332</v>
      </c>
      <c r="D4575" s="189" t="s">
        <v>333</v>
      </c>
      <c r="E4575" s="138">
        <v>73.69</v>
      </c>
    </row>
    <row r="4576" spans="1:5">
      <c r="A4576" s="189">
        <v>7223</v>
      </c>
      <c r="B4576" s="189" t="s">
        <v>3866</v>
      </c>
      <c r="C4576" s="189" t="s">
        <v>332</v>
      </c>
      <c r="D4576" s="189" t="s">
        <v>333</v>
      </c>
      <c r="E4576" s="138">
        <v>85.89</v>
      </c>
    </row>
    <row r="4577" spans="1:5">
      <c r="A4577" s="189">
        <v>7234</v>
      </c>
      <c r="B4577" s="189" t="s">
        <v>3867</v>
      </c>
      <c r="C4577" s="189" t="s">
        <v>332</v>
      </c>
      <c r="D4577" s="189" t="s">
        <v>333</v>
      </c>
      <c r="E4577" s="138">
        <v>123.88</v>
      </c>
    </row>
    <row r="4578" spans="1:5">
      <c r="A4578" s="189">
        <v>7224</v>
      </c>
      <c r="B4578" s="189" t="s">
        <v>3868</v>
      </c>
      <c r="C4578" s="189" t="s">
        <v>332</v>
      </c>
      <c r="D4578" s="189" t="s">
        <v>333</v>
      </c>
      <c r="E4578" s="138">
        <v>136.83000000000001</v>
      </c>
    </row>
    <row r="4579" spans="1:5">
      <c r="A4579" s="189">
        <v>7221</v>
      </c>
      <c r="B4579" s="189" t="s">
        <v>3869</v>
      </c>
      <c r="C4579" s="189" t="s">
        <v>337</v>
      </c>
      <c r="D4579" s="189" t="s">
        <v>333</v>
      </c>
      <c r="E4579" s="138">
        <v>66.53</v>
      </c>
    </row>
    <row r="4580" spans="1:5">
      <c r="A4580" s="189">
        <v>7210</v>
      </c>
      <c r="B4580" s="189" t="s">
        <v>3869</v>
      </c>
      <c r="C4580" s="189" t="s">
        <v>332</v>
      </c>
      <c r="D4580" s="189" t="s">
        <v>333</v>
      </c>
      <c r="E4580" s="138">
        <v>155.69</v>
      </c>
    </row>
    <row r="4581" spans="1:5">
      <c r="A4581" s="189">
        <v>7225</v>
      </c>
      <c r="B4581" s="189" t="s">
        <v>3870</v>
      </c>
      <c r="C4581" s="189" t="s">
        <v>332</v>
      </c>
      <c r="D4581" s="189" t="s">
        <v>333</v>
      </c>
      <c r="E4581" s="138">
        <v>173</v>
      </c>
    </row>
    <row r="4582" spans="1:5">
      <c r="A4582" s="189">
        <v>7226</v>
      </c>
      <c r="B4582" s="189" t="s">
        <v>3871</v>
      </c>
      <c r="C4582" s="189" t="s">
        <v>332</v>
      </c>
      <c r="D4582" s="189" t="s">
        <v>333</v>
      </c>
      <c r="E4582" s="138">
        <v>190.37</v>
      </c>
    </row>
    <row r="4583" spans="1:5">
      <c r="A4583" s="189">
        <v>7236</v>
      </c>
      <c r="B4583" s="189" t="s">
        <v>3872</v>
      </c>
      <c r="C4583" s="189" t="s">
        <v>332</v>
      </c>
      <c r="D4583" s="189" t="s">
        <v>333</v>
      </c>
      <c r="E4583" s="138">
        <v>207.63</v>
      </c>
    </row>
    <row r="4584" spans="1:5">
      <c r="A4584" s="189">
        <v>7227</v>
      </c>
      <c r="B4584" s="189" t="s">
        <v>3873</v>
      </c>
      <c r="C4584" s="189" t="s">
        <v>332</v>
      </c>
      <c r="D4584" s="189" t="s">
        <v>333</v>
      </c>
      <c r="E4584" s="138">
        <v>224.94</v>
      </c>
    </row>
    <row r="4585" spans="1:5">
      <c r="A4585" s="189">
        <v>7212</v>
      </c>
      <c r="B4585" s="189" t="s">
        <v>3874</v>
      </c>
      <c r="C4585" s="189" t="s">
        <v>332</v>
      </c>
      <c r="D4585" s="189" t="s">
        <v>333</v>
      </c>
      <c r="E4585" s="138">
        <v>249.06</v>
      </c>
    </row>
    <row r="4586" spans="1:5">
      <c r="A4586" s="189">
        <v>7229</v>
      </c>
      <c r="B4586" s="189" t="s">
        <v>3875</v>
      </c>
      <c r="C4586" s="189" t="s">
        <v>332</v>
      </c>
      <c r="D4586" s="189" t="s">
        <v>333</v>
      </c>
      <c r="E4586" s="138">
        <v>164.7</v>
      </c>
    </row>
    <row r="4587" spans="1:5">
      <c r="A4587" s="189">
        <v>7230</v>
      </c>
      <c r="B4587" s="189" t="s">
        <v>3876</v>
      </c>
      <c r="C4587" s="189" t="s">
        <v>332</v>
      </c>
      <c r="D4587" s="189" t="s">
        <v>333</v>
      </c>
      <c r="E4587" s="138">
        <v>262.45999999999998</v>
      </c>
    </row>
    <row r="4588" spans="1:5">
      <c r="A4588" s="189">
        <v>7231</v>
      </c>
      <c r="B4588" s="189" t="s">
        <v>3877</v>
      </c>
      <c r="C4588" s="189" t="s">
        <v>332</v>
      </c>
      <c r="D4588" s="189" t="s">
        <v>333</v>
      </c>
      <c r="E4588" s="138">
        <v>344.69</v>
      </c>
    </row>
    <row r="4589" spans="1:5">
      <c r="A4589" s="189">
        <v>7220</v>
      </c>
      <c r="B4589" s="189" t="s">
        <v>3878</v>
      </c>
      <c r="C4589" s="189" t="s">
        <v>332</v>
      </c>
      <c r="D4589" s="189" t="s">
        <v>333</v>
      </c>
      <c r="E4589" s="138">
        <v>423.77</v>
      </c>
    </row>
    <row r="4590" spans="1:5">
      <c r="A4590" s="189">
        <v>34447</v>
      </c>
      <c r="B4590" s="189" t="s">
        <v>3879</v>
      </c>
      <c r="C4590" s="189" t="s">
        <v>332</v>
      </c>
      <c r="D4590" s="189" t="s">
        <v>333</v>
      </c>
      <c r="E4590" s="138">
        <v>471.67</v>
      </c>
    </row>
    <row r="4591" spans="1:5">
      <c r="A4591" s="189">
        <v>7233</v>
      </c>
      <c r="B4591" s="189" t="s">
        <v>3880</v>
      </c>
      <c r="C4591" s="189" t="s">
        <v>332</v>
      </c>
      <c r="D4591" s="189" t="s">
        <v>333</v>
      </c>
      <c r="E4591" s="138">
        <v>528.04999999999995</v>
      </c>
    </row>
    <row r="4592" spans="1:5">
      <c r="A4592" s="189">
        <v>40740</v>
      </c>
      <c r="B4592" s="189" t="s">
        <v>16225</v>
      </c>
      <c r="C4592" s="189" t="s">
        <v>337</v>
      </c>
      <c r="D4592" s="189" t="s">
        <v>335</v>
      </c>
      <c r="E4592" s="138">
        <v>114.45</v>
      </c>
    </row>
    <row r="4593" spans="1:5">
      <c r="A4593" s="189">
        <v>25007</v>
      </c>
      <c r="B4593" s="189" t="s">
        <v>16226</v>
      </c>
      <c r="C4593" s="189" t="s">
        <v>337</v>
      </c>
      <c r="D4593" s="189" t="s">
        <v>335</v>
      </c>
      <c r="E4593" s="138">
        <v>32.75</v>
      </c>
    </row>
    <row r="4594" spans="1:5">
      <c r="A4594" s="189">
        <v>43071</v>
      </c>
      <c r="B4594" s="189" t="s">
        <v>16227</v>
      </c>
      <c r="C4594" s="189" t="s">
        <v>337</v>
      </c>
      <c r="D4594" s="189" t="s">
        <v>335</v>
      </c>
      <c r="E4594" s="138">
        <v>128.87</v>
      </c>
    </row>
    <row r="4595" spans="1:5">
      <c r="A4595" s="189">
        <v>39520</v>
      </c>
      <c r="B4595" s="189" t="s">
        <v>16228</v>
      </c>
      <c r="C4595" s="189" t="s">
        <v>337</v>
      </c>
      <c r="D4595" s="189" t="s">
        <v>335</v>
      </c>
      <c r="E4595" s="138">
        <v>105.14</v>
      </c>
    </row>
    <row r="4596" spans="1:5">
      <c r="A4596" s="189">
        <v>39521</v>
      </c>
      <c r="B4596" s="189" t="s">
        <v>16229</v>
      </c>
      <c r="C4596" s="189" t="s">
        <v>337</v>
      </c>
      <c r="D4596" s="189" t="s">
        <v>335</v>
      </c>
      <c r="E4596" s="138">
        <v>108.57</v>
      </c>
    </row>
    <row r="4597" spans="1:5">
      <c r="A4597" s="189">
        <v>39522</v>
      </c>
      <c r="B4597" s="189" t="s">
        <v>16230</v>
      </c>
      <c r="C4597" s="189" t="s">
        <v>337</v>
      </c>
      <c r="D4597" s="189" t="s">
        <v>335</v>
      </c>
      <c r="E4597" s="138">
        <v>112.11</v>
      </c>
    </row>
    <row r="4598" spans="1:5">
      <c r="A4598" s="189">
        <v>7243</v>
      </c>
      <c r="B4598" s="189" t="s">
        <v>16231</v>
      </c>
      <c r="C4598" s="189" t="s">
        <v>337</v>
      </c>
      <c r="D4598" s="189" t="s">
        <v>335</v>
      </c>
      <c r="E4598" s="138">
        <v>34.22</v>
      </c>
    </row>
    <row r="4599" spans="1:5">
      <c r="A4599" s="189">
        <v>11067</v>
      </c>
      <c r="B4599" s="189" t="s">
        <v>16232</v>
      </c>
      <c r="C4599" s="189" t="s">
        <v>332</v>
      </c>
      <c r="D4599" s="189" t="s">
        <v>335</v>
      </c>
      <c r="E4599" s="138">
        <v>259.95</v>
      </c>
    </row>
    <row r="4600" spans="1:5">
      <c r="A4600" s="189">
        <v>11068</v>
      </c>
      <c r="B4600" s="189" t="s">
        <v>16233</v>
      </c>
      <c r="C4600" s="189" t="s">
        <v>332</v>
      </c>
      <c r="D4600" s="189" t="s">
        <v>335</v>
      </c>
      <c r="E4600" s="138">
        <v>328.4</v>
      </c>
    </row>
    <row r="4601" spans="1:5">
      <c r="A4601" s="189">
        <v>7246</v>
      </c>
      <c r="B4601" s="189" t="s">
        <v>3881</v>
      </c>
      <c r="C4601" s="189" t="s">
        <v>332</v>
      </c>
      <c r="D4601" s="189" t="s">
        <v>333</v>
      </c>
      <c r="E4601" s="138">
        <v>33.590000000000003</v>
      </c>
    </row>
    <row r="4602" spans="1:5">
      <c r="A4602" s="189">
        <v>12869</v>
      </c>
      <c r="B4602" s="189" t="s">
        <v>9324</v>
      </c>
      <c r="C4602" s="189" t="s">
        <v>330</v>
      </c>
      <c r="D4602" s="189" t="s">
        <v>333</v>
      </c>
      <c r="E4602" s="138">
        <v>15.36</v>
      </c>
    </row>
    <row r="4603" spans="1:5">
      <c r="A4603" s="189">
        <v>41097</v>
      </c>
      <c r="B4603" s="189" t="s">
        <v>16234</v>
      </c>
      <c r="C4603" s="189" t="s">
        <v>470</v>
      </c>
      <c r="D4603" s="189" t="s">
        <v>333</v>
      </c>
      <c r="E4603" s="177">
        <v>2718.69</v>
      </c>
    </row>
    <row r="4604" spans="1:5">
      <c r="A4604" s="189">
        <v>1574</v>
      </c>
      <c r="B4604" s="189" t="s">
        <v>302</v>
      </c>
      <c r="C4604" s="189" t="s">
        <v>332</v>
      </c>
      <c r="D4604" s="189" t="s">
        <v>333</v>
      </c>
      <c r="E4604" s="138">
        <v>0.92</v>
      </c>
    </row>
    <row r="4605" spans="1:5">
      <c r="A4605" s="189">
        <v>1581</v>
      </c>
      <c r="B4605" s="189" t="s">
        <v>3882</v>
      </c>
      <c r="C4605" s="189" t="s">
        <v>332</v>
      </c>
      <c r="D4605" s="189" t="s">
        <v>333</v>
      </c>
      <c r="E4605" s="138">
        <v>6.41</v>
      </c>
    </row>
    <row r="4606" spans="1:5">
      <c r="A4606" s="189">
        <v>1575</v>
      </c>
      <c r="B4606" s="189" t="s">
        <v>315</v>
      </c>
      <c r="C4606" s="189" t="s">
        <v>332</v>
      </c>
      <c r="D4606" s="189" t="s">
        <v>333</v>
      </c>
      <c r="E4606" s="138">
        <v>1.0900000000000001</v>
      </c>
    </row>
    <row r="4607" spans="1:5">
      <c r="A4607" s="189">
        <v>1570</v>
      </c>
      <c r="B4607" s="189" t="s">
        <v>3883</v>
      </c>
      <c r="C4607" s="189" t="s">
        <v>332</v>
      </c>
      <c r="D4607" s="189" t="s">
        <v>333</v>
      </c>
      <c r="E4607" s="138">
        <v>0.55000000000000004</v>
      </c>
    </row>
    <row r="4608" spans="1:5">
      <c r="A4608" s="189">
        <v>1576</v>
      </c>
      <c r="B4608" s="189" t="s">
        <v>3884</v>
      </c>
      <c r="C4608" s="189" t="s">
        <v>332</v>
      </c>
      <c r="D4608" s="189" t="s">
        <v>333</v>
      </c>
      <c r="E4608" s="138">
        <v>1.51</v>
      </c>
    </row>
    <row r="4609" spans="1:5">
      <c r="A4609" s="189">
        <v>1577</v>
      </c>
      <c r="B4609" s="189" t="s">
        <v>3885</v>
      </c>
      <c r="C4609" s="189" t="s">
        <v>332</v>
      </c>
      <c r="D4609" s="189" t="s">
        <v>333</v>
      </c>
      <c r="E4609" s="138">
        <v>1.71</v>
      </c>
    </row>
    <row r="4610" spans="1:5">
      <c r="A4610" s="189">
        <v>1571</v>
      </c>
      <c r="B4610" s="189" t="s">
        <v>291</v>
      </c>
      <c r="C4610" s="189" t="s">
        <v>332</v>
      </c>
      <c r="D4610" s="189" t="s">
        <v>333</v>
      </c>
      <c r="E4610" s="138">
        <v>0.71</v>
      </c>
    </row>
    <row r="4611" spans="1:5">
      <c r="A4611" s="189">
        <v>1578</v>
      </c>
      <c r="B4611" s="189" t="s">
        <v>3886</v>
      </c>
      <c r="C4611" s="189" t="s">
        <v>332</v>
      </c>
      <c r="D4611" s="189" t="s">
        <v>333</v>
      </c>
      <c r="E4611" s="138">
        <v>2.97</v>
      </c>
    </row>
    <row r="4612" spans="1:5">
      <c r="A4612" s="189">
        <v>1573</v>
      </c>
      <c r="B4612" s="189" t="s">
        <v>314</v>
      </c>
      <c r="C4612" s="189" t="s">
        <v>332</v>
      </c>
      <c r="D4612" s="189" t="s">
        <v>333</v>
      </c>
      <c r="E4612" s="138">
        <v>0.85</v>
      </c>
    </row>
    <row r="4613" spans="1:5">
      <c r="A4613" s="189">
        <v>1579</v>
      </c>
      <c r="B4613" s="189" t="s">
        <v>3887</v>
      </c>
      <c r="C4613" s="189" t="s">
        <v>332</v>
      </c>
      <c r="D4613" s="189" t="s">
        <v>333</v>
      </c>
      <c r="E4613" s="138">
        <v>3.7</v>
      </c>
    </row>
    <row r="4614" spans="1:5">
      <c r="A4614" s="189">
        <v>1580</v>
      </c>
      <c r="B4614" s="189" t="s">
        <v>3888</v>
      </c>
      <c r="C4614" s="189" t="s">
        <v>332</v>
      </c>
      <c r="D4614" s="189" t="s">
        <v>333</v>
      </c>
      <c r="E4614" s="138">
        <v>4.55</v>
      </c>
    </row>
    <row r="4615" spans="1:5">
      <c r="A4615" s="189">
        <v>7571</v>
      </c>
      <c r="B4615" s="189" t="s">
        <v>3889</v>
      </c>
      <c r="C4615" s="189" t="s">
        <v>332</v>
      </c>
      <c r="D4615" s="189" t="s">
        <v>333</v>
      </c>
      <c r="E4615" s="138">
        <v>10.06</v>
      </c>
    </row>
    <row r="4616" spans="1:5">
      <c r="A4616" s="189">
        <v>39321</v>
      </c>
      <c r="B4616" s="189" t="s">
        <v>3890</v>
      </c>
      <c r="C4616" s="189" t="s">
        <v>332</v>
      </c>
      <c r="D4616" s="189" t="s">
        <v>333</v>
      </c>
      <c r="E4616" s="138">
        <v>10.82</v>
      </c>
    </row>
    <row r="4617" spans="1:5">
      <c r="A4617" s="189">
        <v>39319</v>
      </c>
      <c r="B4617" s="189" t="s">
        <v>3891</v>
      </c>
      <c r="C4617" s="189" t="s">
        <v>332</v>
      </c>
      <c r="D4617" s="189" t="s">
        <v>333</v>
      </c>
      <c r="E4617" s="138">
        <v>4.22</v>
      </c>
    </row>
    <row r="4618" spans="1:5">
      <c r="A4618" s="189">
        <v>39320</v>
      </c>
      <c r="B4618" s="189" t="s">
        <v>3892</v>
      </c>
      <c r="C4618" s="189" t="s">
        <v>332</v>
      </c>
      <c r="D4618" s="189" t="s">
        <v>333</v>
      </c>
      <c r="E4618" s="138">
        <v>7.02</v>
      </c>
    </row>
    <row r="4619" spans="1:5">
      <c r="A4619" s="189">
        <v>1591</v>
      </c>
      <c r="B4619" s="189" t="s">
        <v>3893</v>
      </c>
      <c r="C4619" s="189" t="s">
        <v>332</v>
      </c>
      <c r="D4619" s="189" t="s">
        <v>333</v>
      </c>
      <c r="E4619" s="138">
        <v>14.13</v>
      </c>
    </row>
    <row r="4620" spans="1:5">
      <c r="A4620" s="189">
        <v>1547</v>
      </c>
      <c r="B4620" s="189" t="s">
        <v>3894</v>
      </c>
      <c r="C4620" s="189" t="s">
        <v>332</v>
      </c>
      <c r="D4620" s="189" t="s">
        <v>333</v>
      </c>
      <c r="E4620" s="138">
        <v>74.05</v>
      </c>
    </row>
    <row r="4621" spans="1:5">
      <c r="A4621" s="189">
        <v>38196</v>
      </c>
      <c r="B4621" s="189" t="s">
        <v>3895</v>
      </c>
      <c r="C4621" s="189" t="s">
        <v>332</v>
      </c>
      <c r="D4621" s="189" t="s">
        <v>333</v>
      </c>
      <c r="E4621" s="138">
        <v>14.42</v>
      </c>
    </row>
    <row r="4622" spans="1:5">
      <c r="A4622" s="189">
        <v>1543</v>
      </c>
      <c r="B4622" s="189" t="s">
        <v>3896</v>
      </c>
      <c r="C4622" s="189" t="s">
        <v>332</v>
      </c>
      <c r="D4622" s="189" t="s">
        <v>333</v>
      </c>
      <c r="E4622" s="138">
        <v>15.32</v>
      </c>
    </row>
    <row r="4623" spans="1:5">
      <c r="A4623" s="189">
        <v>1585</v>
      </c>
      <c r="B4623" s="189" t="s">
        <v>285</v>
      </c>
      <c r="C4623" s="189" t="s">
        <v>332</v>
      </c>
      <c r="D4623" s="189" t="s">
        <v>333</v>
      </c>
      <c r="E4623" s="138">
        <v>2.97</v>
      </c>
    </row>
    <row r="4624" spans="1:5">
      <c r="A4624" s="189">
        <v>1593</v>
      </c>
      <c r="B4624" s="189" t="s">
        <v>3897</v>
      </c>
      <c r="C4624" s="189" t="s">
        <v>332</v>
      </c>
      <c r="D4624" s="189" t="s">
        <v>333</v>
      </c>
      <c r="E4624" s="138">
        <v>15.76</v>
      </c>
    </row>
    <row r="4625" spans="1:5">
      <c r="A4625" s="189">
        <v>11838</v>
      </c>
      <c r="B4625" s="189" t="s">
        <v>3898</v>
      </c>
      <c r="C4625" s="189" t="s">
        <v>332</v>
      </c>
      <c r="D4625" s="189" t="s">
        <v>333</v>
      </c>
      <c r="E4625" s="138">
        <v>20.8</v>
      </c>
    </row>
    <row r="4626" spans="1:5">
      <c r="A4626" s="189">
        <v>1594</v>
      </c>
      <c r="B4626" s="189" t="s">
        <v>3899</v>
      </c>
      <c r="C4626" s="189" t="s">
        <v>332</v>
      </c>
      <c r="D4626" s="189" t="s">
        <v>333</v>
      </c>
      <c r="E4626" s="138">
        <v>21.02</v>
      </c>
    </row>
    <row r="4627" spans="1:5">
      <c r="A4627" s="189">
        <v>1586</v>
      </c>
      <c r="B4627" s="189" t="s">
        <v>3900</v>
      </c>
      <c r="C4627" s="189" t="s">
        <v>332</v>
      </c>
      <c r="D4627" s="189" t="s">
        <v>333</v>
      </c>
      <c r="E4627" s="138">
        <v>3.75</v>
      </c>
    </row>
    <row r="4628" spans="1:5">
      <c r="A4628" s="189">
        <v>11839</v>
      </c>
      <c r="B4628" s="189" t="s">
        <v>3901</v>
      </c>
      <c r="C4628" s="189" t="s">
        <v>332</v>
      </c>
      <c r="D4628" s="189" t="s">
        <v>333</v>
      </c>
      <c r="E4628" s="138">
        <v>30.26</v>
      </c>
    </row>
    <row r="4629" spans="1:5">
      <c r="A4629" s="189">
        <v>1587</v>
      </c>
      <c r="B4629" s="189" t="s">
        <v>286</v>
      </c>
      <c r="C4629" s="189" t="s">
        <v>332</v>
      </c>
      <c r="D4629" s="189" t="s">
        <v>333</v>
      </c>
      <c r="E4629" s="138">
        <v>3.82</v>
      </c>
    </row>
    <row r="4630" spans="1:5">
      <c r="A4630" s="189">
        <v>1545</v>
      </c>
      <c r="B4630" s="189" t="s">
        <v>3902</v>
      </c>
      <c r="C4630" s="189" t="s">
        <v>332</v>
      </c>
      <c r="D4630" s="189" t="s">
        <v>333</v>
      </c>
      <c r="E4630" s="138">
        <v>36.31</v>
      </c>
    </row>
    <row r="4631" spans="1:5">
      <c r="A4631" s="189">
        <v>1588</v>
      </c>
      <c r="B4631" s="189" t="s">
        <v>3903</v>
      </c>
      <c r="C4631" s="189" t="s">
        <v>332</v>
      </c>
      <c r="D4631" s="189" t="s">
        <v>333</v>
      </c>
      <c r="E4631" s="138">
        <v>5.25</v>
      </c>
    </row>
    <row r="4632" spans="1:5">
      <c r="A4632" s="189">
        <v>1535</v>
      </c>
      <c r="B4632" s="189" t="s">
        <v>296</v>
      </c>
      <c r="C4632" s="189" t="s">
        <v>332</v>
      </c>
      <c r="D4632" s="189" t="s">
        <v>333</v>
      </c>
      <c r="E4632" s="138">
        <v>3.02</v>
      </c>
    </row>
    <row r="4633" spans="1:5">
      <c r="A4633" s="189">
        <v>1589</v>
      </c>
      <c r="B4633" s="189" t="s">
        <v>3904</v>
      </c>
      <c r="C4633" s="189" t="s">
        <v>332</v>
      </c>
      <c r="D4633" s="189" t="s">
        <v>333</v>
      </c>
      <c r="E4633" s="138">
        <v>5.41</v>
      </c>
    </row>
    <row r="4634" spans="1:5">
      <c r="A4634" s="189">
        <v>1546</v>
      </c>
      <c r="B4634" s="189" t="s">
        <v>3905</v>
      </c>
      <c r="C4634" s="189" t="s">
        <v>332</v>
      </c>
      <c r="D4634" s="189" t="s">
        <v>333</v>
      </c>
      <c r="E4634" s="138">
        <v>61.28</v>
      </c>
    </row>
    <row r="4635" spans="1:5">
      <c r="A4635" s="189">
        <v>1590</v>
      </c>
      <c r="B4635" s="189" t="s">
        <v>3906</v>
      </c>
      <c r="C4635" s="189" t="s">
        <v>332</v>
      </c>
      <c r="D4635" s="189" t="s">
        <v>333</v>
      </c>
      <c r="E4635" s="138">
        <v>9.5299999999999994</v>
      </c>
    </row>
    <row r="4636" spans="1:5">
      <c r="A4636" s="189">
        <v>1542</v>
      </c>
      <c r="B4636" s="189" t="s">
        <v>3907</v>
      </c>
      <c r="C4636" s="189" t="s">
        <v>332</v>
      </c>
      <c r="D4636" s="189" t="s">
        <v>333</v>
      </c>
      <c r="E4636" s="138">
        <v>12.62</v>
      </c>
    </row>
    <row r="4637" spans="1:5">
      <c r="A4637" s="189">
        <v>38415</v>
      </c>
      <c r="B4637" s="189" t="s">
        <v>3908</v>
      </c>
      <c r="C4637" s="189" t="s">
        <v>332</v>
      </c>
      <c r="D4637" s="189" t="s">
        <v>333</v>
      </c>
      <c r="E4637" s="138">
        <v>710.77</v>
      </c>
    </row>
    <row r="4638" spans="1:5">
      <c r="A4638" s="189">
        <v>38414</v>
      </c>
      <c r="B4638" s="189" t="s">
        <v>3909</v>
      </c>
      <c r="C4638" s="189" t="s">
        <v>332</v>
      </c>
      <c r="D4638" s="189" t="s">
        <v>333</v>
      </c>
      <c r="E4638" s="138">
        <v>997.58</v>
      </c>
    </row>
    <row r="4639" spans="1:5">
      <c r="A4639" s="189">
        <v>38128</v>
      </c>
      <c r="B4639" s="189" t="s">
        <v>3910</v>
      </c>
      <c r="C4639" s="189" t="s">
        <v>387</v>
      </c>
      <c r="D4639" s="189" t="s">
        <v>331</v>
      </c>
      <c r="E4639" s="138">
        <v>0.59</v>
      </c>
    </row>
    <row r="4640" spans="1:5">
      <c r="A4640" s="189">
        <v>7253</v>
      </c>
      <c r="B4640" s="189" t="s">
        <v>3911</v>
      </c>
      <c r="C4640" s="189" t="s">
        <v>334</v>
      </c>
      <c r="D4640" s="189" t="s">
        <v>333</v>
      </c>
      <c r="E4640" s="138">
        <v>126.42</v>
      </c>
    </row>
    <row r="4641" spans="1:5">
      <c r="A4641" s="189">
        <v>4806</v>
      </c>
      <c r="B4641" s="189" t="s">
        <v>3912</v>
      </c>
      <c r="C4641" s="189" t="s">
        <v>383</v>
      </c>
      <c r="D4641" s="189" t="s">
        <v>333</v>
      </c>
      <c r="E4641" s="138">
        <v>13.01</v>
      </c>
    </row>
    <row r="4642" spans="1:5">
      <c r="A4642" s="189">
        <v>34401</v>
      </c>
      <c r="B4642" s="189" t="s">
        <v>3913</v>
      </c>
      <c r="C4642" s="189" t="s">
        <v>332</v>
      </c>
      <c r="D4642" s="189" t="s">
        <v>333</v>
      </c>
      <c r="E4642" s="138">
        <v>0.99</v>
      </c>
    </row>
    <row r="4643" spans="1:5">
      <c r="A4643" s="189">
        <v>7258</v>
      </c>
      <c r="B4643" s="189" t="s">
        <v>279</v>
      </c>
      <c r="C4643" s="189" t="s">
        <v>332</v>
      </c>
      <c r="D4643" s="189" t="s">
        <v>333</v>
      </c>
      <c r="E4643" s="138">
        <v>0.31</v>
      </c>
    </row>
    <row r="4644" spans="1:5">
      <c r="A4644" s="189">
        <v>7260</v>
      </c>
      <c r="B4644" s="189" t="s">
        <v>3914</v>
      </c>
      <c r="C4644" s="189" t="s">
        <v>332</v>
      </c>
      <c r="D4644" s="189" t="s">
        <v>333</v>
      </c>
      <c r="E4644" s="138">
        <v>0.96</v>
      </c>
    </row>
    <row r="4645" spans="1:5">
      <c r="A4645" s="189">
        <v>7256</v>
      </c>
      <c r="B4645" s="189" t="s">
        <v>3915</v>
      </c>
      <c r="C4645" s="189" t="s">
        <v>332</v>
      </c>
      <c r="D4645" s="189" t="s">
        <v>333</v>
      </c>
      <c r="E4645" s="138">
        <v>0.56000000000000005</v>
      </c>
    </row>
    <row r="4646" spans="1:5">
      <c r="A4646" s="189">
        <v>34400</v>
      </c>
      <c r="B4646" s="189" t="s">
        <v>3916</v>
      </c>
      <c r="C4646" s="189" t="s">
        <v>332</v>
      </c>
      <c r="D4646" s="189" t="s">
        <v>333</v>
      </c>
      <c r="E4646" s="138">
        <v>2.4300000000000002</v>
      </c>
    </row>
    <row r="4647" spans="1:5">
      <c r="A4647" s="189">
        <v>10617</v>
      </c>
      <c r="B4647" s="189" t="s">
        <v>3917</v>
      </c>
      <c r="C4647" s="189" t="s">
        <v>332</v>
      </c>
      <c r="D4647" s="189" t="s">
        <v>333</v>
      </c>
      <c r="E4647" s="138">
        <v>3.39</v>
      </c>
    </row>
    <row r="4648" spans="1:5">
      <c r="A4648" s="189">
        <v>7274</v>
      </c>
      <c r="B4648" s="189" t="s">
        <v>3918</v>
      </c>
      <c r="C4648" s="189" t="s">
        <v>332</v>
      </c>
      <c r="D4648" s="189" t="s">
        <v>335</v>
      </c>
      <c r="E4648" s="138">
        <v>29.08</v>
      </c>
    </row>
    <row r="4649" spans="1:5">
      <c r="A4649" s="189">
        <v>11663</v>
      </c>
      <c r="B4649" s="189" t="s">
        <v>3919</v>
      </c>
      <c r="C4649" s="189" t="s">
        <v>332</v>
      </c>
      <c r="D4649" s="189" t="s">
        <v>335</v>
      </c>
      <c r="E4649" s="138">
        <v>239.19</v>
      </c>
    </row>
    <row r="4650" spans="1:5">
      <c r="A4650" s="189">
        <v>154</v>
      </c>
      <c r="B4650" s="189" t="s">
        <v>16235</v>
      </c>
      <c r="C4650" s="189" t="s">
        <v>389</v>
      </c>
      <c r="D4650" s="189" t="s">
        <v>333</v>
      </c>
      <c r="E4650" s="138">
        <v>52.21</v>
      </c>
    </row>
    <row r="4651" spans="1:5">
      <c r="A4651" s="189">
        <v>38121</v>
      </c>
      <c r="B4651" s="189" t="s">
        <v>3920</v>
      </c>
      <c r="C4651" s="189" t="s">
        <v>389</v>
      </c>
      <c r="D4651" s="189" t="s">
        <v>333</v>
      </c>
      <c r="E4651" s="138">
        <v>12.66</v>
      </c>
    </row>
    <row r="4652" spans="1:5">
      <c r="A4652" s="189">
        <v>7343</v>
      </c>
      <c r="B4652" s="189" t="s">
        <v>3921</v>
      </c>
      <c r="C4652" s="189" t="s">
        <v>389</v>
      </c>
      <c r="D4652" s="189" t="s">
        <v>333</v>
      </c>
      <c r="E4652" s="138">
        <v>12.82</v>
      </c>
    </row>
    <row r="4653" spans="1:5">
      <c r="A4653" s="189">
        <v>7350</v>
      </c>
      <c r="B4653" s="189" t="s">
        <v>3922</v>
      </c>
      <c r="C4653" s="189" t="s">
        <v>389</v>
      </c>
      <c r="D4653" s="189" t="s">
        <v>333</v>
      </c>
      <c r="E4653" s="138">
        <v>25.6</v>
      </c>
    </row>
    <row r="4654" spans="1:5">
      <c r="A4654" s="189">
        <v>7348</v>
      </c>
      <c r="B4654" s="189" t="s">
        <v>3923</v>
      </c>
      <c r="C4654" s="189" t="s">
        <v>389</v>
      </c>
      <c r="D4654" s="189" t="s">
        <v>333</v>
      </c>
      <c r="E4654" s="138">
        <v>14.36</v>
      </c>
    </row>
    <row r="4655" spans="1:5">
      <c r="A4655" s="189">
        <v>7356</v>
      </c>
      <c r="B4655" s="189" t="s">
        <v>96</v>
      </c>
      <c r="C4655" s="189" t="s">
        <v>389</v>
      </c>
      <c r="D4655" s="189" t="s">
        <v>333</v>
      </c>
      <c r="E4655" s="138">
        <v>21.52</v>
      </c>
    </row>
    <row r="4656" spans="1:5">
      <c r="A4656" s="189">
        <v>7313</v>
      </c>
      <c r="B4656" s="189" t="s">
        <v>3924</v>
      </c>
      <c r="C4656" s="189" t="s">
        <v>389</v>
      </c>
      <c r="D4656" s="189" t="s">
        <v>333</v>
      </c>
      <c r="E4656" s="138">
        <v>12.36</v>
      </c>
    </row>
    <row r="4657" spans="1:5">
      <c r="A4657" s="189">
        <v>7319</v>
      </c>
      <c r="B4657" s="189" t="s">
        <v>3925</v>
      </c>
      <c r="C4657" s="189" t="s">
        <v>389</v>
      </c>
      <c r="D4657" s="189" t="s">
        <v>333</v>
      </c>
      <c r="E4657" s="138">
        <v>7.07</v>
      </c>
    </row>
    <row r="4658" spans="1:5">
      <c r="A4658" s="189">
        <v>38119</v>
      </c>
      <c r="B4658" s="189" t="s">
        <v>3926</v>
      </c>
      <c r="C4658" s="189" t="s">
        <v>389</v>
      </c>
      <c r="D4658" s="189" t="s">
        <v>333</v>
      </c>
      <c r="E4658" s="138">
        <v>76.819999999999993</v>
      </c>
    </row>
    <row r="4659" spans="1:5">
      <c r="A4659" s="189">
        <v>7314</v>
      </c>
      <c r="B4659" s="189" t="s">
        <v>3927</v>
      </c>
      <c r="C4659" s="189" t="s">
        <v>389</v>
      </c>
      <c r="D4659" s="189" t="s">
        <v>333</v>
      </c>
      <c r="E4659" s="138">
        <v>82.79</v>
      </c>
    </row>
    <row r="4660" spans="1:5">
      <c r="A4660" s="189">
        <v>38131</v>
      </c>
      <c r="B4660" s="189" t="s">
        <v>3928</v>
      </c>
      <c r="C4660" s="189" t="s">
        <v>389</v>
      </c>
      <c r="D4660" s="189" t="s">
        <v>333</v>
      </c>
      <c r="E4660" s="138">
        <v>77.5</v>
      </c>
    </row>
    <row r="4661" spans="1:5">
      <c r="A4661" s="189">
        <v>7304</v>
      </c>
      <c r="B4661" s="189" t="s">
        <v>3929</v>
      </c>
      <c r="C4661" s="189" t="s">
        <v>389</v>
      </c>
      <c r="D4661" s="189" t="s">
        <v>333</v>
      </c>
      <c r="E4661" s="138">
        <v>53.82</v>
      </c>
    </row>
    <row r="4662" spans="1:5">
      <c r="A4662" s="189">
        <v>7293</v>
      </c>
      <c r="B4662" s="189" t="s">
        <v>3930</v>
      </c>
      <c r="C4662" s="189" t="s">
        <v>389</v>
      </c>
      <c r="D4662" s="189" t="s">
        <v>333</v>
      </c>
      <c r="E4662" s="138">
        <v>24.13</v>
      </c>
    </row>
    <row r="4663" spans="1:5">
      <c r="A4663" s="189">
        <v>7311</v>
      </c>
      <c r="B4663" s="189" t="s">
        <v>110</v>
      </c>
      <c r="C4663" s="189" t="s">
        <v>389</v>
      </c>
      <c r="D4663" s="189" t="s">
        <v>333</v>
      </c>
      <c r="E4663" s="138">
        <v>23.34</v>
      </c>
    </row>
    <row r="4664" spans="1:5">
      <c r="A4664" s="189">
        <v>7292</v>
      </c>
      <c r="B4664" s="189" t="s">
        <v>3931</v>
      </c>
      <c r="C4664" s="189" t="s">
        <v>389</v>
      </c>
      <c r="D4664" s="189" t="s">
        <v>331</v>
      </c>
      <c r="E4664" s="138">
        <v>22.66</v>
      </c>
    </row>
    <row r="4665" spans="1:5">
      <c r="A4665" s="189">
        <v>7288</v>
      </c>
      <c r="B4665" s="189" t="s">
        <v>182</v>
      </c>
      <c r="C4665" s="189" t="s">
        <v>389</v>
      </c>
      <c r="D4665" s="189" t="s">
        <v>333</v>
      </c>
      <c r="E4665" s="138">
        <v>25.68</v>
      </c>
    </row>
    <row r="4666" spans="1:5">
      <c r="A4666" s="189">
        <v>35693</v>
      </c>
      <c r="B4666" s="189" t="s">
        <v>3932</v>
      </c>
      <c r="C4666" s="189" t="s">
        <v>389</v>
      </c>
      <c r="D4666" s="189" t="s">
        <v>333</v>
      </c>
      <c r="E4666" s="138">
        <v>9.8699999999999992</v>
      </c>
    </row>
    <row r="4667" spans="1:5">
      <c r="A4667" s="189">
        <v>35692</v>
      </c>
      <c r="B4667" s="189" t="s">
        <v>3933</v>
      </c>
      <c r="C4667" s="189" t="s">
        <v>389</v>
      </c>
      <c r="D4667" s="189" t="s">
        <v>333</v>
      </c>
      <c r="E4667" s="138">
        <v>52.93</v>
      </c>
    </row>
    <row r="4668" spans="1:5">
      <c r="A4668" s="189">
        <v>7342</v>
      </c>
      <c r="B4668" s="189" t="s">
        <v>3934</v>
      </c>
      <c r="C4668" s="189" t="s">
        <v>387</v>
      </c>
      <c r="D4668" s="189" t="s">
        <v>333</v>
      </c>
      <c r="E4668" s="138">
        <v>1.35</v>
      </c>
    </row>
    <row r="4669" spans="1:5">
      <c r="A4669" s="189">
        <v>7306</v>
      </c>
      <c r="B4669" s="189" t="s">
        <v>3935</v>
      </c>
      <c r="C4669" s="189" t="s">
        <v>389</v>
      </c>
      <c r="D4669" s="189" t="s">
        <v>333</v>
      </c>
      <c r="E4669" s="138">
        <v>27.67</v>
      </c>
    </row>
    <row r="4670" spans="1:5">
      <c r="A4670" s="189">
        <v>39574</v>
      </c>
      <c r="B4670" s="189" t="s">
        <v>3936</v>
      </c>
      <c r="C4670" s="189" t="s">
        <v>332</v>
      </c>
      <c r="D4670" s="189" t="s">
        <v>333</v>
      </c>
      <c r="E4670" s="138">
        <v>2.63</v>
      </c>
    </row>
    <row r="4671" spans="1:5">
      <c r="A4671" s="189">
        <v>11060</v>
      </c>
      <c r="B4671" s="189" t="s">
        <v>3937</v>
      </c>
      <c r="C4671" s="189" t="s">
        <v>332</v>
      </c>
      <c r="D4671" s="189" t="s">
        <v>333</v>
      </c>
      <c r="E4671" s="138">
        <v>27.61</v>
      </c>
    </row>
    <row r="4672" spans="1:5">
      <c r="A4672" s="189">
        <v>37401</v>
      </c>
      <c r="B4672" s="189" t="s">
        <v>120</v>
      </c>
      <c r="C4672" s="189" t="s">
        <v>332</v>
      </c>
      <c r="D4672" s="189" t="s">
        <v>333</v>
      </c>
      <c r="E4672" s="138">
        <v>39.450000000000003</v>
      </c>
    </row>
    <row r="4673" spans="1:5">
      <c r="A4673" s="189">
        <v>7525</v>
      </c>
      <c r="B4673" s="189" t="s">
        <v>3938</v>
      </c>
      <c r="C4673" s="189" t="s">
        <v>332</v>
      </c>
      <c r="D4673" s="189" t="s">
        <v>333</v>
      </c>
      <c r="E4673" s="138">
        <v>25.99</v>
      </c>
    </row>
    <row r="4674" spans="1:5">
      <c r="A4674" s="189">
        <v>7524</v>
      </c>
      <c r="B4674" s="189" t="s">
        <v>3939</v>
      </c>
      <c r="C4674" s="189" t="s">
        <v>332</v>
      </c>
      <c r="D4674" s="189" t="s">
        <v>333</v>
      </c>
      <c r="E4674" s="138">
        <v>24.49</v>
      </c>
    </row>
    <row r="4675" spans="1:5">
      <c r="A4675" s="189">
        <v>38105</v>
      </c>
      <c r="B4675" s="189" t="s">
        <v>3940</v>
      </c>
      <c r="C4675" s="189" t="s">
        <v>332</v>
      </c>
      <c r="D4675" s="189" t="s">
        <v>333</v>
      </c>
      <c r="E4675" s="138">
        <v>6.29</v>
      </c>
    </row>
    <row r="4676" spans="1:5">
      <c r="A4676" s="189">
        <v>38084</v>
      </c>
      <c r="B4676" s="189" t="s">
        <v>3941</v>
      </c>
      <c r="C4676" s="189" t="s">
        <v>332</v>
      </c>
      <c r="D4676" s="189" t="s">
        <v>333</v>
      </c>
      <c r="E4676" s="138">
        <v>8.93</v>
      </c>
    </row>
    <row r="4677" spans="1:5">
      <c r="A4677" s="189">
        <v>38103</v>
      </c>
      <c r="B4677" s="189" t="s">
        <v>3942</v>
      </c>
      <c r="C4677" s="189" t="s">
        <v>332</v>
      </c>
      <c r="D4677" s="189" t="s">
        <v>333</v>
      </c>
      <c r="E4677" s="138">
        <v>9.44</v>
      </c>
    </row>
    <row r="4678" spans="1:5">
      <c r="A4678" s="189">
        <v>38082</v>
      </c>
      <c r="B4678" s="189" t="s">
        <v>3943</v>
      </c>
      <c r="C4678" s="189" t="s">
        <v>332</v>
      </c>
      <c r="D4678" s="189" t="s">
        <v>333</v>
      </c>
      <c r="E4678" s="138">
        <v>11.64</v>
      </c>
    </row>
    <row r="4679" spans="1:5">
      <c r="A4679" s="189">
        <v>38104</v>
      </c>
      <c r="B4679" s="189" t="s">
        <v>3944</v>
      </c>
      <c r="C4679" s="189" t="s">
        <v>332</v>
      </c>
      <c r="D4679" s="189" t="s">
        <v>333</v>
      </c>
      <c r="E4679" s="138">
        <v>18.5</v>
      </c>
    </row>
    <row r="4680" spans="1:5">
      <c r="A4680" s="189">
        <v>38083</v>
      </c>
      <c r="B4680" s="189" t="s">
        <v>3945</v>
      </c>
      <c r="C4680" s="189" t="s">
        <v>332</v>
      </c>
      <c r="D4680" s="189" t="s">
        <v>333</v>
      </c>
      <c r="E4680" s="138">
        <v>20.53</v>
      </c>
    </row>
    <row r="4681" spans="1:5">
      <c r="A4681" s="189">
        <v>38101</v>
      </c>
      <c r="B4681" s="189" t="s">
        <v>3946</v>
      </c>
      <c r="C4681" s="189" t="s">
        <v>332</v>
      </c>
      <c r="D4681" s="189" t="s">
        <v>333</v>
      </c>
      <c r="E4681" s="138">
        <v>4.49</v>
      </c>
    </row>
    <row r="4682" spans="1:5">
      <c r="A4682" s="189">
        <v>7528</v>
      </c>
      <c r="B4682" s="189" t="s">
        <v>3947</v>
      </c>
      <c r="C4682" s="189" t="s">
        <v>332</v>
      </c>
      <c r="D4682" s="189" t="s">
        <v>331</v>
      </c>
      <c r="E4682" s="138">
        <v>5.28</v>
      </c>
    </row>
    <row r="4683" spans="1:5">
      <c r="A4683" s="189">
        <v>12147</v>
      </c>
      <c r="B4683" s="189" t="s">
        <v>3948</v>
      </c>
      <c r="C4683" s="189" t="s">
        <v>332</v>
      </c>
      <c r="D4683" s="189" t="s">
        <v>333</v>
      </c>
      <c r="E4683" s="138">
        <v>8.0500000000000007</v>
      </c>
    </row>
    <row r="4684" spans="1:5">
      <c r="A4684" s="189">
        <v>38075</v>
      </c>
      <c r="B4684" s="189" t="s">
        <v>3949</v>
      </c>
      <c r="C4684" s="189" t="s">
        <v>332</v>
      </c>
      <c r="D4684" s="189" t="s">
        <v>333</v>
      </c>
      <c r="E4684" s="138">
        <v>9.14</v>
      </c>
    </row>
    <row r="4685" spans="1:5">
      <c r="A4685" s="189">
        <v>38102</v>
      </c>
      <c r="B4685" s="189" t="s">
        <v>3950</v>
      </c>
      <c r="C4685" s="189" t="s">
        <v>332</v>
      </c>
      <c r="D4685" s="189" t="s">
        <v>333</v>
      </c>
      <c r="E4685" s="138">
        <v>5.75</v>
      </c>
    </row>
    <row r="4686" spans="1:5">
      <c r="A4686" s="189">
        <v>38076</v>
      </c>
      <c r="B4686" s="189" t="s">
        <v>4442</v>
      </c>
      <c r="C4686" s="189" t="s">
        <v>332</v>
      </c>
      <c r="D4686" s="189" t="s">
        <v>333</v>
      </c>
      <c r="E4686" s="138">
        <v>10.25</v>
      </c>
    </row>
    <row r="4687" spans="1:5">
      <c r="A4687" s="189">
        <v>7592</v>
      </c>
      <c r="B4687" s="189" t="s">
        <v>3951</v>
      </c>
      <c r="C4687" s="189" t="s">
        <v>330</v>
      </c>
      <c r="D4687" s="189" t="s">
        <v>331</v>
      </c>
      <c r="E4687" s="138">
        <v>15.29</v>
      </c>
    </row>
    <row r="4688" spans="1:5">
      <c r="A4688" s="189">
        <v>40820</v>
      </c>
      <c r="B4688" s="189" t="s">
        <v>3952</v>
      </c>
      <c r="C4688" s="189" t="s">
        <v>470</v>
      </c>
      <c r="D4688" s="189" t="s">
        <v>333</v>
      </c>
      <c r="E4688" s="177">
        <v>2703.06</v>
      </c>
    </row>
    <row r="4689" spans="1:5">
      <c r="A4689" s="189">
        <v>11762</v>
      </c>
      <c r="B4689" s="189" t="s">
        <v>130</v>
      </c>
      <c r="C4689" s="189" t="s">
        <v>332</v>
      </c>
      <c r="D4689" s="189" t="s">
        <v>333</v>
      </c>
      <c r="E4689" s="138">
        <v>48.23</v>
      </c>
    </row>
    <row r="4690" spans="1:5">
      <c r="A4690" s="189">
        <v>13418</v>
      </c>
      <c r="B4690" s="189" t="s">
        <v>3953</v>
      </c>
      <c r="C4690" s="189" t="s">
        <v>332</v>
      </c>
      <c r="D4690" s="189" t="s">
        <v>333</v>
      </c>
      <c r="E4690" s="138">
        <v>13.47</v>
      </c>
    </row>
    <row r="4691" spans="1:5">
      <c r="A4691" s="189">
        <v>13984</v>
      </c>
      <c r="B4691" s="189" t="s">
        <v>3954</v>
      </c>
      <c r="C4691" s="189" t="s">
        <v>332</v>
      </c>
      <c r="D4691" s="189" t="s">
        <v>333</v>
      </c>
      <c r="E4691" s="138">
        <v>33.71</v>
      </c>
    </row>
    <row r="4692" spans="1:5">
      <c r="A4692" s="189">
        <v>11772</v>
      </c>
      <c r="B4692" s="189" t="s">
        <v>3955</v>
      </c>
      <c r="C4692" s="189" t="s">
        <v>332</v>
      </c>
      <c r="D4692" s="189" t="s">
        <v>333</v>
      </c>
      <c r="E4692" s="138">
        <v>81.86</v>
      </c>
    </row>
    <row r="4693" spans="1:5">
      <c r="A4693" s="189">
        <v>36795</v>
      </c>
      <c r="B4693" s="189" t="s">
        <v>3956</v>
      </c>
      <c r="C4693" s="189" t="s">
        <v>332</v>
      </c>
      <c r="D4693" s="189" t="s">
        <v>333</v>
      </c>
      <c r="E4693" s="138">
        <v>526.52</v>
      </c>
    </row>
    <row r="4694" spans="1:5">
      <c r="A4694" s="189">
        <v>36796</v>
      </c>
      <c r="B4694" s="189" t="s">
        <v>104</v>
      </c>
      <c r="C4694" s="189" t="s">
        <v>332</v>
      </c>
      <c r="D4694" s="189" t="s">
        <v>333</v>
      </c>
      <c r="E4694" s="138">
        <v>135.56</v>
      </c>
    </row>
    <row r="4695" spans="1:5">
      <c r="A4695" s="189">
        <v>36791</v>
      </c>
      <c r="B4695" s="189" t="s">
        <v>3957</v>
      </c>
      <c r="C4695" s="189" t="s">
        <v>332</v>
      </c>
      <c r="D4695" s="189" t="s">
        <v>333</v>
      </c>
      <c r="E4695" s="138">
        <v>69.84</v>
      </c>
    </row>
    <row r="4696" spans="1:5">
      <c r="A4696" s="189">
        <v>13415</v>
      </c>
      <c r="B4696" s="189" t="s">
        <v>3958</v>
      </c>
      <c r="C4696" s="189" t="s">
        <v>332</v>
      </c>
      <c r="D4696" s="189" t="s">
        <v>331</v>
      </c>
      <c r="E4696" s="138">
        <v>40.6</v>
      </c>
    </row>
    <row r="4697" spans="1:5">
      <c r="A4697" s="189">
        <v>36792</v>
      </c>
      <c r="B4697" s="189" t="s">
        <v>3959</v>
      </c>
      <c r="C4697" s="189" t="s">
        <v>332</v>
      </c>
      <c r="D4697" s="189" t="s">
        <v>333</v>
      </c>
      <c r="E4697" s="138">
        <v>133.51</v>
      </c>
    </row>
    <row r="4698" spans="1:5">
      <c r="A4698" s="189">
        <v>11773</v>
      </c>
      <c r="B4698" s="189" t="s">
        <v>3960</v>
      </c>
      <c r="C4698" s="189" t="s">
        <v>332</v>
      </c>
      <c r="D4698" s="189" t="s">
        <v>333</v>
      </c>
      <c r="E4698" s="138">
        <v>78.150000000000006</v>
      </c>
    </row>
    <row r="4699" spans="1:5">
      <c r="A4699" s="189">
        <v>11775</v>
      </c>
      <c r="B4699" s="189" t="s">
        <v>3961</v>
      </c>
      <c r="C4699" s="189" t="s">
        <v>332</v>
      </c>
      <c r="D4699" s="189" t="s">
        <v>333</v>
      </c>
      <c r="E4699" s="138">
        <v>81.61</v>
      </c>
    </row>
    <row r="4700" spans="1:5">
      <c r="A4700" s="189">
        <v>13983</v>
      </c>
      <c r="B4700" s="189" t="s">
        <v>3962</v>
      </c>
      <c r="C4700" s="189" t="s">
        <v>332</v>
      </c>
      <c r="D4700" s="189" t="s">
        <v>333</v>
      </c>
      <c r="E4700" s="138">
        <v>41.69</v>
      </c>
    </row>
    <row r="4701" spans="1:5">
      <c r="A4701" s="189">
        <v>13416</v>
      </c>
      <c r="B4701" s="189" t="s">
        <v>135</v>
      </c>
      <c r="C4701" s="189" t="s">
        <v>332</v>
      </c>
      <c r="D4701" s="189" t="s">
        <v>333</v>
      </c>
      <c r="E4701" s="138">
        <v>33.619999999999997</v>
      </c>
    </row>
    <row r="4702" spans="1:5">
      <c r="A4702" s="189">
        <v>13417</v>
      </c>
      <c r="B4702" s="189" t="s">
        <v>142</v>
      </c>
      <c r="C4702" s="189" t="s">
        <v>332</v>
      </c>
      <c r="D4702" s="189" t="s">
        <v>333</v>
      </c>
      <c r="E4702" s="138">
        <v>29.66</v>
      </c>
    </row>
    <row r="4703" spans="1:5">
      <c r="A4703" s="189">
        <v>7604</v>
      </c>
      <c r="B4703" s="189" t="s">
        <v>3963</v>
      </c>
      <c r="C4703" s="189" t="s">
        <v>332</v>
      </c>
      <c r="D4703" s="189" t="s">
        <v>333</v>
      </c>
      <c r="E4703" s="138">
        <v>12.84</v>
      </c>
    </row>
    <row r="4704" spans="1:5">
      <c r="A4704" s="189">
        <v>11763</v>
      </c>
      <c r="B4704" s="189" t="s">
        <v>9474</v>
      </c>
      <c r="C4704" s="189" t="s">
        <v>332</v>
      </c>
      <c r="D4704" s="189" t="s">
        <v>333</v>
      </c>
      <c r="E4704" s="138">
        <v>71.73</v>
      </c>
    </row>
    <row r="4705" spans="1:5">
      <c r="A4705" s="189">
        <v>11764</v>
      </c>
      <c r="B4705" s="189" t="s">
        <v>9475</v>
      </c>
      <c r="C4705" s="189" t="s">
        <v>332</v>
      </c>
      <c r="D4705" s="189" t="s">
        <v>333</v>
      </c>
      <c r="E4705" s="138">
        <v>76.62</v>
      </c>
    </row>
    <row r="4706" spans="1:5">
      <c r="A4706" s="189">
        <v>11829</v>
      </c>
      <c r="B4706" s="189" t="s">
        <v>9476</v>
      </c>
      <c r="C4706" s="189" t="s">
        <v>332</v>
      </c>
      <c r="D4706" s="189" t="s">
        <v>333</v>
      </c>
      <c r="E4706" s="138">
        <v>18.36</v>
      </c>
    </row>
    <row r="4707" spans="1:5">
      <c r="A4707" s="189">
        <v>11825</v>
      </c>
      <c r="B4707" s="189" t="s">
        <v>9477</v>
      </c>
      <c r="C4707" s="189" t="s">
        <v>332</v>
      </c>
      <c r="D4707" s="189" t="s">
        <v>333</v>
      </c>
      <c r="E4707" s="138">
        <v>31.48</v>
      </c>
    </row>
    <row r="4708" spans="1:5">
      <c r="A4708" s="189">
        <v>11767</v>
      </c>
      <c r="B4708" s="189" t="s">
        <v>9478</v>
      </c>
      <c r="C4708" s="189" t="s">
        <v>332</v>
      </c>
      <c r="D4708" s="189" t="s">
        <v>333</v>
      </c>
      <c r="E4708" s="138">
        <v>127.18</v>
      </c>
    </row>
    <row r="4709" spans="1:5">
      <c r="A4709" s="189">
        <v>11830</v>
      </c>
      <c r="B4709" s="189" t="s">
        <v>9479</v>
      </c>
      <c r="C4709" s="189" t="s">
        <v>332</v>
      </c>
      <c r="D4709" s="189" t="s">
        <v>333</v>
      </c>
      <c r="E4709" s="138">
        <v>19.84</v>
      </c>
    </row>
    <row r="4710" spans="1:5">
      <c r="A4710" s="189">
        <v>11766</v>
      </c>
      <c r="B4710" s="189" t="s">
        <v>9480</v>
      </c>
      <c r="C4710" s="189" t="s">
        <v>332</v>
      </c>
      <c r="D4710" s="189" t="s">
        <v>333</v>
      </c>
      <c r="E4710" s="138">
        <v>35.270000000000003</v>
      </c>
    </row>
    <row r="4711" spans="1:5">
      <c r="A4711" s="189">
        <v>11765</v>
      </c>
      <c r="B4711" s="189" t="s">
        <v>9481</v>
      </c>
      <c r="C4711" s="189" t="s">
        <v>332</v>
      </c>
      <c r="D4711" s="189" t="s">
        <v>333</v>
      </c>
      <c r="E4711" s="138">
        <v>48.03</v>
      </c>
    </row>
    <row r="4712" spans="1:5">
      <c r="A4712" s="189">
        <v>11824</v>
      </c>
      <c r="B4712" s="189" t="s">
        <v>9482</v>
      </c>
      <c r="C4712" s="189" t="s">
        <v>332</v>
      </c>
      <c r="D4712" s="189" t="s">
        <v>333</v>
      </c>
      <c r="E4712" s="138">
        <v>36.380000000000003</v>
      </c>
    </row>
    <row r="4713" spans="1:5">
      <c r="A4713" s="189">
        <v>11777</v>
      </c>
      <c r="B4713" s="189" t="s">
        <v>3964</v>
      </c>
      <c r="C4713" s="189" t="s">
        <v>332</v>
      </c>
      <c r="D4713" s="189" t="s">
        <v>333</v>
      </c>
      <c r="E4713" s="138">
        <v>108.2</v>
      </c>
    </row>
    <row r="4714" spans="1:5">
      <c r="A4714" s="189">
        <v>7602</v>
      </c>
      <c r="B4714" s="189" t="s">
        <v>3965</v>
      </c>
      <c r="C4714" s="189" t="s">
        <v>332</v>
      </c>
      <c r="D4714" s="189" t="s">
        <v>333</v>
      </c>
      <c r="E4714" s="138">
        <v>12.73</v>
      </c>
    </row>
    <row r="4715" spans="1:5">
      <c r="A4715" s="189">
        <v>7603</v>
      </c>
      <c r="B4715" s="189" t="s">
        <v>3966</v>
      </c>
      <c r="C4715" s="189" t="s">
        <v>332</v>
      </c>
      <c r="D4715" s="189" t="s">
        <v>333</v>
      </c>
      <c r="E4715" s="138">
        <v>12.34</v>
      </c>
    </row>
    <row r="4716" spans="1:5">
      <c r="A4716" s="189">
        <v>11826</v>
      </c>
      <c r="B4716" s="189" t="s">
        <v>9483</v>
      </c>
      <c r="C4716" s="189" t="s">
        <v>332</v>
      </c>
      <c r="D4716" s="189" t="s">
        <v>333</v>
      </c>
      <c r="E4716" s="138">
        <v>30.56</v>
      </c>
    </row>
    <row r="4717" spans="1:5">
      <c r="A4717" s="189">
        <v>7606</v>
      </c>
      <c r="B4717" s="189" t="s">
        <v>9484</v>
      </c>
      <c r="C4717" s="189" t="s">
        <v>332</v>
      </c>
      <c r="D4717" s="189" t="s">
        <v>333</v>
      </c>
      <c r="E4717" s="138">
        <v>31.84</v>
      </c>
    </row>
    <row r="4718" spans="1:5">
      <c r="A4718" s="189">
        <v>40329</v>
      </c>
      <c r="B4718" s="189" t="s">
        <v>9485</v>
      </c>
      <c r="C4718" s="189" t="s">
        <v>332</v>
      </c>
      <c r="D4718" s="189" t="s">
        <v>331</v>
      </c>
      <c r="E4718" s="138">
        <v>15.4</v>
      </c>
    </row>
    <row r="4719" spans="1:5">
      <c r="A4719" s="189">
        <v>11823</v>
      </c>
      <c r="B4719" s="189" t="s">
        <v>9486</v>
      </c>
      <c r="C4719" s="189" t="s">
        <v>332</v>
      </c>
      <c r="D4719" s="189" t="s">
        <v>333</v>
      </c>
      <c r="E4719" s="138">
        <v>6.65</v>
      </c>
    </row>
    <row r="4720" spans="1:5">
      <c r="A4720" s="189">
        <v>11822</v>
      </c>
      <c r="B4720" s="189" t="s">
        <v>3967</v>
      </c>
      <c r="C4720" s="189" t="s">
        <v>332</v>
      </c>
      <c r="D4720" s="189" t="s">
        <v>333</v>
      </c>
      <c r="E4720" s="138">
        <v>25.58</v>
      </c>
    </row>
    <row r="4721" spans="1:5">
      <c r="A4721" s="189">
        <v>11831</v>
      </c>
      <c r="B4721" s="189" t="s">
        <v>3968</v>
      </c>
      <c r="C4721" s="189" t="s">
        <v>332</v>
      </c>
      <c r="D4721" s="189" t="s">
        <v>333</v>
      </c>
      <c r="E4721" s="138">
        <v>19.420000000000002</v>
      </c>
    </row>
    <row r="4722" spans="1:5">
      <c r="A4722" s="189">
        <v>7613</v>
      </c>
      <c r="B4722" s="189" t="s">
        <v>3969</v>
      </c>
      <c r="C4722" s="189" t="s">
        <v>332</v>
      </c>
      <c r="D4722" s="189" t="s">
        <v>335</v>
      </c>
      <c r="E4722" s="177">
        <v>55959.45</v>
      </c>
    </row>
    <row r="4723" spans="1:5">
      <c r="A4723" s="189">
        <v>7619</v>
      </c>
      <c r="B4723" s="189" t="s">
        <v>3970</v>
      </c>
      <c r="C4723" s="189" t="s">
        <v>332</v>
      </c>
      <c r="D4723" s="189" t="s">
        <v>335</v>
      </c>
      <c r="E4723" s="177">
        <v>8650.1299999999992</v>
      </c>
    </row>
    <row r="4724" spans="1:5">
      <c r="A4724" s="189">
        <v>12076</v>
      </c>
      <c r="B4724" s="189" t="s">
        <v>3971</v>
      </c>
      <c r="C4724" s="189" t="s">
        <v>332</v>
      </c>
      <c r="D4724" s="189" t="s">
        <v>335</v>
      </c>
      <c r="E4724" s="177">
        <v>3967.95</v>
      </c>
    </row>
    <row r="4725" spans="1:5">
      <c r="A4725" s="189">
        <v>7614</v>
      </c>
      <c r="B4725" s="189" t="s">
        <v>3972</v>
      </c>
      <c r="C4725" s="189" t="s">
        <v>332</v>
      </c>
      <c r="D4725" s="189" t="s">
        <v>335</v>
      </c>
      <c r="E4725" s="177">
        <v>10909.88</v>
      </c>
    </row>
    <row r="4726" spans="1:5">
      <c r="A4726" s="189">
        <v>7618</v>
      </c>
      <c r="B4726" s="189" t="s">
        <v>3973</v>
      </c>
      <c r="C4726" s="189" t="s">
        <v>332</v>
      </c>
      <c r="D4726" s="189" t="s">
        <v>335</v>
      </c>
      <c r="E4726" s="177">
        <v>70758.77</v>
      </c>
    </row>
    <row r="4727" spans="1:5">
      <c r="A4727" s="189">
        <v>7620</v>
      </c>
      <c r="B4727" s="189" t="s">
        <v>3974</v>
      </c>
      <c r="C4727" s="189" t="s">
        <v>332</v>
      </c>
      <c r="D4727" s="189" t="s">
        <v>335</v>
      </c>
      <c r="E4727" s="177">
        <v>15304.95</v>
      </c>
    </row>
    <row r="4728" spans="1:5">
      <c r="A4728" s="189">
        <v>7610</v>
      </c>
      <c r="B4728" s="189" t="s">
        <v>3975</v>
      </c>
      <c r="C4728" s="189" t="s">
        <v>332</v>
      </c>
      <c r="D4728" s="189" t="s">
        <v>335</v>
      </c>
      <c r="E4728" s="177">
        <v>4846.5600000000004</v>
      </c>
    </row>
    <row r="4729" spans="1:5">
      <c r="A4729" s="189">
        <v>7615</v>
      </c>
      <c r="B4729" s="189" t="s">
        <v>3976</v>
      </c>
      <c r="C4729" s="189" t="s">
        <v>332</v>
      </c>
      <c r="D4729" s="189" t="s">
        <v>335</v>
      </c>
      <c r="E4729" s="177">
        <v>17855.78</v>
      </c>
    </row>
    <row r="4730" spans="1:5">
      <c r="A4730" s="189">
        <v>7617</v>
      </c>
      <c r="B4730" s="189" t="s">
        <v>3977</v>
      </c>
      <c r="C4730" s="189" t="s">
        <v>332</v>
      </c>
      <c r="D4730" s="189" t="s">
        <v>335</v>
      </c>
      <c r="E4730" s="177">
        <v>5413.41</v>
      </c>
    </row>
    <row r="4731" spans="1:5">
      <c r="A4731" s="189">
        <v>7616</v>
      </c>
      <c r="B4731" s="189" t="s">
        <v>3978</v>
      </c>
      <c r="C4731" s="189" t="s">
        <v>332</v>
      </c>
      <c r="D4731" s="189" t="s">
        <v>335</v>
      </c>
      <c r="E4731" s="177">
        <v>29137.8</v>
      </c>
    </row>
    <row r="4732" spans="1:5">
      <c r="A4732" s="189">
        <v>7611</v>
      </c>
      <c r="B4732" s="189" t="s">
        <v>3979</v>
      </c>
      <c r="C4732" s="189" t="s">
        <v>332</v>
      </c>
      <c r="D4732" s="189" t="s">
        <v>335</v>
      </c>
      <c r="E4732" s="177">
        <v>7000.6</v>
      </c>
    </row>
    <row r="4733" spans="1:5">
      <c r="A4733" s="189">
        <v>7612</v>
      </c>
      <c r="B4733" s="189" t="s">
        <v>3980</v>
      </c>
      <c r="C4733" s="189" t="s">
        <v>332</v>
      </c>
      <c r="D4733" s="189" t="s">
        <v>335</v>
      </c>
      <c r="E4733" s="177">
        <v>39967.47</v>
      </c>
    </row>
    <row r="4734" spans="1:5">
      <c r="A4734" s="189">
        <v>37371</v>
      </c>
      <c r="B4734" s="189" t="s">
        <v>9317</v>
      </c>
      <c r="C4734" s="189" t="s">
        <v>330</v>
      </c>
      <c r="D4734" s="189" t="s">
        <v>331</v>
      </c>
      <c r="E4734" s="138">
        <v>0.78</v>
      </c>
    </row>
    <row r="4735" spans="1:5">
      <c r="A4735" s="189">
        <v>40861</v>
      </c>
      <c r="B4735" s="189" t="s">
        <v>9314</v>
      </c>
      <c r="C4735" s="189" t="s">
        <v>470</v>
      </c>
      <c r="D4735" s="189" t="s">
        <v>331</v>
      </c>
      <c r="E4735" s="138">
        <v>146.16999999999999</v>
      </c>
    </row>
    <row r="4736" spans="1:5">
      <c r="A4736" s="189">
        <v>36510</v>
      </c>
      <c r="B4736" s="189" t="s">
        <v>3981</v>
      </c>
      <c r="C4736" s="189" t="s">
        <v>332</v>
      </c>
      <c r="D4736" s="189" t="s">
        <v>335</v>
      </c>
      <c r="E4736" s="177">
        <v>548623.82999999996</v>
      </c>
    </row>
    <row r="4737" spans="1:5">
      <c r="A4737" s="189">
        <v>25020</v>
      </c>
      <c r="B4737" s="189" t="s">
        <v>3982</v>
      </c>
      <c r="C4737" s="189" t="s">
        <v>332</v>
      </c>
      <c r="D4737" s="189" t="s">
        <v>335</v>
      </c>
      <c r="E4737" s="177">
        <v>2260137.15</v>
      </c>
    </row>
    <row r="4738" spans="1:5">
      <c r="A4738" s="189">
        <v>7622</v>
      </c>
      <c r="B4738" s="189" t="s">
        <v>3983</v>
      </c>
      <c r="C4738" s="189" t="s">
        <v>332</v>
      </c>
      <c r="D4738" s="189" t="s">
        <v>335</v>
      </c>
      <c r="E4738" s="177">
        <v>532245.30000000005</v>
      </c>
    </row>
    <row r="4739" spans="1:5">
      <c r="A4739" s="189">
        <v>7624</v>
      </c>
      <c r="B4739" s="189" t="s">
        <v>3984</v>
      </c>
      <c r="C4739" s="189" t="s">
        <v>332</v>
      </c>
      <c r="D4739" s="189" t="s">
        <v>335</v>
      </c>
      <c r="E4739" s="177">
        <v>690000</v>
      </c>
    </row>
    <row r="4740" spans="1:5">
      <c r="A4740" s="189">
        <v>7625</v>
      </c>
      <c r="B4740" s="189" t="s">
        <v>3985</v>
      </c>
      <c r="C4740" s="189" t="s">
        <v>332</v>
      </c>
      <c r="D4740" s="189" t="s">
        <v>335</v>
      </c>
      <c r="E4740" s="177">
        <v>685779.75</v>
      </c>
    </row>
    <row r="4741" spans="1:5">
      <c r="A4741" s="189">
        <v>7623</v>
      </c>
      <c r="B4741" s="189" t="s">
        <v>3986</v>
      </c>
      <c r="C4741" s="189" t="s">
        <v>332</v>
      </c>
      <c r="D4741" s="189" t="s">
        <v>335</v>
      </c>
      <c r="E4741" s="177">
        <v>2260137.15</v>
      </c>
    </row>
    <row r="4742" spans="1:5">
      <c r="A4742" s="189">
        <v>36508</v>
      </c>
      <c r="B4742" s="189" t="s">
        <v>3987</v>
      </c>
      <c r="C4742" s="189" t="s">
        <v>332</v>
      </c>
      <c r="D4742" s="189" t="s">
        <v>335</v>
      </c>
      <c r="E4742" s="177">
        <v>1016473.36</v>
      </c>
    </row>
    <row r="4743" spans="1:5">
      <c r="A4743" s="189">
        <v>36509</v>
      </c>
      <c r="B4743" s="189" t="s">
        <v>3988</v>
      </c>
      <c r="C4743" s="189" t="s">
        <v>332</v>
      </c>
      <c r="D4743" s="189" t="s">
        <v>335</v>
      </c>
      <c r="E4743" s="177">
        <v>557064.18000000005</v>
      </c>
    </row>
    <row r="4744" spans="1:5">
      <c r="A4744" s="189">
        <v>13238</v>
      </c>
      <c r="B4744" s="189" t="s">
        <v>3989</v>
      </c>
      <c r="C4744" s="189" t="s">
        <v>332</v>
      </c>
      <c r="D4744" s="189" t="s">
        <v>335</v>
      </c>
      <c r="E4744" s="177">
        <v>164859.79999999999</v>
      </c>
    </row>
    <row r="4745" spans="1:5">
      <c r="A4745" s="189">
        <v>36511</v>
      </c>
      <c r="B4745" s="189" t="s">
        <v>3990</v>
      </c>
      <c r="C4745" s="189" t="s">
        <v>332</v>
      </c>
      <c r="D4745" s="189" t="s">
        <v>335</v>
      </c>
      <c r="E4745" s="177">
        <v>191028.02</v>
      </c>
    </row>
    <row r="4746" spans="1:5">
      <c r="A4746" s="189">
        <v>36515</v>
      </c>
      <c r="B4746" s="189" t="s">
        <v>3991</v>
      </c>
      <c r="C4746" s="189" t="s">
        <v>332</v>
      </c>
      <c r="D4746" s="189" t="s">
        <v>335</v>
      </c>
      <c r="E4746" s="177">
        <v>56261.67</v>
      </c>
    </row>
    <row r="4747" spans="1:5">
      <c r="A4747" s="189">
        <v>10598</v>
      </c>
      <c r="B4747" s="189" t="s">
        <v>3992</v>
      </c>
      <c r="C4747" s="189" t="s">
        <v>332</v>
      </c>
      <c r="D4747" s="189" t="s">
        <v>335</v>
      </c>
      <c r="E4747" s="177">
        <v>91236.81</v>
      </c>
    </row>
    <row r="4748" spans="1:5">
      <c r="A4748" s="189">
        <v>7640</v>
      </c>
      <c r="B4748" s="189" t="s">
        <v>3993</v>
      </c>
      <c r="C4748" s="189" t="s">
        <v>332</v>
      </c>
      <c r="D4748" s="189" t="s">
        <v>335</v>
      </c>
      <c r="E4748" s="177">
        <v>140000</v>
      </c>
    </row>
    <row r="4749" spans="1:5">
      <c r="A4749" s="189">
        <v>36513</v>
      </c>
      <c r="B4749" s="189" t="s">
        <v>3994</v>
      </c>
      <c r="C4749" s="189" t="s">
        <v>332</v>
      </c>
      <c r="D4749" s="189" t="s">
        <v>335</v>
      </c>
      <c r="E4749" s="177">
        <v>134864.47</v>
      </c>
    </row>
    <row r="4750" spans="1:5">
      <c r="A4750" s="189">
        <v>36514</v>
      </c>
      <c r="B4750" s="189" t="s">
        <v>3995</v>
      </c>
      <c r="C4750" s="189" t="s">
        <v>332</v>
      </c>
      <c r="D4750" s="189" t="s">
        <v>335</v>
      </c>
      <c r="E4750" s="177">
        <v>150467.28</v>
      </c>
    </row>
    <row r="4751" spans="1:5">
      <c r="A4751" s="189">
        <v>36149</v>
      </c>
      <c r="B4751" s="189" t="s">
        <v>3996</v>
      </c>
      <c r="C4751" s="189" t="s">
        <v>332</v>
      </c>
      <c r="D4751" s="189" t="s">
        <v>333</v>
      </c>
      <c r="E4751" s="138">
        <v>121.02</v>
      </c>
    </row>
    <row r="4752" spans="1:5">
      <c r="A4752" s="189">
        <v>42407</v>
      </c>
      <c r="B4752" s="189" t="s">
        <v>16236</v>
      </c>
      <c r="C4752" s="189" t="s">
        <v>383</v>
      </c>
      <c r="D4752" s="189" t="s">
        <v>333</v>
      </c>
      <c r="E4752" s="138">
        <v>4.1399999999999997</v>
      </c>
    </row>
    <row r="4753" spans="1:5">
      <c r="A4753" s="189">
        <v>11581</v>
      </c>
      <c r="B4753" s="189" t="s">
        <v>3997</v>
      </c>
      <c r="C4753" s="189" t="s">
        <v>383</v>
      </c>
      <c r="D4753" s="189" t="s">
        <v>333</v>
      </c>
      <c r="E4753" s="138">
        <v>22.26</v>
      </c>
    </row>
    <row r="4754" spans="1:5">
      <c r="A4754" s="189">
        <v>11580</v>
      </c>
      <c r="B4754" s="189" t="s">
        <v>3998</v>
      </c>
      <c r="C4754" s="189" t="s">
        <v>383</v>
      </c>
      <c r="D4754" s="189" t="s">
        <v>333</v>
      </c>
      <c r="E4754" s="138">
        <v>10.14</v>
      </c>
    </row>
    <row r="4755" spans="1:5">
      <c r="A4755" s="189">
        <v>38177</v>
      </c>
      <c r="B4755" s="189" t="s">
        <v>3999</v>
      </c>
      <c r="C4755" s="189" t="s">
        <v>332</v>
      </c>
      <c r="D4755" s="189" t="s">
        <v>333</v>
      </c>
      <c r="E4755" s="138">
        <v>6.88</v>
      </c>
    </row>
    <row r="4756" spans="1:5">
      <c r="A4756" s="189">
        <v>10743</v>
      </c>
      <c r="B4756" s="189" t="s">
        <v>4000</v>
      </c>
      <c r="C4756" s="189" t="s">
        <v>332</v>
      </c>
      <c r="D4756" s="189" t="s">
        <v>333</v>
      </c>
      <c r="E4756" s="138">
        <v>578.1</v>
      </c>
    </row>
    <row r="4757" spans="1:5">
      <c r="A4757" s="189">
        <v>39848</v>
      </c>
      <c r="B4757" s="189" t="s">
        <v>4001</v>
      </c>
      <c r="C4757" s="189" t="s">
        <v>383</v>
      </c>
      <c r="D4757" s="189" t="s">
        <v>335</v>
      </c>
      <c r="E4757" s="138">
        <v>1.28</v>
      </c>
    </row>
    <row r="4758" spans="1:5">
      <c r="A4758" s="189">
        <v>20999</v>
      </c>
      <c r="B4758" s="189" t="s">
        <v>9487</v>
      </c>
      <c r="C4758" s="189" t="s">
        <v>383</v>
      </c>
      <c r="D4758" s="189" t="s">
        <v>335</v>
      </c>
      <c r="E4758" s="138">
        <v>6.79</v>
      </c>
    </row>
    <row r="4759" spans="1:5">
      <c r="A4759" s="189">
        <v>21001</v>
      </c>
      <c r="B4759" s="189" t="s">
        <v>9488</v>
      </c>
      <c r="C4759" s="189" t="s">
        <v>383</v>
      </c>
      <c r="D4759" s="189" t="s">
        <v>335</v>
      </c>
      <c r="E4759" s="138">
        <v>12.68</v>
      </c>
    </row>
    <row r="4760" spans="1:5">
      <c r="A4760" s="189">
        <v>21003</v>
      </c>
      <c r="B4760" s="189" t="s">
        <v>9489</v>
      </c>
      <c r="C4760" s="189" t="s">
        <v>383</v>
      </c>
      <c r="D4760" s="189" t="s">
        <v>335</v>
      </c>
      <c r="E4760" s="138">
        <v>20.83</v>
      </c>
    </row>
    <row r="4761" spans="1:5">
      <c r="A4761" s="189">
        <v>21006</v>
      </c>
      <c r="B4761" s="189" t="s">
        <v>9490</v>
      </c>
      <c r="C4761" s="189" t="s">
        <v>383</v>
      </c>
      <c r="D4761" s="189" t="s">
        <v>335</v>
      </c>
      <c r="E4761" s="138">
        <v>44.22</v>
      </c>
    </row>
    <row r="4762" spans="1:5">
      <c r="A4762" s="189">
        <v>21019</v>
      </c>
      <c r="B4762" s="189" t="s">
        <v>9491</v>
      </c>
      <c r="C4762" s="189" t="s">
        <v>383</v>
      </c>
      <c r="D4762" s="189" t="s">
        <v>335</v>
      </c>
      <c r="E4762" s="138">
        <v>15.37</v>
      </c>
    </row>
    <row r="4763" spans="1:5">
      <c r="A4763" s="189">
        <v>21021</v>
      </c>
      <c r="B4763" s="189" t="s">
        <v>9492</v>
      </c>
      <c r="C4763" s="189" t="s">
        <v>383</v>
      </c>
      <c r="D4763" s="189" t="s">
        <v>335</v>
      </c>
      <c r="E4763" s="138">
        <v>24.3</v>
      </c>
    </row>
    <row r="4764" spans="1:5">
      <c r="A4764" s="189">
        <v>21024</v>
      </c>
      <c r="B4764" s="189" t="s">
        <v>9493</v>
      </c>
      <c r="C4764" s="189" t="s">
        <v>383</v>
      </c>
      <c r="D4764" s="189" t="s">
        <v>335</v>
      </c>
      <c r="E4764" s="138">
        <v>52.06</v>
      </c>
    </row>
    <row r="4765" spans="1:5">
      <c r="A4765" s="189">
        <v>40624</v>
      </c>
      <c r="B4765" s="189" t="s">
        <v>9494</v>
      </c>
      <c r="C4765" s="189" t="s">
        <v>383</v>
      </c>
      <c r="D4765" s="189" t="s">
        <v>335</v>
      </c>
      <c r="E4765" s="138">
        <v>42.26</v>
      </c>
    </row>
    <row r="4766" spans="1:5">
      <c r="A4766" s="189">
        <v>13127</v>
      </c>
      <c r="B4766" s="189" t="s">
        <v>9495</v>
      </c>
      <c r="C4766" s="189" t="s">
        <v>383</v>
      </c>
      <c r="D4766" s="189" t="s">
        <v>335</v>
      </c>
      <c r="E4766" s="138">
        <v>18.850000000000001</v>
      </c>
    </row>
    <row r="4767" spans="1:5">
      <c r="A4767" s="189">
        <v>13137</v>
      </c>
      <c r="B4767" s="189" t="s">
        <v>9496</v>
      </c>
      <c r="C4767" s="189" t="s">
        <v>383</v>
      </c>
      <c r="D4767" s="189" t="s">
        <v>335</v>
      </c>
      <c r="E4767" s="138">
        <v>25.01</v>
      </c>
    </row>
    <row r="4768" spans="1:5">
      <c r="A4768" s="189">
        <v>20989</v>
      </c>
      <c r="B4768" s="189" t="s">
        <v>9497</v>
      </c>
      <c r="C4768" s="189" t="s">
        <v>383</v>
      </c>
      <c r="D4768" s="189" t="s">
        <v>335</v>
      </c>
      <c r="E4768" s="138">
        <v>896.15</v>
      </c>
    </row>
    <row r="4769" spans="1:5">
      <c r="A4769" s="189">
        <v>21147</v>
      </c>
      <c r="B4769" s="189" t="s">
        <v>9498</v>
      </c>
      <c r="C4769" s="189" t="s">
        <v>383</v>
      </c>
      <c r="D4769" s="189" t="s">
        <v>335</v>
      </c>
      <c r="E4769" s="138">
        <v>84.02</v>
      </c>
    </row>
    <row r="4770" spans="1:5">
      <c r="A4770" s="189">
        <v>21148</v>
      </c>
      <c r="B4770" s="189" t="s">
        <v>9499</v>
      </c>
      <c r="C4770" s="189" t="s">
        <v>383</v>
      </c>
      <c r="D4770" s="189" t="s">
        <v>335</v>
      </c>
      <c r="E4770" s="138">
        <v>51.86</v>
      </c>
    </row>
    <row r="4771" spans="1:5">
      <c r="A4771" s="189">
        <v>20984</v>
      </c>
      <c r="B4771" s="189" t="s">
        <v>9500</v>
      </c>
      <c r="C4771" s="189" t="s">
        <v>383</v>
      </c>
      <c r="D4771" s="189" t="s">
        <v>335</v>
      </c>
      <c r="E4771" s="177">
        <v>1719.54</v>
      </c>
    </row>
    <row r="4772" spans="1:5">
      <c r="A4772" s="189">
        <v>13042</v>
      </c>
      <c r="B4772" s="189" t="s">
        <v>9501</v>
      </c>
      <c r="C4772" s="189" t="s">
        <v>383</v>
      </c>
      <c r="D4772" s="189" t="s">
        <v>335</v>
      </c>
      <c r="E4772" s="138">
        <v>952.88</v>
      </c>
    </row>
    <row r="4773" spans="1:5">
      <c r="A4773" s="189">
        <v>21150</v>
      </c>
      <c r="B4773" s="189" t="s">
        <v>9502</v>
      </c>
      <c r="C4773" s="189" t="s">
        <v>383</v>
      </c>
      <c r="D4773" s="189" t="s">
        <v>335</v>
      </c>
      <c r="E4773" s="138">
        <v>25.71</v>
      </c>
    </row>
    <row r="4774" spans="1:5">
      <c r="A4774" s="189">
        <v>13141</v>
      </c>
      <c r="B4774" s="189" t="s">
        <v>9503</v>
      </c>
      <c r="C4774" s="189" t="s">
        <v>383</v>
      </c>
      <c r="D4774" s="189" t="s">
        <v>335</v>
      </c>
      <c r="E4774" s="138">
        <v>32.4</v>
      </c>
    </row>
    <row r="4775" spans="1:5">
      <c r="A4775" s="189">
        <v>21151</v>
      </c>
      <c r="B4775" s="189" t="s">
        <v>9504</v>
      </c>
      <c r="C4775" s="189" t="s">
        <v>383</v>
      </c>
      <c r="D4775" s="189" t="s">
        <v>335</v>
      </c>
      <c r="E4775" s="138">
        <v>153.91999999999999</v>
      </c>
    </row>
    <row r="4776" spans="1:5">
      <c r="A4776" s="189">
        <v>13142</v>
      </c>
      <c r="B4776" s="189" t="s">
        <v>9505</v>
      </c>
      <c r="C4776" s="189" t="s">
        <v>383</v>
      </c>
      <c r="D4776" s="189" t="s">
        <v>335</v>
      </c>
      <c r="E4776" s="138">
        <v>220.04</v>
      </c>
    </row>
    <row r="4777" spans="1:5">
      <c r="A4777" s="189">
        <v>20994</v>
      </c>
      <c r="B4777" s="189" t="s">
        <v>9506</v>
      </c>
      <c r="C4777" s="189" t="s">
        <v>383</v>
      </c>
      <c r="D4777" s="189" t="s">
        <v>335</v>
      </c>
      <c r="E4777" s="138">
        <v>414.87</v>
      </c>
    </row>
    <row r="4778" spans="1:5">
      <c r="A4778" s="189">
        <v>7672</v>
      </c>
      <c r="B4778" s="189" t="s">
        <v>9507</v>
      </c>
      <c r="C4778" s="189" t="s">
        <v>383</v>
      </c>
      <c r="D4778" s="189" t="s">
        <v>335</v>
      </c>
      <c r="E4778" s="138">
        <v>271.77999999999997</v>
      </c>
    </row>
    <row r="4779" spans="1:5">
      <c r="A4779" s="189">
        <v>20995</v>
      </c>
      <c r="B4779" s="189" t="s">
        <v>9508</v>
      </c>
      <c r="C4779" s="189" t="s">
        <v>383</v>
      </c>
      <c r="D4779" s="189" t="s">
        <v>335</v>
      </c>
      <c r="E4779" s="138">
        <v>545.22</v>
      </c>
    </row>
    <row r="4780" spans="1:5">
      <c r="A4780" s="189">
        <v>7690</v>
      </c>
      <c r="B4780" s="189" t="s">
        <v>9509</v>
      </c>
      <c r="C4780" s="189" t="s">
        <v>383</v>
      </c>
      <c r="D4780" s="189" t="s">
        <v>335</v>
      </c>
      <c r="E4780" s="138">
        <v>315.33</v>
      </c>
    </row>
    <row r="4781" spans="1:5">
      <c r="A4781" s="189">
        <v>20980</v>
      </c>
      <c r="B4781" s="189" t="s">
        <v>9510</v>
      </c>
      <c r="C4781" s="189" t="s">
        <v>383</v>
      </c>
      <c r="D4781" s="189" t="s">
        <v>335</v>
      </c>
      <c r="E4781" s="138">
        <v>344</v>
      </c>
    </row>
    <row r="4782" spans="1:5">
      <c r="A4782" s="189">
        <v>7661</v>
      </c>
      <c r="B4782" s="189" t="s">
        <v>9511</v>
      </c>
      <c r="C4782" s="189" t="s">
        <v>383</v>
      </c>
      <c r="D4782" s="189" t="s">
        <v>335</v>
      </c>
      <c r="E4782" s="138">
        <v>409.22</v>
      </c>
    </row>
    <row r="4783" spans="1:5">
      <c r="A4783" s="189">
        <v>21016</v>
      </c>
      <c r="B4783" s="189" t="s">
        <v>4002</v>
      </c>
      <c r="C4783" s="189" t="s">
        <v>383</v>
      </c>
      <c r="D4783" s="189" t="s">
        <v>335</v>
      </c>
      <c r="E4783" s="138">
        <v>91.71</v>
      </c>
    </row>
    <row r="4784" spans="1:5">
      <c r="A4784" s="189">
        <v>21008</v>
      </c>
      <c r="B4784" s="189" t="s">
        <v>4003</v>
      </c>
      <c r="C4784" s="189" t="s">
        <v>383</v>
      </c>
      <c r="D4784" s="189" t="s">
        <v>335</v>
      </c>
      <c r="E4784" s="138">
        <v>10.71</v>
      </c>
    </row>
    <row r="4785" spans="1:5">
      <c r="A4785" s="189">
        <v>21009</v>
      </c>
      <c r="B4785" s="189" t="s">
        <v>4004</v>
      </c>
      <c r="C4785" s="189" t="s">
        <v>383</v>
      </c>
      <c r="D4785" s="189" t="s">
        <v>335</v>
      </c>
      <c r="E4785" s="138">
        <v>13.95</v>
      </c>
    </row>
    <row r="4786" spans="1:5">
      <c r="A4786" s="189">
        <v>21010</v>
      </c>
      <c r="B4786" s="189" t="s">
        <v>4005</v>
      </c>
      <c r="C4786" s="189" t="s">
        <v>383</v>
      </c>
      <c r="D4786" s="189" t="s">
        <v>335</v>
      </c>
      <c r="E4786" s="138">
        <v>18.73</v>
      </c>
    </row>
    <row r="4787" spans="1:5">
      <c r="A4787" s="189">
        <v>21011</v>
      </c>
      <c r="B4787" s="189" t="s">
        <v>4006</v>
      </c>
      <c r="C4787" s="189" t="s">
        <v>383</v>
      </c>
      <c r="D4787" s="189" t="s">
        <v>335</v>
      </c>
      <c r="E4787" s="138">
        <v>27.3</v>
      </c>
    </row>
    <row r="4788" spans="1:5">
      <c r="A4788" s="189">
        <v>21012</v>
      </c>
      <c r="B4788" s="189" t="s">
        <v>4007</v>
      </c>
      <c r="C4788" s="189" t="s">
        <v>383</v>
      </c>
      <c r="D4788" s="189" t="s">
        <v>335</v>
      </c>
      <c r="E4788" s="138">
        <v>30.16</v>
      </c>
    </row>
    <row r="4789" spans="1:5">
      <c r="A4789" s="189">
        <v>21013</v>
      </c>
      <c r="B4789" s="189" t="s">
        <v>4008</v>
      </c>
      <c r="C4789" s="189" t="s">
        <v>383</v>
      </c>
      <c r="D4789" s="189" t="s">
        <v>335</v>
      </c>
      <c r="E4789" s="138">
        <v>39.36</v>
      </c>
    </row>
    <row r="4790" spans="1:5">
      <c r="A4790" s="189">
        <v>21014</v>
      </c>
      <c r="B4790" s="189" t="s">
        <v>4009</v>
      </c>
      <c r="C4790" s="189" t="s">
        <v>383</v>
      </c>
      <c r="D4790" s="189" t="s">
        <v>335</v>
      </c>
      <c r="E4790" s="138">
        <v>55.08</v>
      </c>
    </row>
    <row r="4791" spans="1:5">
      <c r="A4791" s="189">
        <v>21015</v>
      </c>
      <c r="B4791" s="189" t="s">
        <v>4010</v>
      </c>
      <c r="C4791" s="189" t="s">
        <v>383</v>
      </c>
      <c r="D4791" s="189" t="s">
        <v>335</v>
      </c>
      <c r="E4791" s="138">
        <v>63.28</v>
      </c>
    </row>
    <row r="4792" spans="1:5">
      <c r="A4792" s="189">
        <v>7697</v>
      </c>
      <c r="B4792" s="189" t="s">
        <v>4011</v>
      </c>
      <c r="C4792" s="189" t="s">
        <v>383</v>
      </c>
      <c r="D4792" s="189" t="s">
        <v>335</v>
      </c>
      <c r="E4792" s="138">
        <v>30.19</v>
      </c>
    </row>
    <row r="4793" spans="1:5">
      <c r="A4793" s="189">
        <v>7698</v>
      </c>
      <c r="B4793" s="189" t="s">
        <v>4012</v>
      </c>
      <c r="C4793" s="189" t="s">
        <v>383</v>
      </c>
      <c r="D4793" s="189" t="s">
        <v>335</v>
      </c>
      <c r="E4793" s="138">
        <v>25.99</v>
      </c>
    </row>
    <row r="4794" spans="1:5">
      <c r="A4794" s="189">
        <v>7691</v>
      </c>
      <c r="B4794" s="189" t="s">
        <v>4013</v>
      </c>
      <c r="C4794" s="189" t="s">
        <v>383</v>
      </c>
      <c r="D4794" s="189" t="s">
        <v>335</v>
      </c>
      <c r="E4794" s="138">
        <v>10.98</v>
      </c>
    </row>
    <row r="4795" spans="1:5">
      <c r="A4795" s="189">
        <v>40626</v>
      </c>
      <c r="B4795" s="189" t="s">
        <v>4014</v>
      </c>
      <c r="C4795" s="189" t="s">
        <v>383</v>
      </c>
      <c r="D4795" s="189" t="s">
        <v>335</v>
      </c>
      <c r="E4795" s="138">
        <v>20.61</v>
      </c>
    </row>
    <row r="4796" spans="1:5">
      <c r="A4796" s="189">
        <v>7701</v>
      </c>
      <c r="B4796" s="189" t="s">
        <v>4015</v>
      </c>
      <c r="C4796" s="189" t="s">
        <v>383</v>
      </c>
      <c r="D4796" s="189" t="s">
        <v>335</v>
      </c>
      <c r="E4796" s="138">
        <v>54.04</v>
      </c>
    </row>
    <row r="4797" spans="1:5">
      <c r="A4797" s="189">
        <v>7696</v>
      </c>
      <c r="B4797" s="189" t="s">
        <v>184</v>
      </c>
      <c r="C4797" s="189" t="s">
        <v>383</v>
      </c>
      <c r="D4797" s="189" t="s">
        <v>335</v>
      </c>
      <c r="E4797" s="138">
        <v>43.54</v>
      </c>
    </row>
    <row r="4798" spans="1:5">
      <c r="A4798" s="189">
        <v>7700</v>
      </c>
      <c r="B4798" s="189" t="s">
        <v>4016</v>
      </c>
      <c r="C4798" s="189" t="s">
        <v>383</v>
      </c>
      <c r="D4798" s="189" t="s">
        <v>335</v>
      </c>
      <c r="E4798" s="138">
        <v>13.89</v>
      </c>
    </row>
    <row r="4799" spans="1:5">
      <c r="A4799" s="189">
        <v>7694</v>
      </c>
      <c r="B4799" s="189" t="s">
        <v>4017</v>
      </c>
      <c r="C4799" s="189" t="s">
        <v>383</v>
      </c>
      <c r="D4799" s="189" t="s">
        <v>335</v>
      </c>
      <c r="E4799" s="138">
        <v>72.72</v>
      </c>
    </row>
    <row r="4800" spans="1:5">
      <c r="A4800" s="189">
        <v>7693</v>
      </c>
      <c r="B4800" s="189" t="s">
        <v>4018</v>
      </c>
      <c r="C4800" s="189" t="s">
        <v>383</v>
      </c>
      <c r="D4800" s="189" t="s">
        <v>335</v>
      </c>
      <c r="E4800" s="138">
        <v>100.15</v>
      </c>
    </row>
    <row r="4801" spans="1:5">
      <c r="A4801" s="189">
        <v>7692</v>
      </c>
      <c r="B4801" s="189" t="s">
        <v>4019</v>
      </c>
      <c r="C4801" s="189" t="s">
        <v>383</v>
      </c>
      <c r="D4801" s="189" t="s">
        <v>335</v>
      </c>
      <c r="E4801" s="138">
        <v>149.94</v>
      </c>
    </row>
    <row r="4802" spans="1:5">
      <c r="A4802" s="189">
        <v>7695</v>
      </c>
      <c r="B4802" s="189" t="s">
        <v>4020</v>
      </c>
      <c r="C4802" s="189" t="s">
        <v>383</v>
      </c>
      <c r="D4802" s="189" t="s">
        <v>335</v>
      </c>
      <c r="E4802" s="138">
        <v>162.61000000000001</v>
      </c>
    </row>
    <row r="4803" spans="1:5">
      <c r="A4803" s="189">
        <v>13356</v>
      </c>
      <c r="B4803" s="189" t="s">
        <v>4021</v>
      </c>
      <c r="C4803" s="189" t="s">
        <v>383</v>
      </c>
      <c r="D4803" s="189" t="s">
        <v>335</v>
      </c>
      <c r="E4803" s="138">
        <v>11.79</v>
      </c>
    </row>
    <row r="4804" spans="1:5">
      <c r="A4804" s="189">
        <v>36365</v>
      </c>
      <c r="B4804" s="189" t="s">
        <v>4022</v>
      </c>
      <c r="C4804" s="189" t="s">
        <v>383</v>
      </c>
      <c r="D4804" s="189" t="s">
        <v>335</v>
      </c>
      <c r="E4804" s="138">
        <v>17.79</v>
      </c>
    </row>
    <row r="4805" spans="1:5">
      <c r="A4805" s="189">
        <v>41930</v>
      </c>
      <c r="B4805" s="189" t="s">
        <v>4023</v>
      </c>
      <c r="C4805" s="189" t="s">
        <v>383</v>
      </c>
      <c r="D4805" s="189" t="s">
        <v>335</v>
      </c>
      <c r="E4805" s="138">
        <v>57.59</v>
      </c>
    </row>
    <row r="4806" spans="1:5">
      <c r="A4806" s="189">
        <v>41931</v>
      </c>
      <c r="B4806" s="189" t="s">
        <v>4024</v>
      </c>
      <c r="C4806" s="189" t="s">
        <v>383</v>
      </c>
      <c r="D4806" s="189" t="s">
        <v>335</v>
      </c>
      <c r="E4806" s="138">
        <v>98.2</v>
      </c>
    </row>
    <row r="4807" spans="1:5">
      <c r="A4807" s="189">
        <v>41932</v>
      </c>
      <c r="B4807" s="189" t="s">
        <v>4025</v>
      </c>
      <c r="C4807" s="189" t="s">
        <v>383</v>
      </c>
      <c r="D4807" s="189" t="s">
        <v>335</v>
      </c>
      <c r="E4807" s="138">
        <v>158.61000000000001</v>
      </c>
    </row>
    <row r="4808" spans="1:5">
      <c r="A4808" s="189">
        <v>41933</v>
      </c>
      <c r="B4808" s="189" t="s">
        <v>4026</v>
      </c>
      <c r="C4808" s="189" t="s">
        <v>383</v>
      </c>
      <c r="D4808" s="189" t="s">
        <v>335</v>
      </c>
      <c r="E4808" s="138">
        <v>196.44</v>
      </c>
    </row>
    <row r="4809" spans="1:5">
      <c r="A4809" s="189">
        <v>41934</v>
      </c>
      <c r="B4809" s="189" t="s">
        <v>4027</v>
      </c>
      <c r="C4809" s="189" t="s">
        <v>383</v>
      </c>
      <c r="D4809" s="189" t="s">
        <v>335</v>
      </c>
      <c r="E4809" s="138">
        <v>254.44</v>
      </c>
    </row>
    <row r="4810" spans="1:5">
      <c r="A4810" s="189">
        <v>41936</v>
      </c>
      <c r="B4810" s="189" t="s">
        <v>4028</v>
      </c>
      <c r="C4810" s="189" t="s">
        <v>383</v>
      </c>
      <c r="D4810" s="189" t="s">
        <v>335</v>
      </c>
      <c r="E4810" s="138">
        <v>38.36</v>
      </c>
    </row>
    <row r="4811" spans="1:5">
      <c r="A4811" s="189">
        <v>7720</v>
      </c>
      <c r="B4811" s="189" t="s">
        <v>4029</v>
      </c>
      <c r="C4811" s="189" t="s">
        <v>383</v>
      </c>
      <c r="D4811" s="189" t="s">
        <v>333</v>
      </c>
      <c r="E4811" s="138">
        <v>358.45</v>
      </c>
    </row>
    <row r="4812" spans="1:5">
      <c r="A4812" s="189">
        <v>40335</v>
      </c>
      <c r="B4812" s="189" t="s">
        <v>4030</v>
      </c>
      <c r="C4812" s="189" t="s">
        <v>383</v>
      </c>
      <c r="D4812" s="189" t="s">
        <v>333</v>
      </c>
      <c r="E4812" s="138">
        <v>73.010000000000005</v>
      </c>
    </row>
    <row r="4813" spans="1:5">
      <c r="A4813" s="189">
        <v>7740</v>
      </c>
      <c r="B4813" s="189" t="s">
        <v>4031</v>
      </c>
      <c r="C4813" s="189" t="s">
        <v>383</v>
      </c>
      <c r="D4813" s="189" t="s">
        <v>333</v>
      </c>
      <c r="E4813" s="138">
        <v>99.61</v>
      </c>
    </row>
    <row r="4814" spans="1:5">
      <c r="A4814" s="189">
        <v>7741</v>
      </c>
      <c r="B4814" s="189" t="s">
        <v>4032</v>
      </c>
      <c r="C4814" s="189" t="s">
        <v>383</v>
      </c>
      <c r="D4814" s="189" t="s">
        <v>333</v>
      </c>
      <c r="E4814" s="138">
        <v>125.71</v>
      </c>
    </row>
    <row r="4815" spans="1:5">
      <c r="A4815" s="189">
        <v>7774</v>
      </c>
      <c r="B4815" s="189" t="s">
        <v>4033</v>
      </c>
      <c r="C4815" s="189" t="s">
        <v>383</v>
      </c>
      <c r="D4815" s="189" t="s">
        <v>333</v>
      </c>
      <c r="E4815" s="138">
        <v>169.23</v>
      </c>
    </row>
    <row r="4816" spans="1:5">
      <c r="A4816" s="189">
        <v>7744</v>
      </c>
      <c r="B4816" s="189" t="s">
        <v>4034</v>
      </c>
      <c r="C4816" s="189" t="s">
        <v>383</v>
      </c>
      <c r="D4816" s="189" t="s">
        <v>333</v>
      </c>
      <c r="E4816" s="138">
        <v>195.08</v>
      </c>
    </row>
    <row r="4817" spans="1:5">
      <c r="A4817" s="189">
        <v>7773</v>
      </c>
      <c r="B4817" s="189" t="s">
        <v>4035</v>
      </c>
      <c r="C4817" s="189" t="s">
        <v>383</v>
      </c>
      <c r="D4817" s="189" t="s">
        <v>333</v>
      </c>
      <c r="E4817" s="138">
        <v>242.95</v>
      </c>
    </row>
    <row r="4818" spans="1:5">
      <c r="A4818" s="189">
        <v>7754</v>
      </c>
      <c r="B4818" s="189" t="s">
        <v>4036</v>
      </c>
      <c r="C4818" s="189" t="s">
        <v>383</v>
      </c>
      <c r="D4818" s="189" t="s">
        <v>333</v>
      </c>
      <c r="E4818" s="138">
        <v>330.15</v>
      </c>
    </row>
    <row r="4819" spans="1:5">
      <c r="A4819" s="189">
        <v>7735</v>
      </c>
      <c r="B4819" s="189" t="s">
        <v>4037</v>
      </c>
      <c r="C4819" s="189" t="s">
        <v>383</v>
      </c>
      <c r="D4819" s="189" t="s">
        <v>333</v>
      </c>
      <c r="E4819" s="138">
        <v>452.51</v>
      </c>
    </row>
    <row r="4820" spans="1:5">
      <c r="A4820" s="189">
        <v>7755</v>
      </c>
      <c r="B4820" s="189" t="s">
        <v>4038</v>
      </c>
      <c r="C4820" s="189" t="s">
        <v>383</v>
      </c>
      <c r="D4820" s="189" t="s">
        <v>333</v>
      </c>
      <c r="E4820" s="138">
        <v>121.35</v>
      </c>
    </row>
    <row r="4821" spans="1:5">
      <c r="A4821" s="189">
        <v>7776</v>
      </c>
      <c r="B4821" s="189" t="s">
        <v>4039</v>
      </c>
      <c r="C4821" s="189" t="s">
        <v>383</v>
      </c>
      <c r="D4821" s="189" t="s">
        <v>333</v>
      </c>
      <c r="E4821" s="138">
        <v>157.94</v>
      </c>
    </row>
    <row r="4822" spans="1:5">
      <c r="A4822" s="189">
        <v>7743</v>
      </c>
      <c r="B4822" s="189" t="s">
        <v>4040</v>
      </c>
      <c r="C4822" s="189" t="s">
        <v>383</v>
      </c>
      <c r="D4822" s="189" t="s">
        <v>333</v>
      </c>
      <c r="E4822" s="138">
        <v>208.57</v>
      </c>
    </row>
    <row r="4823" spans="1:5">
      <c r="A4823" s="189">
        <v>7733</v>
      </c>
      <c r="B4823" s="189" t="s">
        <v>4041</v>
      </c>
      <c r="C4823" s="189" t="s">
        <v>383</v>
      </c>
      <c r="D4823" s="189" t="s">
        <v>333</v>
      </c>
      <c r="E4823" s="138">
        <v>232.58</v>
      </c>
    </row>
    <row r="4824" spans="1:5">
      <c r="A4824" s="189">
        <v>7775</v>
      </c>
      <c r="B4824" s="189" t="s">
        <v>4042</v>
      </c>
      <c r="C4824" s="189" t="s">
        <v>383</v>
      </c>
      <c r="D4824" s="189" t="s">
        <v>333</v>
      </c>
      <c r="E4824" s="138">
        <v>286.14999999999998</v>
      </c>
    </row>
    <row r="4825" spans="1:5">
      <c r="A4825" s="189">
        <v>7734</v>
      </c>
      <c r="B4825" s="189" t="s">
        <v>4043</v>
      </c>
      <c r="C4825" s="189" t="s">
        <v>383</v>
      </c>
      <c r="D4825" s="189" t="s">
        <v>333</v>
      </c>
      <c r="E4825" s="138">
        <v>413.68</v>
      </c>
    </row>
    <row r="4826" spans="1:5">
      <c r="A4826" s="189">
        <v>7753</v>
      </c>
      <c r="B4826" s="189" t="s">
        <v>4044</v>
      </c>
      <c r="C4826" s="189" t="s">
        <v>383</v>
      </c>
      <c r="D4826" s="189" t="s">
        <v>333</v>
      </c>
      <c r="E4826" s="138">
        <v>209.74</v>
      </c>
    </row>
    <row r="4827" spans="1:5">
      <c r="A4827" s="189">
        <v>13256</v>
      </c>
      <c r="B4827" s="189" t="s">
        <v>4045</v>
      </c>
      <c r="C4827" s="189" t="s">
        <v>383</v>
      </c>
      <c r="D4827" s="189" t="s">
        <v>333</v>
      </c>
      <c r="E4827" s="138">
        <v>244.84</v>
      </c>
    </row>
    <row r="4828" spans="1:5">
      <c r="A4828" s="189">
        <v>7757</v>
      </c>
      <c r="B4828" s="189" t="s">
        <v>4046</v>
      </c>
      <c r="C4828" s="189" t="s">
        <v>383</v>
      </c>
      <c r="D4828" s="189" t="s">
        <v>333</v>
      </c>
      <c r="E4828" s="138">
        <v>297.24</v>
      </c>
    </row>
    <row r="4829" spans="1:5">
      <c r="A4829" s="189">
        <v>7758</v>
      </c>
      <c r="B4829" s="189" t="s">
        <v>4047</v>
      </c>
      <c r="C4829" s="189" t="s">
        <v>383</v>
      </c>
      <c r="D4829" s="189" t="s">
        <v>333</v>
      </c>
      <c r="E4829" s="138">
        <v>442.12</v>
      </c>
    </row>
    <row r="4830" spans="1:5">
      <c r="A4830" s="189">
        <v>7759</v>
      </c>
      <c r="B4830" s="189" t="s">
        <v>4048</v>
      </c>
      <c r="C4830" s="189" t="s">
        <v>383</v>
      </c>
      <c r="D4830" s="189" t="s">
        <v>333</v>
      </c>
      <c r="E4830" s="138">
        <v>963.23</v>
      </c>
    </row>
    <row r="4831" spans="1:5">
      <c r="A4831" s="189">
        <v>40334</v>
      </c>
      <c r="B4831" s="189" t="s">
        <v>4049</v>
      </c>
      <c r="C4831" s="189" t="s">
        <v>383</v>
      </c>
      <c r="D4831" s="189" t="s">
        <v>333</v>
      </c>
      <c r="E4831" s="138">
        <v>52</v>
      </c>
    </row>
    <row r="4832" spans="1:5">
      <c r="A4832" s="189">
        <v>7745</v>
      </c>
      <c r="B4832" s="189" t="s">
        <v>4050</v>
      </c>
      <c r="C4832" s="189" t="s">
        <v>383</v>
      </c>
      <c r="D4832" s="189" t="s">
        <v>333</v>
      </c>
      <c r="E4832" s="138">
        <v>54.95</v>
      </c>
    </row>
    <row r="4833" spans="1:5">
      <c r="A4833" s="189">
        <v>7714</v>
      </c>
      <c r="B4833" s="189" t="s">
        <v>4051</v>
      </c>
      <c r="C4833" s="189" t="s">
        <v>383</v>
      </c>
      <c r="D4833" s="189" t="s">
        <v>333</v>
      </c>
      <c r="E4833" s="138">
        <v>72.569999999999993</v>
      </c>
    </row>
    <row r="4834" spans="1:5">
      <c r="A4834" s="189">
        <v>7725</v>
      </c>
      <c r="B4834" s="189" t="s">
        <v>4052</v>
      </c>
      <c r="C4834" s="189" t="s">
        <v>383</v>
      </c>
      <c r="D4834" s="189" t="s">
        <v>331</v>
      </c>
      <c r="E4834" s="138">
        <v>96</v>
      </c>
    </row>
    <row r="4835" spans="1:5">
      <c r="A4835" s="189">
        <v>7742</v>
      </c>
      <c r="B4835" s="189" t="s">
        <v>4053</v>
      </c>
      <c r="C4835" s="189" t="s">
        <v>383</v>
      </c>
      <c r="D4835" s="189" t="s">
        <v>333</v>
      </c>
      <c r="E4835" s="138">
        <v>134.75</v>
      </c>
    </row>
    <row r="4836" spans="1:5">
      <c r="A4836" s="189">
        <v>7750</v>
      </c>
      <c r="B4836" s="189" t="s">
        <v>4054</v>
      </c>
      <c r="C4836" s="189" t="s">
        <v>383</v>
      </c>
      <c r="D4836" s="189" t="s">
        <v>333</v>
      </c>
      <c r="E4836" s="138">
        <v>152.80000000000001</v>
      </c>
    </row>
    <row r="4837" spans="1:5">
      <c r="A4837" s="189">
        <v>7756</v>
      </c>
      <c r="B4837" s="189" t="s">
        <v>4055</v>
      </c>
      <c r="C4837" s="189" t="s">
        <v>383</v>
      </c>
      <c r="D4837" s="189" t="s">
        <v>333</v>
      </c>
      <c r="E4837" s="138">
        <v>188.65</v>
      </c>
    </row>
    <row r="4838" spans="1:5">
      <c r="A4838" s="189">
        <v>7765</v>
      </c>
      <c r="B4838" s="189" t="s">
        <v>4056</v>
      </c>
      <c r="C4838" s="189" t="s">
        <v>383</v>
      </c>
      <c r="D4838" s="189" t="s">
        <v>333</v>
      </c>
      <c r="E4838" s="138">
        <v>231.63</v>
      </c>
    </row>
    <row r="4839" spans="1:5">
      <c r="A4839" s="189">
        <v>12569</v>
      </c>
      <c r="B4839" s="189" t="s">
        <v>4057</v>
      </c>
      <c r="C4839" s="189" t="s">
        <v>383</v>
      </c>
      <c r="D4839" s="189" t="s">
        <v>333</v>
      </c>
      <c r="E4839" s="138">
        <v>249.24</v>
      </c>
    </row>
    <row r="4840" spans="1:5">
      <c r="A4840" s="189">
        <v>7766</v>
      </c>
      <c r="B4840" s="189" t="s">
        <v>4058</v>
      </c>
      <c r="C4840" s="189" t="s">
        <v>383</v>
      </c>
      <c r="D4840" s="189" t="s">
        <v>333</v>
      </c>
      <c r="E4840" s="138">
        <v>336.88</v>
      </c>
    </row>
    <row r="4841" spans="1:5">
      <c r="A4841" s="189">
        <v>7767</v>
      </c>
      <c r="B4841" s="189" t="s">
        <v>4059</v>
      </c>
      <c r="C4841" s="189" t="s">
        <v>383</v>
      </c>
      <c r="D4841" s="189" t="s">
        <v>333</v>
      </c>
      <c r="E4841" s="138">
        <v>519.11</v>
      </c>
    </row>
    <row r="4842" spans="1:5">
      <c r="A4842" s="189">
        <v>7727</v>
      </c>
      <c r="B4842" s="189" t="s">
        <v>4060</v>
      </c>
      <c r="C4842" s="189" t="s">
        <v>383</v>
      </c>
      <c r="D4842" s="189" t="s">
        <v>333</v>
      </c>
      <c r="E4842" s="177">
        <v>1127.33</v>
      </c>
    </row>
    <row r="4843" spans="1:5">
      <c r="A4843" s="189">
        <v>7760</v>
      </c>
      <c r="B4843" s="189" t="s">
        <v>4061</v>
      </c>
      <c r="C4843" s="189" t="s">
        <v>383</v>
      </c>
      <c r="D4843" s="189" t="s">
        <v>333</v>
      </c>
      <c r="E4843" s="138">
        <v>54.69</v>
      </c>
    </row>
    <row r="4844" spans="1:5">
      <c r="A4844" s="189">
        <v>7761</v>
      </c>
      <c r="B4844" s="189" t="s">
        <v>4062</v>
      </c>
      <c r="C4844" s="189" t="s">
        <v>383</v>
      </c>
      <c r="D4844" s="189" t="s">
        <v>333</v>
      </c>
      <c r="E4844" s="138">
        <v>58.12</v>
      </c>
    </row>
    <row r="4845" spans="1:5">
      <c r="A4845" s="189">
        <v>7752</v>
      </c>
      <c r="B4845" s="189" t="s">
        <v>4063</v>
      </c>
      <c r="C4845" s="189" t="s">
        <v>383</v>
      </c>
      <c r="D4845" s="189" t="s">
        <v>333</v>
      </c>
      <c r="E4845" s="138">
        <v>70.41</v>
      </c>
    </row>
    <row r="4846" spans="1:5">
      <c r="A4846" s="189">
        <v>7762</v>
      </c>
      <c r="B4846" s="189" t="s">
        <v>4064</v>
      </c>
      <c r="C4846" s="189" t="s">
        <v>383</v>
      </c>
      <c r="D4846" s="189" t="s">
        <v>333</v>
      </c>
      <c r="E4846" s="138">
        <v>92.12</v>
      </c>
    </row>
    <row r="4847" spans="1:5">
      <c r="A4847" s="189">
        <v>7722</v>
      </c>
      <c r="B4847" s="189" t="s">
        <v>4065</v>
      </c>
      <c r="C4847" s="189" t="s">
        <v>383</v>
      </c>
      <c r="D4847" s="189" t="s">
        <v>333</v>
      </c>
      <c r="E4847" s="138">
        <v>142.05000000000001</v>
      </c>
    </row>
    <row r="4848" spans="1:5">
      <c r="A4848" s="189">
        <v>7763</v>
      </c>
      <c r="B4848" s="189" t="s">
        <v>4066</v>
      </c>
      <c r="C4848" s="189" t="s">
        <v>383</v>
      </c>
      <c r="D4848" s="189" t="s">
        <v>333</v>
      </c>
      <c r="E4848" s="138">
        <v>158.31</v>
      </c>
    </row>
    <row r="4849" spans="1:5">
      <c r="A4849" s="189">
        <v>7764</v>
      </c>
      <c r="B4849" s="189" t="s">
        <v>4067</v>
      </c>
      <c r="C4849" s="189" t="s">
        <v>383</v>
      </c>
      <c r="D4849" s="189" t="s">
        <v>333</v>
      </c>
      <c r="E4849" s="138">
        <v>237.79</v>
      </c>
    </row>
    <row r="4850" spans="1:5">
      <c r="A4850" s="189">
        <v>12572</v>
      </c>
      <c r="B4850" s="189" t="s">
        <v>4068</v>
      </c>
      <c r="C4850" s="189" t="s">
        <v>383</v>
      </c>
      <c r="D4850" s="189" t="s">
        <v>333</v>
      </c>
      <c r="E4850" s="138">
        <v>311.77</v>
      </c>
    </row>
    <row r="4851" spans="1:5">
      <c r="A4851" s="189">
        <v>12573</v>
      </c>
      <c r="B4851" s="189" t="s">
        <v>4069</v>
      </c>
      <c r="C4851" s="189" t="s">
        <v>383</v>
      </c>
      <c r="D4851" s="189" t="s">
        <v>333</v>
      </c>
      <c r="E4851" s="138">
        <v>327.63</v>
      </c>
    </row>
    <row r="4852" spans="1:5">
      <c r="A4852" s="189">
        <v>12574</v>
      </c>
      <c r="B4852" s="189" t="s">
        <v>4070</v>
      </c>
      <c r="C4852" s="189" t="s">
        <v>383</v>
      </c>
      <c r="D4852" s="189" t="s">
        <v>333</v>
      </c>
      <c r="E4852" s="138">
        <v>425.72</v>
      </c>
    </row>
    <row r="4853" spans="1:5">
      <c r="A4853" s="189">
        <v>12575</v>
      </c>
      <c r="B4853" s="189" t="s">
        <v>4071</v>
      </c>
      <c r="C4853" s="189" t="s">
        <v>383</v>
      </c>
      <c r="D4853" s="189" t="s">
        <v>333</v>
      </c>
      <c r="E4853" s="138">
        <v>624.88</v>
      </c>
    </row>
    <row r="4854" spans="1:5">
      <c r="A4854" s="189">
        <v>12576</v>
      </c>
      <c r="B4854" s="189" t="s">
        <v>4072</v>
      </c>
      <c r="C4854" s="189" t="s">
        <v>383</v>
      </c>
      <c r="D4854" s="189" t="s">
        <v>333</v>
      </c>
      <c r="E4854" s="138">
        <v>66.05</v>
      </c>
    </row>
    <row r="4855" spans="1:5">
      <c r="A4855" s="189">
        <v>12577</v>
      </c>
      <c r="B4855" s="189" t="s">
        <v>4073</v>
      </c>
      <c r="C4855" s="189" t="s">
        <v>383</v>
      </c>
      <c r="D4855" s="189" t="s">
        <v>333</v>
      </c>
      <c r="E4855" s="138">
        <v>85.43</v>
      </c>
    </row>
    <row r="4856" spans="1:5">
      <c r="A4856" s="189">
        <v>12578</v>
      </c>
      <c r="B4856" s="189" t="s">
        <v>4074</v>
      </c>
      <c r="C4856" s="189" t="s">
        <v>383</v>
      </c>
      <c r="D4856" s="189" t="s">
        <v>333</v>
      </c>
      <c r="E4856" s="138">
        <v>114.58</v>
      </c>
    </row>
    <row r="4857" spans="1:5">
      <c r="A4857" s="189">
        <v>12579</v>
      </c>
      <c r="B4857" s="189" t="s">
        <v>4075</v>
      </c>
      <c r="C4857" s="189" t="s">
        <v>383</v>
      </c>
      <c r="D4857" s="189" t="s">
        <v>333</v>
      </c>
      <c r="E4857" s="138">
        <v>167.78</v>
      </c>
    </row>
    <row r="4858" spans="1:5">
      <c r="A4858" s="189">
        <v>12580</v>
      </c>
      <c r="B4858" s="189" t="s">
        <v>4076</v>
      </c>
      <c r="C4858" s="189" t="s">
        <v>383</v>
      </c>
      <c r="D4858" s="189" t="s">
        <v>333</v>
      </c>
      <c r="E4858" s="138">
        <v>216.59</v>
      </c>
    </row>
    <row r="4859" spans="1:5">
      <c r="A4859" s="189">
        <v>12581</v>
      </c>
      <c r="B4859" s="189" t="s">
        <v>4077</v>
      </c>
      <c r="C4859" s="189" t="s">
        <v>383</v>
      </c>
      <c r="D4859" s="189" t="s">
        <v>333</v>
      </c>
      <c r="E4859" s="138">
        <v>296.36</v>
      </c>
    </row>
    <row r="4860" spans="1:5">
      <c r="A4860" s="189">
        <v>41785</v>
      </c>
      <c r="B4860" s="189" t="s">
        <v>4078</v>
      </c>
      <c r="C4860" s="189" t="s">
        <v>383</v>
      </c>
      <c r="D4860" s="189" t="s">
        <v>335</v>
      </c>
      <c r="E4860" s="177">
        <v>1014.28</v>
      </c>
    </row>
    <row r="4861" spans="1:5">
      <c r="A4861" s="189">
        <v>41781</v>
      </c>
      <c r="B4861" s="189" t="s">
        <v>4766</v>
      </c>
      <c r="C4861" s="189" t="s">
        <v>383</v>
      </c>
      <c r="D4861" s="189" t="s">
        <v>335</v>
      </c>
      <c r="E4861" s="138">
        <v>289.17</v>
      </c>
    </row>
    <row r="4862" spans="1:5">
      <c r="A4862" s="189">
        <v>41783</v>
      </c>
      <c r="B4862" s="189" t="s">
        <v>4767</v>
      </c>
      <c r="C4862" s="189" t="s">
        <v>383</v>
      </c>
      <c r="D4862" s="189" t="s">
        <v>335</v>
      </c>
      <c r="E4862" s="138">
        <v>763.09</v>
      </c>
    </row>
    <row r="4863" spans="1:5">
      <c r="A4863" s="189">
        <v>41786</v>
      </c>
      <c r="B4863" s="189" t="s">
        <v>4079</v>
      </c>
      <c r="C4863" s="189" t="s">
        <v>383</v>
      </c>
      <c r="D4863" s="189" t="s">
        <v>335</v>
      </c>
      <c r="E4863" s="177">
        <v>1591.9</v>
      </c>
    </row>
    <row r="4864" spans="1:5">
      <c r="A4864" s="189">
        <v>41779</v>
      </c>
      <c r="B4864" s="189" t="s">
        <v>4080</v>
      </c>
      <c r="C4864" s="189" t="s">
        <v>383</v>
      </c>
      <c r="D4864" s="189" t="s">
        <v>335</v>
      </c>
      <c r="E4864" s="138">
        <v>110.91</v>
      </c>
    </row>
    <row r="4865" spans="1:5">
      <c r="A4865" s="189">
        <v>41780</v>
      </c>
      <c r="B4865" s="189" t="s">
        <v>4081</v>
      </c>
      <c r="C4865" s="189" t="s">
        <v>383</v>
      </c>
      <c r="D4865" s="189" t="s">
        <v>335</v>
      </c>
      <c r="E4865" s="138">
        <v>131.16999999999999</v>
      </c>
    </row>
    <row r="4866" spans="1:5">
      <c r="A4866" s="189">
        <v>41782</v>
      </c>
      <c r="B4866" s="189" t="s">
        <v>4082</v>
      </c>
      <c r="C4866" s="189" t="s">
        <v>383</v>
      </c>
      <c r="D4866" s="189" t="s">
        <v>335</v>
      </c>
      <c r="E4866" s="138">
        <v>540.74</v>
      </c>
    </row>
    <row r="4867" spans="1:5">
      <c r="A4867" s="189">
        <v>38130</v>
      </c>
      <c r="B4867" s="189" t="s">
        <v>4083</v>
      </c>
      <c r="C4867" s="189" t="s">
        <v>383</v>
      </c>
      <c r="D4867" s="189" t="s">
        <v>333</v>
      </c>
      <c r="E4867" s="138">
        <v>24.21</v>
      </c>
    </row>
    <row r="4868" spans="1:5">
      <c r="A4868" s="189">
        <v>21123</v>
      </c>
      <c r="B4868" s="189" t="s">
        <v>4084</v>
      </c>
      <c r="C4868" s="189" t="s">
        <v>383</v>
      </c>
      <c r="D4868" s="189" t="s">
        <v>331</v>
      </c>
      <c r="E4868" s="138">
        <v>6.87</v>
      </c>
    </row>
    <row r="4869" spans="1:5">
      <c r="A4869" s="189">
        <v>21124</v>
      </c>
      <c r="B4869" s="189" t="s">
        <v>4085</v>
      </c>
      <c r="C4869" s="189" t="s">
        <v>383</v>
      </c>
      <c r="D4869" s="189" t="s">
        <v>333</v>
      </c>
      <c r="E4869" s="138">
        <v>12.18</v>
      </c>
    </row>
    <row r="4870" spans="1:5">
      <c r="A4870" s="189">
        <v>21125</v>
      </c>
      <c r="B4870" s="189" t="s">
        <v>4086</v>
      </c>
      <c r="C4870" s="189" t="s">
        <v>383</v>
      </c>
      <c r="D4870" s="189" t="s">
        <v>333</v>
      </c>
      <c r="E4870" s="138">
        <v>19.55</v>
      </c>
    </row>
    <row r="4871" spans="1:5">
      <c r="A4871" s="189">
        <v>38028</v>
      </c>
      <c r="B4871" s="189" t="s">
        <v>4087</v>
      </c>
      <c r="C4871" s="189" t="s">
        <v>383</v>
      </c>
      <c r="D4871" s="189" t="s">
        <v>333</v>
      </c>
      <c r="E4871" s="138">
        <v>33.17</v>
      </c>
    </row>
    <row r="4872" spans="1:5">
      <c r="A4872" s="189">
        <v>38029</v>
      </c>
      <c r="B4872" s="189" t="s">
        <v>4088</v>
      </c>
      <c r="C4872" s="189" t="s">
        <v>383</v>
      </c>
      <c r="D4872" s="189" t="s">
        <v>333</v>
      </c>
      <c r="E4872" s="138">
        <v>50.57</v>
      </c>
    </row>
    <row r="4873" spans="1:5">
      <c r="A4873" s="189">
        <v>38030</v>
      </c>
      <c r="B4873" s="189" t="s">
        <v>4089</v>
      </c>
      <c r="C4873" s="189" t="s">
        <v>383</v>
      </c>
      <c r="D4873" s="189" t="s">
        <v>333</v>
      </c>
      <c r="E4873" s="138">
        <v>77.680000000000007</v>
      </c>
    </row>
    <row r="4874" spans="1:5">
      <c r="A4874" s="189">
        <v>38031</v>
      </c>
      <c r="B4874" s="189" t="s">
        <v>4090</v>
      </c>
      <c r="C4874" s="189" t="s">
        <v>383</v>
      </c>
      <c r="D4874" s="189" t="s">
        <v>333</v>
      </c>
      <c r="E4874" s="138">
        <v>123.09</v>
      </c>
    </row>
    <row r="4875" spans="1:5">
      <c r="A4875" s="189">
        <v>39735</v>
      </c>
      <c r="B4875" s="189" t="s">
        <v>9512</v>
      </c>
      <c r="C4875" s="189" t="s">
        <v>383</v>
      </c>
      <c r="D4875" s="189" t="s">
        <v>335</v>
      </c>
      <c r="E4875" s="138">
        <v>69.89</v>
      </c>
    </row>
    <row r="4876" spans="1:5">
      <c r="A4876" s="189">
        <v>39734</v>
      </c>
      <c r="B4876" s="189" t="s">
        <v>9513</v>
      </c>
      <c r="C4876" s="189" t="s">
        <v>383</v>
      </c>
      <c r="D4876" s="189" t="s">
        <v>335</v>
      </c>
      <c r="E4876" s="138">
        <v>82.9</v>
      </c>
    </row>
    <row r="4877" spans="1:5">
      <c r="A4877" s="189">
        <v>39736</v>
      </c>
      <c r="B4877" s="189" t="s">
        <v>9514</v>
      </c>
      <c r="C4877" s="189" t="s">
        <v>383</v>
      </c>
      <c r="D4877" s="189" t="s">
        <v>335</v>
      </c>
      <c r="E4877" s="138">
        <v>94.61</v>
      </c>
    </row>
    <row r="4878" spans="1:5">
      <c r="A4878" s="189">
        <v>39737</v>
      </c>
      <c r="B4878" s="189" t="s">
        <v>9515</v>
      </c>
      <c r="C4878" s="189" t="s">
        <v>383</v>
      </c>
      <c r="D4878" s="189" t="s">
        <v>335</v>
      </c>
      <c r="E4878" s="138">
        <v>12.72</v>
      </c>
    </row>
    <row r="4879" spans="1:5">
      <c r="A4879" s="189">
        <v>39738</v>
      </c>
      <c r="B4879" s="189" t="s">
        <v>9516</v>
      </c>
      <c r="C4879" s="189" t="s">
        <v>383</v>
      </c>
      <c r="D4879" s="189" t="s">
        <v>335</v>
      </c>
      <c r="E4879" s="138">
        <v>4.5999999999999996</v>
      </c>
    </row>
    <row r="4880" spans="1:5">
      <c r="A4880" s="189">
        <v>39739</v>
      </c>
      <c r="B4880" s="189" t="s">
        <v>9517</v>
      </c>
      <c r="C4880" s="189" t="s">
        <v>383</v>
      </c>
      <c r="D4880" s="189" t="s">
        <v>335</v>
      </c>
      <c r="E4880" s="138">
        <v>65.430000000000007</v>
      </c>
    </row>
    <row r="4881" spans="1:5">
      <c r="A4881" s="189">
        <v>39733</v>
      </c>
      <c r="B4881" s="189" t="s">
        <v>9518</v>
      </c>
      <c r="C4881" s="189" t="s">
        <v>383</v>
      </c>
      <c r="D4881" s="189" t="s">
        <v>335</v>
      </c>
      <c r="E4881" s="138">
        <v>113.23</v>
      </c>
    </row>
    <row r="4882" spans="1:5">
      <c r="A4882" s="189">
        <v>39854</v>
      </c>
      <c r="B4882" s="189" t="s">
        <v>9519</v>
      </c>
      <c r="C4882" s="189" t="s">
        <v>383</v>
      </c>
      <c r="D4882" s="189" t="s">
        <v>335</v>
      </c>
      <c r="E4882" s="138">
        <v>114.83</v>
      </c>
    </row>
    <row r="4883" spans="1:5">
      <c r="A4883" s="189">
        <v>39740</v>
      </c>
      <c r="B4883" s="189" t="s">
        <v>9520</v>
      </c>
      <c r="C4883" s="189" t="s">
        <v>383</v>
      </c>
      <c r="D4883" s="189" t="s">
        <v>335</v>
      </c>
      <c r="E4883" s="138">
        <v>62.83</v>
      </c>
    </row>
    <row r="4884" spans="1:5">
      <c r="A4884" s="189">
        <v>39741</v>
      </c>
      <c r="B4884" s="189" t="s">
        <v>9521</v>
      </c>
      <c r="C4884" s="189" t="s">
        <v>383</v>
      </c>
      <c r="D4884" s="189" t="s">
        <v>335</v>
      </c>
      <c r="E4884" s="138">
        <v>11.58</v>
      </c>
    </row>
    <row r="4885" spans="1:5">
      <c r="A4885" s="189">
        <v>39853</v>
      </c>
      <c r="B4885" s="189" t="s">
        <v>9522</v>
      </c>
      <c r="C4885" s="189" t="s">
        <v>383</v>
      </c>
      <c r="D4885" s="189" t="s">
        <v>335</v>
      </c>
      <c r="E4885" s="138">
        <v>15.21</v>
      </c>
    </row>
    <row r="4886" spans="1:5">
      <c r="A4886" s="189">
        <v>39742</v>
      </c>
      <c r="B4886" s="189" t="s">
        <v>9523</v>
      </c>
      <c r="C4886" s="189" t="s">
        <v>383</v>
      </c>
      <c r="D4886" s="189" t="s">
        <v>335</v>
      </c>
      <c r="E4886" s="138">
        <v>50.5</v>
      </c>
    </row>
    <row r="4887" spans="1:5">
      <c r="A4887" s="189">
        <v>39749</v>
      </c>
      <c r="B4887" s="189" t="s">
        <v>4091</v>
      </c>
      <c r="C4887" s="189" t="s">
        <v>383</v>
      </c>
      <c r="D4887" s="189" t="s">
        <v>335</v>
      </c>
      <c r="E4887" s="138">
        <v>63.99</v>
      </c>
    </row>
    <row r="4888" spans="1:5">
      <c r="A4888" s="189">
        <v>39751</v>
      </c>
      <c r="B4888" s="189" t="s">
        <v>4092</v>
      </c>
      <c r="C4888" s="189" t="s">
        <v>383</v>
      </c>
      <c r="D4888" s="189" t="s">
        <v>335</v>
      </c>
      <c r="E4888" s="138">
        <v>116.28</v>
      </c>
    </row>
    <row r="4889" spans="1:5">
      <c r="A4889" s="189">
        <v>39750</v>
      </c>
      <c r="B4889" s="189" t="s">
        <v>4093</v>
      </c>
      <c r="C4889" s="189" t="s">
        <v>383</v>
      </c>
      <c r="D4889" s="189" t="s">
        <v>335</v>
      </c>
      <c r="E4889" s="138">
        <v>96.65</v>
      </c>
    </row>
    <row r="4890" spans="1:5">
      <c r="A4890" s="189">
        <v>39747</v>
      </c>
      <c r="B4890" s="189" t="s">
        <v>4094</v>
      </c>
      <c r="C4890" s="189" t="s">
        <v>383</v>
      </c>
      <c r="D4890" s="189" t="s">
        <v>335</v>
      </c>
      <c r="E4890" s="138">
        <v>31.09</v>
      </c>
    </row>
    <row r="4891" spans="1:5">
      <c r="A4891" s="189">
        <v>39753</v>
      </c>
      <c r="B4891" s="189" t="s">
        <v>4095</v>
      </c>
      <c r="C4891" s="189" t="s">
        <v>383</v>
      </c>
      <c r="D4891" s="189" t="s">
        <v>335</v>
      </c>
      <c r="E4891" s="138">
        <v>214.05</v>
      </c>
    </row>
    <row r="4892" spans="1:5">
      <c r="A4892" s="189">
        <v>39754</v>
      </c>
      <c r="B4892" s="189" t="s">
        <v>4096</v>
      </c>
      <c r="C4892" s="189" t="s">
        <v>383</v>
      </c>
      <c r="D4892" s="189" t="s">
        <v>335</v>
      </c>
      <c r="E4892" s="138">
        <v>315.35000000000002</v>
      </c>
    </row>
    <row r="4893" spans="1:5">
      <c r="A4893" s="189">
        <v>39748</v>
      </c>
      <c r="B4893" s="189" t="s">
        <v>4097</v>
      </c>
      <c r="C4893" s="189" t="s">
        <v>383</v>
      </c>
      <c r="D4893" s="189" t="s">
        <v>335</v>
      </c>
      <c r="E4893" s="138">
        <v>50.3</v>
      </c>
    </row>
    <row r="4894" spans="1:5">
      <c r="A4894" s="189">
        <v>39755</v>
      </c>
      <c r="B4894" s="189" t="s">
        <v>4098</v>
      </c>
      <c r="C4894" s="189" t="s">
        <v>383</v>
      </c>
      <c r="D4894" s="189" t="s">
        <v>335</v>
      </c>
      <c r="E4894" s="138">
        <v>478.14</v>
      </c>
    </row>
    <row r="4895" spans="1:5">
      <c r="A4895" s="189">
        <v>12742</v>
      </c>
      <c r="B4895" s="189" t="s">
        <v>4099</v>
      </c>
      <c r="C4895" s="189" t="s">
        <v>383</v>
      </c>
      <c r="D4895" s="189" t="s">
        <v>335</v>
      </c>
      <c r="E4895" s="138">
        <v>378.61</v>
      </c>
    </row>
    <row r="4896" spans="1:5">
      <c r="A4896" s="189">
        <v>12713</v>
      </c>
      <c r="B4896" s="189" t="s">
        <v>4100</v>
      </c>
      <c r="C4896" s="189" t="s">
        <v>383</v>
      </c>
      <c r="D4896" s="189" t="s">
        <v>335</v>
      </c>
      <c r="E4896" s="138">
        <v>20.079999999999998</v>
      </c>
    </row>
    <row r="4897" spans="1:5">
      <c r="A4897" s="189">
        <v>12743</v>
      </c>
      <c r="B4897" s="189" t="s">
        <v>4101</v>
      </c>
      <c r="C4897" s="189" t="s">
        <v>383</v>
      </c>
      <c r="D4897" s="189" t="s">
        <v>335</v>
      </c>
      <c r="E4897" s="138">
        <v>34.54</v>
      </c>
    </row>
    <row r="4898" spans="1:5">
      <c r="A4898" s="189">
        <v>12744</v>
      </c>
      <c r="B4898" s="189" t="s">
        <v>4102</v>
      </c>
      <c r="C4898" s="189" t="s">
        <v>383</v>
      </c>
      <c r="D4898" s="189" t="s">
        <v>335</v>
      </c>
      <c r="E4898" s="138">
        <v>43.84</v>
      </c>
    </row>
    <row r="4899" spans="1:5">
      <c r="A4899" s="189">
        <v>12745</v>
      </c>
      <c r="B4899" s="189" t="s">
        <v>4103</v>
      </c>
      <c r="C4899" s="189" t="s">
        <v>383</v>
      </c>
      <c r="D4899" s="189" t="s">
        <v>335</v>
      </c>
      <c r="E4899" s="138">
        <v>63.66</v>
      </c>
    </row>
    <row r="4900" spans="1:5">
      <c r="A4900" s="189">
        <v>12746</v>
      </c>
      <c r="B4900" s="189" t="s">
        <v>4104</v>
      </c>
      <c r="C4900" s="189" t="s">
        <v>383</v>
      </c>
      <c r="D4900" s="189" t="s">
        <v>335</v>
      </c>
      <c r="E4900" s="138">
        <v>85.97</v>
      </c>
    </row>
    <row r="4901" spans="1:5">
      <c r="A4901" s="189">
        <v>12747</v>
      </c>
      <c r="B4901" s="189" t="s">
        <v>4105</v>
      </c>
      <c r="C4901" s="189" t="s">
        <v>383</v>
      </c>
      <c r="D4901" s="189" t="s">
        <v>335</v>
      </c>
      <c r="E4901" s="138">
        <v>124.67</v>
      </c>
    </row>
    <row r="4902" spans="1:5">
      <c r="A4902" s="189">
        <v>12748</v>
      </c>
      <c r="B4902" s="189" t="s">
        <v>4106</v>
      </c>
      <c r="C4902" s="189" t="s">
        <v>383</v>
      </c>
      <c r="D4902" s="189" t="s">
        <v>335</v>
      </c>
      <c r="E4902" s="138">
        <v>175.64</v>
      </c>
    </row>
    <row r="4903" spans="1:5">
      <c r="A4903" s="189">
        <v>12749</v>
      </c>
      <c r="B4903" s="189" t="s">
        <v>4107</v>
      </c>
      <c r="C4903" s="189" t="s">
        <v>383</v>
      </c>
      <c r="D4903" s="189" t="s">
        <v>335</v>
      </c>
      <c r="E4903" s="138">
        <v>256.76</v>
      </c>
    </row>
    <row r="4904" spans="1:5">
      <c r="A4904" s="189">
        <v>39726</v>
      </c>
      <c r="B4904" s="189" t="s">
        <v>4108</v>
      </c>
      <c r="C4904" s="189" t="s">
        <v>383</v>
      </c>
      <c r="D4904" s="189" t="s">
        <v>335</v>
      </c>
      <c r="E4904" s="138">
        <v>84.33</v>
      </c>
    </row>
    <row r="4905" spans="1:5">
      <c r="A4905" s="189">
        <v>39728</v>
      </c>
      <c r="B4905" s="189" t="s">
        <v>4109</v>
      </c>
      <c r="C4905" s="189" t="s">
        <v>383</v>
      </c>
      <c r="D4905" s="189" t="s">
        <v>335</v>
      </c>
      <c r="E4905" s="138">
        <v>148.22</v>
      </c>
    </row>
    <row r="4906" spans="1:5">
      <c r="A4906" s="189">
        <v>39727</v>
      </c>
      <c r="B4906" s="189" t="s">
        <v>4110</v>
      </c>
      <c r="C4906" s="189" t="s">
        <v>383</v>
      </c>
      <c r="D4906" s="189" t="s">
        <v>335</v>
      </c>
      <c r="E4906" s="138">
        <v>121.97</v>
      </c>
    </row>
    <row r="4907" spans="1:5">
      <c r="A4907" s="189">
        <v>39724</v>
      </c>
      <c r="B4907" s="189" t="s">
        <v>4111</v>
      </c>
      <c r="C4907" s="189" t="s">
        <v>383</v>
      </c>
      <c r="D4907" s="189" t="s">
        <v>335</v>
      </c>
      <c r="E4907" s="138">
        <v>37.340000000000003</v>
      </c>
    </row>
    <row r="4908" spans="1:5">
      <c r="A4908" s="189">
        <v>39729</v>
      </c>
      <c r="B4908" s="189" t="s">
        <v>4112</v>
      </c>
      <c r="C4908" s="189" t="s">
        <v>383</v>
      </c>
      <c r="D4908" s="189" t="s">
        <v>335</v>
      </c>
      <c r="E4908" s="138">
        <v>205.26</v>
      </c>
    </row>
    <row r="4909" spans="1:5">
      <c r="A4909" s="189">
        <v>39730</v>
      </c>
      <c r="B4909" s="189" t="s">
        <v>4113</v>
      </c>
      <c r="C4909" s="189" t="s">
        <v>383</v>
      </c>
      <c r="D4909" s="189" t="s">
        <v>335</v>
      </c>
      <c r="E4909" s="138">
        <v>266.31</v>
      </c>
    </row>
    <row r="4910" spans="1:5">
      <c r="A4910" s="189">
        <v>39731</v>
      </c>
      <c r="B4910" s="189" t="s">
        <v>4114</v>
      </c>
      <c r="C4910" s="189" t="s">
        <v>383</v>
      </c>
      <c r="D4910" s="189" t="s">
        <v>335</v>
      </c>
      <c r="E4910" s="138">
        <v>394.43</v>
      </c>
    </row>
    <row r="4911" spans="1:5">
      <c r="A4911" s="189">
        <v>39725</v>
      </c>
      <c r="B4911" s="189" t="s">
        <v>4115</v>
      </c>
      <c r="C4911" s="189" t="s">
        <v>383</v>
      </c>
      <c r="D4911" s="189" t="s">
        <v>335</v>
      </c>
      <c r="E4911" s="138">
        <v>60.87</v>
      </c>
    </row>
    <row r="4912" spans="1:5">
      <c r="A4912" s="189">
        <v>39732</v>
      </c>
      <c r="B4912" s="189" t="s">
        <v>4116</v>
      </c>
      <c r="C4912" s="189" t="s">
        <v>383</v>
      </c>
      <c r="D4912" s="189" t="s">
        <v>335</v>
      </c>
      <c r="E4912" s="138">
        <v>580.58000000000004</v>
      </c>
    </row>
    <row r="4913" spans="1:5">
      <c r="A4913" s="189">
        <v>39660</v>
      </c>
      <c r="B4913" s="189" t="s">
        <v>210</v>
      </c>
      <c r="C4913" s="189" t="s">
        <v>383</v>
      </c>
      <c r="D4913" s="189" t="s">
        <v>335</v>
      </c>
      <c r="E4913" s="138">
        <v>26.45</v>
      </c>
    </row>
    <row r="4914" spans="1:5">
      <c r="A4914" s="189">
        <v>39662</v>
      </c>
      <c r="B4914" s="189" t="s">
        <v>4117</v>
      </c>
      <c r="C4914" s="189" t="s">
        <v>383</v>
      </c>
      <c r="D4914" s="189" t="s">
        <v>335</v>
      </c>
      <c r="E4914" s="138">
        <v>12.68</v>
      </c>
    </row>
    <row r="4915" spans="1:5">
      <c r="A4915" s="189">
        <v>39661</v>
      </c>
      <c r="B4915" s="189" t="s">
        <v>4118</v>
      </c>
      <c r="C4915" s="189" t="s">
        <v>383</v>
      </c>
      <c r="D4915" s="189" t="s">
        <v>335</v>
      </c>
      <c r="E4915" s="138">
        <v>8.64</v>
      </c>
    </row>
    <row r="4916" spans="1:5">
      <c r="A4916" s="189">
        <v>39666</v>
      </c>
      <c r="B4916" s="189" t="s">
        <v>4443</v>
      </c>
      <c r="C4916" s="189" t="s">
        <v>383</v>
      </c>
      <c r="D4916" s="189" t="s">
        <v>335</v>
      </c>
      <c r="E4916" s="138">
        <v>39.799999999999997</v>
      </c>
    </row>
    <row r="4917" spans="1:5">
      <c r="A4917" s="189">
        <v>39664</v>
      </c>
      <c r="B4917" s="189" t="s">
        <v>4119</v>
      </c>
      <c r="C4917" s="189" t="s">
        <v>383</v>
      </c>
      <c r="D4917" s="189" t="s">
        <v>335</v>
      </c>
      <c r="E4917" s="138">
        <v>19.5</v>
      </c>
    </row>
    <row r="4918" spans="1:5">
      <c r="A4918" s="189">
        <v>39663</v>
      </c>
      <c r="B4918" s="189" t="s">
        <v>4120</v>
      </c>
      <c r="C4918" s="189" t="s">
        <v>383</v>
      </c>
      <c r="D4918" s="189" t="s">
        <v>335</v>
      </c>
      <c r="E4918" s="138">
        <v>15.59</v>
      </c>
    </row>
    <row r="4919" spans="1:5">
      <c r="A4919" s="189">
        <v>39665</v>
      </c>
      <c r="B4919" s="189" t="s">
        <v>4444</v>
      </c>
      <c r="C4919" s="189" t="s">
        <v>383</v>
      </c>
      <c r="D4919" s="189" t="s">
        <v>335</v>
      </c>
      <c r="E4919" s="138">
        <v>32.9</v>
      </c>
    </row>
    <row r="4920" spans="1:5">
      <c r="A4920" s="189">
        <v>39752</v>
      </c>
      <c r="B4920" s="189" t="s">
        <v>4121</v>
      </c>
      <c r="C4920" s="189" t="s">
        <v>383</v>
      </c>
      <c r="D4920" s="189" t="s">
        <v>335</v>
      </c>
      <c r="E4920" s="138">
        <v>165.46</v>
      </c>
    </row>
    <row r="4921" spans="1:5">
      <c r="A4921" s="189">
        <v>12583</v>
      </c>
      <c r="B4921" s="189" t="s">
        <v>4122</v>
      </c>
      <c r="C4921" s="189" t="s">
        <v>383</v>
      </c>
      <c r="D4921" s="189" t="s">
        <v>333</v>
      </c>
      <c r="E4921" s="138">
        <v>22.1</v>
      </c>
    </row>
    <row r="4922" spans="1:5">
      <c r="A4922" s="189">
        <v>12584</v>
      </c>
      <c r="B4922" s="189" t="s">
        <v>4445</v>
      </c>
      <c r="C4922" s="189" t="s">
        <v>383</v>
      </c>
      <c r="D4922" s="189" t="s">
        <v>333</v>
      </c>
      <c r="E4922" s="138">
        <v>21.27</v>
      </c>
    </row>
    <row r="4923" spans="1:5">
      <c r="A4923" s="189">
        <v>13159</v>
      </c>
      <c r="B4923" s="189" t="s">
        <v>4123</v>
      </c>
      <c r="C4923" s="189" t="s">
        <v>383</v>
      </c>
      <c r="D4923" s="189" t="s">
        <v>333</v>
      </c>
      <c r="E4923" s="138">
        <v>64.430000000000007</v>
      </c>
    </row>
    <row r="4924" spans="1:5">
      <c r="A4924" s="189">
        <v>13168</v>
      </c>
      <c r="B4924" s="189" t="s">
        <v>4124</v>
      </c>
      <c r="C4924" s="189" t="s">
        <v>383</v>
      </c>
      <c r="D4924" s="189" t="s">
        <v>333</v>
      </c>
      <c r="E4924" s="138">
        <v>96.88</v>
      </c>
    </row>
    <row r="4925" spans="1:5">
      <c r="A4925" s="189">
        <v>13173</v>
      </c>
      <c r="B4925" s="189" t="s">
        <v>4125</v>
      </c>
      <c r="C4925" s="189" t="s">
        <v>383</v>
      </c>
      <c r="D4925" s="189" t="s">
        <v>333</v>
      </c>
      <c r="E4925" s="138">
        <v>119.46</v>
      </c>
    </row>
    <row r="4926" spans="1:5">
      <c r="A4926" s="189">
        <v>37449</v>
      </c>
      <c r="B4926" s="189" t="s">
        <v>4126</v>
      </c>
      <c r="C4926" s="189" t="s">
        <v>383</v>
      </c>
      <c r="D4926" s="189" t="s">
        <v>333</v>
      </c>
      <c r="E4926" s="138">
        <v>19.75</v>
      </c>
    </row>
    <row r="4927" spans="1:5">
      <c r="A4927" s="189">
        <v>37450</v>
      </c>
      <c r="B4927" s="189" t="s">
        <v>4127</v>
      </c>
      <c r="C4927" s="189" t="s">
        <v>383</v>
      </c>
      <c r="D4927" s="189" t="s">
        <v>333</v>
      </c>
      <c r="E4927" s="138">
        <v>24.08</v>
      </c>
    </row>
    <row r="4928" spans="1:5">
      <c r="A4928" s="189">
        <v>37451</v>
      </c>
      <c r="B4928" s="189" t="s">
        <v>4128</v>
      </c>
      <c r="C4928" s="189" t="s">
        <v>383</v>
      </c>
      <c r="D4928" s="189" t="s">
        <v>333</v>
      </c>
      <c r="E4928" s="138">
        <v>36.869999999999997</v>
      </c>
    </row>
    <row r="4929" spans="1:5">
      <c r="A4929" s="189">
        <v>37452</v>
      </c>
      <c r="B4929" s="189" t="s">
        <v>4129</v>
      </c>
      <c r="C4929" s="189" t="s">
        <v>383</v>
      </c>
      <c r="D4929" s="189" t="s">
        <v>333</v>
      </c>
      <c r="E4929" s="138">
        <v>48.91</v>
      </c>
    </row>
    <row r="4930" spans="1:5">
      <c r="A4930" s="189">
        <v>37453</v>
      </c>
      <c r="B4930" s="189" t="s">
        <v>4130</v>
      </c>
      <c r="C4930" s="189" t="s">
        <v>383</v>
      </c>
      <c r="D4930" s="189" t="s">
        <v>333</v>
      </c>
      <c r="E4930" s="138">
        <v>61.37</v>
      </c>
    </row>
    <row r="4931" spans="1:5">
      <c r="A4931" s="189">
        <v>7778</v>
      </c>
      <c r="B4931" s="189" t="s">
        <v>4131</v>
      </c>
      <c r="C4931" s="189" t="s">
        <v>383</v>
      </c>
      <c r="D4931" s="189" t="s">
        <v>333</v>
      </c>
      <c r="E4931" s="138">
        <v>23.04</v>
      </c>
    </row>
    <row r="4932" spans="1:5">
      <c r="A4932" s="189">
        <v>7796</v>
      </c>
      <c r="B4932" s="189" t="s">
        <v>4132</v>
      </c>
      <c r="C4932" s="189" t="s">
        <v>383</v>
      </c>
      <c r="D4932" s="189" t="s">
        <v>331</v>
      </c>
      <c r="E4932" s="138">
        <v>27.75</v>
      </c>
    </row>
    <row r="4933" spans="1:5">
      <c r="A4933" s="189">
        <v>7781</v>
      </c>
      <c r="B4933" s="189" t="s">
        <v>4133</v>
      </c>
      <c r="C4933" s="189" t="s">
        <v>383</v>
      </c>
      <c r="D4933" s="189" t="s">
        <v>333</v>
      </c>
      <c r="E4933" s="138">
        <v>36.68</v>
      </c>
    </row>
    <row r="4934" spans="1:5">
      <c r="A4934" s="189">
        <v>7795</v>
      </c>
      <c r="B4934" s="189" t="s">
        <v>4134</v>
      </c>
      <c r="C4934" s="189" t="s">
        <v>383</v>
      </c>
      <c r="D4934" s="189" t="s">
        <v>333</v>
      </c>
      <c r="E4934" s="138">
        <v>53.14</v>
      </c>
    </row>
    <row r="4935" spans="1:5">
      <c r="A4935" s="189">
        <v>7791</v>
      </c>
      <c r="B4935" s="189" t="s">
        <v>4135</v>
      </c>
      <c r="C4935" s="189" t="s">
        <v>383</v>
      </c>
      <c r="D4935" s="189" t="s">
        <v>333</v>
      </c>
      <c r="E4935" s="138">
        <v>67.72</v>
      </c>
    </row>
    <row r="4936" spans="1:5">
      <c r="A4936" s="189">
        <v>7783</v>
      </c>
      <c r="B4936" s="189" t="s">
        <v>4136</v>
      </c>
      <c r="C4936" s="189" t="s">
        <v>383</v>
      </c>
      <c r="D4936" s="189" t="s">
        <v>333</v>
      </c>
      <c r="E4936" s="138">
        <v>25.86</v>
      </c>
    </row>
    <row r="4937" spans="1:5">
      <c r="A4937" s="189">
        <v>7790</v>
      </c>
      <c r="B4937" s="189" t="s">
        <v>4137</v>
      </c>
      <c r="C4937" s="189" t="s">
        <v>383</v>
      </c>
      <c r="D4937" s="189" t="s">
        <v>333</v>
      </c>
      <c r="E4937" s="138">
        <v>30.1</v>
      </c>
    </row>
    <row r="4938" spans="1:5">
      <c r="A4938" s="189">
        <v>7785</v>
      </c>
      <c r="B4938" s="189" t="s">
        <v>4138</v>
      </c>
      <c r="C4938" s="189" t="s">
        <v>383</v>
      </c>
      <c r="D4938" s="189" t="s">
        <v>333</v>
      </c>
      <c r="E4938" s="138">
        <v>39.5</v>
      </c>
    </row>
    <row r="4939" spans="1:5">
      <c r="A4939" s="189">
        <v>7792</v>
      </c>
      <c r="B4939" s="189" t="s">
        <v>4139</v>
      </c>
      <c r="C4939" s="189" t="s">
        <v>383</v>
      </c>
      <c r="D4939" s="189" t="s">
        <v>333</v>
      </c>
      <c r="E4939" s="138">
        <v>57.38</v>
      </c>
    </row>
    <row r="4940" spans="1:5">
      <c r="A4940" s="189">
        <v>7793</v>
      </c>
      <c r="B4940" s="189" t="s">
        <v>4140</v>
      </c>
      <c r="C4940" s="189" t="s">
        <v>383</v>
      </c>
      <c r="D4940" s="189" t="s">
        <v>333</v>
      </c>
      <c r="E4940" s="138">
        <v>74.05</v>
      </c>
    </row>
    <row r="4941" spans="1:5">
      <c r="A4941" s="189">
        <v>12613</v>
      </c>
      <c r="B4941" s="189" t="s">
        <v>4141</v>
      </c>
      <c r="C4941" s="189" t="s">
        <v>332</v>
      </c>
      <c r="D4941" s="189" t="s">
        <v>333</v>
      </c>
      <c r="E4941" s="138">
        <v>10.86</v>
      </c>
    </row>
    <row r="4942" spans="1:5">
      <c r="A4942" s="189">
        <v>1031</v>
      </c>
      <c r="B4942" s="189" t="s">
        <v>4142</v>
      </c>
      <c r="C4942" s="189" t="s">
        <v>332</v>
      </c>
      <c r="D4942" s="189" t="s">
        <v>333</v>
      </c>
      <c r="E4942" s="138">
        <v>9.09</v>
      </c>
    </row>
    <row r="4943" spans="1:5">
      <c r="A4943" s="189">
        <v>39707</v>
      </c>
      <c r="B4943" s="189" t="s">
        <v>9524</v>
      </c>
      <c r="C4943" s="189" t="s">
        <v>383</v>
      </c>
      <c r="D4943" s="189" t="s">
        <v>335</v>
      </c>
      <c r="E4943" s="138">
        <v>2.79</v>
      </c>
    </row>
    <row r="4944" spans="1:5">
      <c r="A4944" s="189">
        <v>39708</v>
      </c>
      <c r="B4944" s="189" t="s">
        <v>9525</v>
      </c>
      <c r="C4944" s="189" t="s">
        <v>383</v>
      </c>
      <c r="D4944" s="189" t="s">
        <v>335</v>
      </c>
      <c r="E4944" s="138">
        <v>2.7</v>
      </c>
    </row>
    <row r="4945" spans="1:5">
      <c r="A4945" s="189">
        <v>39710</v>
      </c>
      <c r="B4945" s="189" t="s">
        <v>9526</v>
      </c>
      <c r="C4945" s="189" t="s">
        <v>383</v>
      </c>
      <c r="D4945" s="189" t="s">
        <v>335</v>
      </c>
      <c r="E4945" s="138">
        <v>1.9</v>
      </c>
    </row>
    <row r="4946" spans="1:5">
      <c r="A4946" s="189">
        <v>39709</v>
      </c>
      <c r="B4946" s="189" t="s">
        <v>9527</v>
      </c>
      <c r="C4946" s="189" t="s">
        <v>383</v>
      </c>
      <c r="D4946" s="189" t="s">
        <v>335</v>
      </c>
      <c r="E4946" s="138">
        <v>2.64</v>
      </c>
    </row>
    <row r="4947" spans="1:5">
      <c r="A4947" s="189">
        <v>39711</v>
      </c>
      <c r="B4947" s="189" t="s">
        <v>9528</v>
      </c>
      <c r="C4947" s="189" t="s">
        <v>383</v>
      </c>
      <c r="D4947" s="189" t="s">
        <v>335</v>
      </c>
      <c r="E4947" s="138">
        <v>2.96</v>
      </c>
    </row>
    <row r="4948" spans="1:5">
      <c r="A4948" s="189">
        <v>39712</v>
      </c>
      <c r="B4948" s="189" t="s">
        <v>9529</v>
      </c>
      <c r="C4948" s="189" t="s">
        <v>383</v>
      </c>
      <c r="D4948" s="189" t="s">
        <v>335</v>
      </c>
      <c r="E4948" s="138">
        <v>1.04</v>
      </c>
    </row>
    <row r="4949" spans="1:5">
      <c r="A4949" s="189">
        <v>39713</v>
      </c>
      <c r="B4949" s="189" t="s">
        <v>9530</v>
      </c>
      <c r="C4949" s="189" t="s">
        <v>383</v>
      </c>
      <c r="D4949" s="189" t="s">
        <v>335</v>
      </c>
      <c r="E4949" s="138">
        <v>0.82</v>
      </c>
    </row>
    <row r="4950" spans="1:5">
      <c r="A4950" s="189">
        <v>39714</v>
      </c>
      <c r="B4950" s="189" t="s">
        <v>9531</v>
      </c>
      <c r="C4950" s="189" t="s">
        <v>383</v>
      </c>
      <c r="D4950" s="189" t="s">
        <v>335</v>
      </c>
      <c r="E4950" s="138">
        <v>1.88</v>
      </c>
    </row>
    <row r="4951" spans="1:5">
      <c r="A4951" s="189">
        <v>39715</v>
      </c>
      <c r="B4951" s="189" t="s">
        <v>9532</v>
      </c>
      <c r="C4951" s="189" t="s">
        <v>383</v>
      </c>
      <c r="D4951" s="189" t="s">
        <v>335</v>
      </c>
      <c r="E4951" s="138">
        <v>1.34</v>
      </c>
    </row>
    <row r="4952" spans="1:5">
      <c r="A4952" s="189">
        <v>39716</v>
      </c>
      <c r="B4952" s="189" t="s">
        <v>9533</v>
      </c>
      <c r="C4952" s="189" t="s">
        <v>383</v>
      </c>
      <c r="D4952" s="189" t="s">
        <v>335</v>
      </c>
      <c r="E4952" s="138">
        <v>1.01</v>
      </c>
    </row>
    <row r="4953" spans="1:5">
      <c r="A4953" s="189">
        <v>39718</v>
      </c>
      <c r="B4953" s="189" t="s">
        <v>9534</v>
      </c>
      <c r="C4953" s="189" t="s">
        <v>383</v>
      </c>
      <c r="D4953" s="189" t="s">
        <v>335</v>
      </c>
      <c r="E4953" s="138">
        <v>1.73</v>
      </c>
    </row>
    <row r="4954" spans="1:5">
      <c r="A4954" s="189">
        <v>9813</v>
      </c>
      <c r="B4954" s="189" t="s">
        <v>4143</v>
      </c>
      <c r="C4954" s="189" t="s">
        <v>383</v>
      </c>
      <c r="D4954" s="189" t="s">
        <v>335</v>
      </c>
      <c r="E4954" s="138">
        <v>3.68</v>
      </c>
    </row>
    <row r="4955" spans="1:5">
      <c r="A4955" s="189">
        <v>9815</v>
      </c>
      <c r="B4955" s="189" t="s">
        <v>4144</v>
      </c>
      <c r="C4955" s="189" t="s">
        <v>383</v>
      </c>
      <c r="D4955" s="189" t="s">
        <v>335</v>
      </c>
      <c r="E4955" s="138">
        <v>7.26</v>
      </c>
    </row>
    <row r="4956" spans="1:5">
      <c r="A4956" s="189">
        <v>25876</v>
      </c>
      <c r="B4956" s="189" t="s">
        <v>4145</v>
      </c>
      <c r="C4956" s="189" t="s">
        <v>383</v>
      </c>
      <c r="D4956" s="189" t="s">
        <v>335</v>
      </c>
      <c r="E4956" s="177">
        <v>3616.21</v>
      </c>
    </row>
    <row r="4957" spans="1:5">
      <c r="A4957" s="189">
        <v>25888</v>
      </c>
      <c r="B4957" s="189" t="s">
        <v>4146</v>
      </c>
      <c r="C4957" s="189" t="s">
        <v>383</v>
      </c>
      <c r="D4957" s="189" t="s">
        <v>335</v>
      </c>
      <c r="E4957" s="138">
        <v>88.63</v>
      </c>
    </row>
    <row r="4958" spans="1:5">
      <c r="A4958" s="189">
        <v>25874</v>
      </c>
      <c r="B4958" s="189" t="s">
        <v>4147</v>
      </c>
      <c r="C4958" s="189" t="s">
        <v>383</v>
      </c>
      <c r="D4958" s="189" t="s">
        <v>335</v>
      </c>
      <c r="E4958" s="177">
        <v>6342.29</v>
      </c>
    </row>
    <row r="4959" spans="1:5">
      <c r="A4959" s="189">
        <v>25877</v>
      </c>
      <c r="B4959" s="189" t="s">
        <v>4148</v>
      </c>
      <c r="C4959" s="189" t="s">
        <v>383</v>
      </c>
      <c r="D4959" s="189" t="s">
        <v>335</v>
      </c>
      <c r="E4959" s="177">
        <v>8654.2900000000009</v>
      </c>
    </row>
    <row r="4960" spans="1:5">
      <c r="A4960" s="189">
        <v>25878</v>
      </c>
      <c r="B4960" s="189" t="s">
        <v>4149</v>
      </c>
      <c r="C4960" s="189" t="s">
        <v>383</v>
      </c>
      <c r="D4960" s="189" t="s">
        <v>335</v>
      </c>
      <c r="E4960" s="138">
        <v>190.24</v>
      </c>
    </row>
    <row r="4961" spans="1:5">
      <c r="A4961" s="189">
        <v>25879</v>
      </c>
      <c r="B4961" s="189" t="s">
        <v>4150</v>
      </c>
      <c r="C4961" s="189" t="s">
        <v>383</v>
      </c>
      <c r="D4961" s="189" t="s">
        <v>335</v>
      </c>
      <c r="E4961" s="177">
        <v>8209.6299999999992</v>
      </c>
    </row>
    <row r="4962" spans="1:5">
      <c r="A4962" s="189">
        <v>25887</v>
      </c>
      <c r="B4962" s="189" t="s">
        <v>4151</v>
      </c>
      <c r="C4962" s="189" t="s">
        <v>383</v>
      </c>
      <c r="D4962" s="189" t="s">
        <v>335</v>
      </c>
      <c r="E4962" s="177">
        <v>3279.88</v>
      </c>
    </row>
    <row r="4963" spans="1:5">
      <c r="A4963" s="189">
        <v>25880</v>
      </c>
      <c r="B4963" s="189" t="s">
        <v>4152</v>
      </c>
      <c r="C4963" s="189" t="s">
        <v>383</v>
      </c>
      <c r="D4963" s="189" t="s">
        <v>335</v>
      </c>
      <c r="E4963" s="138">
        <v>296.56</v>
      </c>
    </row>
    <row r="4964" spans="1:5">
      <c r="A4964" s="189">
        <v>25881</v>
      </c>
      <c r="B4964" s="189" t="s">
        <v>4153</v>
      </c>
      <c r="C4964" s="189" t="s">
        <v>383</v>
      </c>
      <c r="D4964" s="189" t="s">
        <v>335</v>
      </c>
      <c r="E4964" s="138">
        <v>726.65</v>
      </c>
    </row>
    <row r="4965" spans="1:5">
      <c r="A4965" s="189">
        <v>25882</v>
      </c>
      <c r="B4965" s="189" t="s">
        <v>4154</v>
      </c>
      <c r="C4965" s="189" t="s">
        <v>383</v>
      </c>
      <c r="D4965" s="189" t="s">
        <v>335</v>
      </c>
      <c r="E4965" s="177">
        <v>1170.3800000000001</v>
      </c>
    </row>
    <row r="4966" spans="1:5">
      <c r="A4966" s="189">
        <v>25883</v>
      </c>
      <c r="B4966" s="189" t="s">
        <v>4155</v>
      </c>
      <c r="C4966" s="189" t="s">
        <v>383</v>
      </c>
      <c r="D4966" s="189" t="s">
        <v>335</v>
      </c>
      <c r="E4966" s="138">
        <v>18.88</v>
      </c>
    </row>
    <row r="4967" spans="1:5">
      <c r="A4967" s="189">
        <v>25884</v>
      </c>
      <c r="B4967" s="189" t="s">
        <v>4156</v>
      </c>
      <c r="C4967" s="189" t="s">
        <v>383</v>
      </c>
      <c r="D4967" s="189" t="s">
        <v>335</v>
      </c>
      <c r="E4967" s="177">
        <v>2054.75</v>
      </c>
    </row>
    <row r="4968" spans="1:5">
      <c r="A4968" s="189">
        <v>25885</v>
      </c>
      <c r="B4968" s="189" t="s">
        <v>4157</v>
      </c>
      <c r="C4968" s="189" t="s">
        <v>383</v>
      </c>
      <c r="D4968" s="189" t="s">
        <v>335</v>
      </c>
      <c r="E4968" s="177">
        <v>3056</v>
      </c>
    </row>
    <row r="4969" spans="1:5">
      <c r="A4969" s="189">
        <v>25889</v>
      </c>
      <c r="B4969" s="189" t="s">
        <v>4158</v>
      </c>
      <c r="C4969" s="189" t="s">
        <v>383</v>
      </c>
      <c r="D4969" s="189" t="s">
        <v>335</v>
      </c>
      <c r="E4969" s="177">
        <v>1532.5</v>
      </c>
    </row>
    <row r="4970" spans="1:5">
      <c r="A4970" s="189">
        <v>25886</v>
      </c>
      <c r="B4970" s="189" t="s">
        <v>4159</v>
      </c>
      <c r="C4970" s="189" t="s">
        <v>383</v>
      </c>
      <c r="D4970" s="189" t="s">
        <v>335</v>
      </c>
      <c r="E4970" s="138">
        <v>42.22</v>
      </c>
    </row>
    <row r="4971" spans="1:5">
      <c r="A4971" s="189">
        <v>25875</v>
      </c>
      <c r="B4971" s="189" t="s">
        <v>4160</v>
      </c>
      <c r="C4971" s="189" t="s">
        <v>383</v>
      </c>
      <c r="D4971" s="189" t="s">
        <v>335</v>
      </c>
      <c r="E4971" s="177">
        <v>1999.4</v>
      </c>
    </row>
    <row r="4972" spans="1:5">
      <c r="A4972" s="189">
        <v>9876</v>
      </c>
      <c r="B4972" s="189" t="s">
        <v>4161</v>
      </c>
      <c r="C4972" s="189" t="s">
        <v>383</v>
      </c>
      <c r="D4972" s="189" t="s">
        <v>333</v>
      </c>
      <c r="E4972" s="138">
        <v>13.8</v>
      </c>
    </row>
    <row r="4973" spans="1:5">
      <c r="A4973" s="189">
        <v>9877</v>
      </c>
      <c r="B4973" s="189" t="s">
        <v>4162</v>
      </c>
      <c r="C4973" s="189" t="s">
        <v>383</v>
      </c>
      <c r="D4973" s="189" t="s">
        <v>333</v>
      </c>
      <c r="E4973" s="138">
        <v>48.34</v>
      </c>
    </row>
    <row r="4974" spans="1:5">
      <c r="A4974" s="189">
        <v>9878</v>
      </c>
      <c r="B4974" s="189" t="s">
        <v>4163</v>
      </c>
      <c r="C4974" s="189" t="s">
        <v>383</v>
      </c>
      <c r="D4974" s="189" t="s">
        <v>333</v>
      </c>
      <c r="E4974" s="138">
        <v>62.97</v>
      </c>
    </row>
    <row r="4975" spans="1:5">
      <c r="A4975" s="189">
        <v>9879</v>
      </c>
      <c r="B4975" s="189" t="s">
        <v>4164</v>
      </c>
      <c r="C4975" s="189" t="s">
        <v>383</v>
      </c>
      <c r="D4975" s="189" t="s">
        <v>333</v>
      </c>
      <c r="E4975" s="138">
        <v>150.30000000000001</v>
      </c>
    </row>
    <row r="4976" spans="1:5">
      <c r="A4976" s="189">
        <v>42001</v>
      </c>
      <c r="B4976" s="189" t="s">
        <v>4165</v>
      </c>
      <c r="C4976" s="189" t="s">
        <v>383</v>
      </c>
      <c r="D4976" s="189" t="s">
        <v>335</v>
      </c>
      <c r="E4976" s="138">
        <v>362.16</v>
      </c>
    </row>
    <row r="4977" spans="1:5">
      <c r="A4977" s="189">
        <v>41998</v>
      </c>
      <c r="B4977" s="189" t="s">
        <v>4166</v>
      </c>
      <c r="C4977" s="189" t="s">
        <v>383</v>
      </c>
      <c r="D4977" s="189" t="s">
        <v>335</v>
      </c>
      <c r="E4977" s="138">
        <v>892.48</v>
      </c>
    </row>
    <row r="4978" spans="1:5">
      <c r="A4978" s="189">
        <v>41999</v>
      </c>
      <c r="B4978" s="189" t="s">
        <v>4167</v>
      </c>
      <c r="C4978" s="189" t="s">
        <v>383</v>
      </c>
      <c r="D4978" s="189" t="s">
        <v>335</v>
      </c>
      <c r="E4978" s="177">
        <v>1637.15</v>
      </c>
    </row>
    <row r="4979" spans="1:5">
      <c r="A4979" s="189">
        <v>42000</v>
      </c>
      <c r="B4979" s="189" t="s">
        <v>4168</v>
      </c>
      <c r="C4979" s="189" t="s">
        <v>383</v>
      </c>
      <c r="D4979" s="189" t="s">
        <v>335</v>
      </c>
      <c r="E4979" s="177">
        <v>2795.75</v>
      </c>
    </row>
    <row r="4980" spans="1:5">
      <c r="A4980" s="189">
        <v>38053</v>
      </c>
      <c r="B4980" s="189" t="s">
        <v>4169</v>
      </c>
      <c r="C4980" s="189" t="s">
        <v>383</v>
      </c>
      <c r="D4980" s="189" t="s">
        <v>335</v>
      </c>
      <c r="E4980" s="138">
        <v>9.85</v>
      </c>
    </row>
    <row r="4981" spans="1:5">
      <c r="A4981" s="189">
        <v>38054</v>
      </c>
      <c r="B4981" s="189" t="s">
        <v>4170</v>
      </c>
      <c r="C4981" s="189" t="s">
        <v>383</v>
      </c>
      <c r="D4981" s="189" t="s">
        <v>335</v>
      </c>
      <c r="E4981" s="138">
        <v>16.93</v>
      </c>
    </row>
    <row r="4982" spans="1:5">
      <c r="A4982" s="189">
        <v>38052</v>
      </c>
      <c r="B4982" s="189" t="s">
        <v>4171</v>
      </c>
      <c r="C4982" s="189" t="s">
        <v>383</v>
      </c>
      <c r="D4982" s="189" t="s">
        <v>335</v>
      </c>
      <c r="E4982" s="138">
        <v>4.7699999999999996</v>
      </c>
    </row>
    <row r="4983" spans="1:5">
      <c r="A4983" s="189">
        <v>38051</v>
      </c>
      <c r="B4983" s="189" t="s">
        <v>4172</v>
      </c>
      <c r="C4983" s="189" t="s">
        <v>383</v>
      </c>
      <c r="D4983" s="189" t="s">
        <v>335</v>
      </c>
      <c r="E4983" s="138">
        <v>2.97</v>
      </c>
    </row>
    <row r="4984" spans="1:5">
      <c r="A4984" s="189">
        <v>38787</v>
      </c>
      <c r="B4984" s="189" t="s">
        <v>4768</v>
      </c>
      <c r="C4984" s="189" t="s">
        <v>383</v>
      </c>
      <c r="D4984" s="189" t="s">
        <v>335</v>
      </c>
      <c r="E4984" s="138">
        <v>4.21</v>
      </c>
    </row>
    <row r="4985" spans="1:5">
      <c r="A4985" s="189">
        <v>38825</v>
      </c>
      <c r="B4985" s="189" t="s">
        <v>4769</v>
      </c>
      <c r="C4985" s="189" t="s">
        <v>383</v>
      </c>
      <c r="D4985" s="189" t="s">
        <v>335</v>
      </c>
      <c r="E4985" s="138">
        <v>5.51</v>
      </c>
    </row>
    <row r="4986" spans="1:5">
      <c r="A4986" s="189">
        <v>38826</v>
      </c>
      <c r="B4986" s="189" t="s">
        <v>4770</v>
      </c>
      <c r="C4986" s="189" t="s">
        <v>383</v>
      </c>
      <c r="D4986" s="189" t="s">
        <v>335</v>
      </c>
      <c r="E4986" s="138">
        <v>8.17</v>
      </c>
    </row>
    <row r="4987" spans="1:5">
      <c r="A4987" s="189">
        <v>38827</v>
      </c>
      <c r="B4987" s="189" t="s">
        <v>4771</v>
      </c>
      <c r="C4987" s="189" t="s">
        <v>383</v>
      </c>
      <c r="D4987" s="189" t="s">
        <v>335</v>
      </c>
      <c r="E4987" s="138">
        <v>13.13</v>
      </c>
    </row>
    <row r="4988" spans="1:5">
      <c r="A4988" s="189">
        <v>38830</v>
      </c>
      <c r="B4988" s="189" t="s">
        <v>4772</v>
      </c>
      <c r="C4988" s="189" t="s">
        <v>383</v>
      </c>
      <c r="D4988" s="189" t="s">
        <v>335</v>
      </c>
      <c r="E4988" s="138">
        <v>18.39</v>
      </c>
    </row>
    <row r="4989" spans="1:5">
      <c r="A4989" s="189">
        <v>38828</v>
      </c>
      <c r="B4989" s="189" t="s">
        <v>4773</v>
      </c>
      <c r="C4989" s="189" t="s">
        <v>383</v>
      </c>
      <c r="D4989" s="189" t="s">
        <v>335</v>
      </c>
      <c r="E4989" s="138">
        <v>8.11</v>
      </c>
    </row>
    <row r="4990" spans="1:5">
      <c r="A4990" s="189">
        <v>38829</v>
      </c>
      <c r="B4990" s="189" t="s">
        <v>4774</v>
      </c>
      <c r="C4990" s="189" t="s">
        <v>383</v>
      </c>
      <c r="D4990" s="189" t="s">
        <v>335</v>
      </c>
      <c r="E4990" s="138">
        <v>13.28</v>
      </c>
    </row>
    <row r="4991" spans="1:5">
      <c r="A4991" s="189">
        <v>38831</v>
      </c>
      <c r="B4991" s="189" t="s">
        <v>4775</v>
      </c>
      <c r="C4991" s="189" t="s">
        <v>383</v>
      </c>
      <c r="D4991" s="189" t="s">
        <v>335</v>
      </c>
      <c r="E4991" s="138">
        <v>25.64</v>
      </c>
    </row>
    <row r="4992" spans="1:5">
      <c r="A4992" s="189">
        <v>36274</v>
      </c>
      <c r="B4992" s="189" t="s">
        <v>4776</v>
      </c>
      <c r="C4992" s="189" t="s">
        <v>383</v>
      </c>
      <c r="D4992" s="189" t="s">
        <v>335</v>
      </c>
      <c r="E4992" s="138">
        <v>5.98</v>
      </c>
    </row>
    <row r="4993" spans="1:5">
      <c r="A4993" s="189">
        <v>36278</v>
      </c>
      <c r="B4993" s="189" t="s">
        <v>4777</v>
      </c>
      <c r="C4993" s="189" t="s">
        <v>383</v>
      </c>
      <c r="D4993" s="189" t="s">
        <v>335</v>
      </c>
      <c r="E4993" s="138">
        <v>8.11</v>
      </c>
    </row>
    <row r="4994" spans="1:5">
      <c r="A4994" s="189">
        <v>38977</v>
      </c>
      <c r="B4994" s="189" t="s">
        <v>4778</v>
      </c>
      <c r="C4994" s="189" t="s">
        <v>383</v>
      </c>
      <c r="D4994" s="189" t="s">
        <v>335</v>
      </c>
      <c r="E4994" s="138">
        <v>123.44</v>
      </c>
    </row>
    <row r="4995" spans="1:5">
      <c r="A4995" s="189">
        <v>38971</v>
      </c>
      <c r="B4995" s="189" t="s">
        <v>4779</v>
      </c>
      <c r="C4995" s="189" t="s">
        <v>383</v>
      </c>
      <c r="D4995" s="189" t="s">
        <v>335</v>
      </c>
      <c r="E4995" s="138">
        <v>10.17</v>
      </c>
    </row>
    <row r="4996" spans="1:5">
      <c r="A4996" s="189">
        <v>38972</v>
      </c>
      <c r="B4996" s="189" t="s">
        <v>4780</v>
      </c>
      <c r="C4996" s="189" t="s">
        <v>383</v>
      </c>
      <c r="D4996" s="189" t="s">
        <v>335</v>
      </c>
      <c r="E4996" s="138">
        <v>15.49</v>
      </c>
    </row>
    <row r="4997" spans="1:5">
      <c r="A4997" s="189">
        <v>38973</v>
      </c>
      <c r="B4997" s="189" t="s">
        <v>4781</v>
      </c>
      <c r="C4997" s="189" t="s">
        <v>383</v>
      </c>
      <c r="D4997" s="189" t="s">
        <v>335</v>
      </c>
      <c r="E4997" s="138">
        <v>20.49</v>
      </c>
    </row>
    <row r="4998" spans="1:5">
      <c r="A4998" s="189">
        <v>38974</v>
      </c>
      <c r="B4998" s="189" t="s">
        <v>4782</v>
      </c>
      <c r="C4998" s="189" t="s">
        <v>383</v>
      </c>
      <c r="D4998" s="189" t="s">
        <v>335</v>
      </c>
      <c r="E4998" s="138">
        <v>29.88</v>
      </c>
    </row>
    <row r="4999" spans="1:5">
      <c r="A4999" s="189">
        <v>38975</v>
      </c>
      <c r="B4999" s="189" t="s">
        <v>4783</v>
      </c>
      <c r="C4999" s="189" t="s">
        <v>383</v>
      </c>
      <c r="D4999" s="189" t="s">
        <v>335</v>
      </c>
      <c r="E4999" s="138">
        <v>49.79</v>
      </c>
    </row>
    <row r="5000" spans="1:5">
      <c r="A5000" s="189">
        <v>38976</v>
      </c>
      <c r="B5000" s="189" t="s">
        <v>4784</v>
      </c>
      <c r="C5000" s="189" t="s">
        <v>383</v>
      </c>
      <c r="D5000" s="189" t="s">
        <v>335</v>
      </c>
      <c r="E5000" s="138">
        <v>69.83</v>
      </c>
    </row>
    <row r="5001" spans="1:5">
      <c r="A5001" s="189">
        <v>38986</v>
      </c>
      <c r="B5001" s="189" t="s">
        <v>4785</v>
      </c>
      <c r="C5001" s="189" t="s">
        <v>383</v>
      </c>
      <c r="D5001" s="189" t="s">
        <v>335</v>
      </c>
      <c r="E5001" s="138">
        <v>140.53</v>
      </c>
    </row>
    <row r="5002" spans="1:5">
      <c r="A5002" s="189">
        <v>38978</v>
      </c>
      <c r="B5002" s="189" t="s">
        <v>4786</v>
      </c>
      <c r="C5002" s="189" t="s">
        <v>383</v>
      </c>
      <c r="D5002" s="189" t="s">
        <v>335</v>
      </c>
      <c r="E5002" s="138">
        <v>5.98</v>
      </c>
    </row>
    <row r="5003" spans="1:5">
      <c r="A5003" s="189">
        <v>38979</v>
      </c>
      <c r="B5003" s="189" t="s">
        <v>4787</v>
      </c>
      <c r="C5003" s="189" t="s">
        <v>383</v>
      </c>
      <c r="D5003" s="189" t="s">
        <v>335</v>
      </c>
      <c r="E5003" s="138">
        <v>8.11</v>
      </c>
    </row>
    <row r="5004" spans="1:5">
      <c r="A5004" s="189">
        <v>38980</v>
      </c>
      <c r="B5004" s="189" t="s">
        <v>4788</v>
      </c>
      <c r="C5004" s="189" t="s">
        <v>383</v>
      </c>
      <c r="D5004" s="189" t="s">
        <v>335</v>
      </c>
      <c r="E5004" s="138">
        <v>13.56</v>
      </c>
    </row>
    <row r="5005" spans="1:5">
      <c r="A5005" s="189">
        <v>38981</v>
      </c>
      <c r="B5005" s="189" t="s">
        <v>4789</v>
      </c>
      <c r="C5005" s="189" t="s">
        <v>383</v>
      </c>
      <c r="D5005" s="189" t="s">
        <v>335</v>
      </c>
      <c r="E5005" s="138">
        <v>18.78</v>
      </c>
    </row>
    <row r="5006" spans="1:5">
      <c r="A5006" s="189">
        <v>38982</v>
      </c>
      <c r="B5006" s="189" t="s">
        <v>4790</v>
      </c>
      <c r="C5006" s="189" t="s">
        <v>383</v>
      </c>
      <c r="D5006" s="189" t="s">
        <v>335</v>
      </c>
      <c r="E5006" s="138">
        <v>27.33</v>
      </c>
    </row>
    <row r="5007" spans="1:5">
      <c r="A5007" s="189">
        <v>38983</v>
      </c>
      <c r="B5007" s="189" t="s">
        <v>4791</v>
      </c>
      <c r="C5007" s="189" t="s">
        <v>383</v>
      </c>
      <c r="D5007" s="189" t="s">
        <v>335</v>
      </c>
      <c r="E5007" s="138">
        <v>36.229999999999997</v>
      </c>
    </row>
    <row r="5008" spans="1:5">
      <c r="A5008" s="189">
        <v>38984</v>
      </c>
      <c r="B5008" s="189" t="s">
        <v>4792</v>
      </c>
      <c r="C5008" s="189" t="s">
        <v>383</v>
      </c>
      <c r="D5008" s="189" t="s">
        <v>335</v>
      </c>
      <c r="E5008" s="138">
        <v>69.88</v>
      </c>
    </row>
    <row r="5009" spans="1:5">
      <c r="A5009" s="189">
        <v>38985</v>
      </c>
      <c r="B5009" s="189" t="s">
        <v>4793</v>
      </c>
      <c r="C5009" s="189" t="s">
        <v>383</v>
      </c>
      <c r="D5009" s="189" t="s">
        <v>335</v>
      </c>
      <c r="E5009" s="138">
        <v>103.45</v>
      </c>
    </row>
    <row r="5010" spans="1:5">
      <c r="A5010" s="189">
        <v>9836</v>
      </c>
      <c r="B5010" s="189" t="s">
        <v>4173</v>
      </c>
      <c r="C5010" s="189" t="s">
        <v>383</v>
      </c>
      <c r="D5010" s="189" t="s">
        <v>331</v>
      </c>
      <c r="E5010" s="138">
        <v>9</v>
      </c>
    </row>
    <row r="5011" spans="1:5">
      <c r="A5011" s="189">
        <v>20065</v>
      </c>
      <c r="B5011" s="189" t="s">
        <v>4174</v>
      </c>
      <c r="C5011" s="189" t="s">
        <v>383</v>
      </c>
      <c r="D5011" s="189" t="s">
        <v>333</v>
      </c>
      <c r="E5011" s="138">
        <v>23.02</v>
      </c>
    </row>
    <row r="5012" spans="1:5">
      <c r="A5012" s="189">
        <v>9835</v>
      </c>
      <c r="B5012" s="189" t="s">
        <v>4175</v>
      </c>
      <c r="C5012" s="189" t="s">
        <v>383</v>
      </c>
      <c r="D5012" s="189" t="s">
        <v>333</v>
      </c>
      <c r="E5012" s="138">
        <v>3.24</v>
      </c>
    </row>
    <row r="5013" spans="1:5">
      <c r="A5013" s="189">
        <v>38032</v>
      </c>
      <c r="B5013" s="189" t="s">
        <v>4176</v>
      </c>
      <c r="C5013" s="189" t="s">
        <v>383</v>
      </c>
      <c r="D5013" s="189" t="s">
        <v>335</v>
      </c>
      <c r="E5013" s="138">
        <v>29.74</v>
      </c>
    </row>
    <row r="5014" spans="1:5">
      <c r="A5014" s="189">
        <v>38033</v>
      </c>
      <c r="B5014" s="189" t="s">
        <v>4177</v>
      </c>
      <c r="C5014" s="189" t="s">
        <v>383</v>
      </c>
      <c r="D5014" s="189" t="s">
        <v>335</v>
      </c>
      <c r="E5014" s="138">
        <v>48.67</v>
      </c>
    </row>
    <row r="5015" spans="1:5">
      <c r="A5015" s="189">
        <v>38034</v>
      </c>
      <c r="B5015" s="189" t="s">
        <v>4178</v>
      </c>
      <c r="C5015" s="189" t="s">
        <v>383</v>
      </c>
      <c r="D5015" s="189" t="s">
        <v>335</v>
      </c>
      <c r="E5015" s="138">
        <v>80.52</v>
      </c>
    </row>
    <row r="5016" spans="1:5">
      <c r="A5016" s="189">
        <v>38035</v>
      </c>
      <c r="B5016" s="189" t="s">
        <v>4179</v>
      </c>
      <c r="C5016" s="189" t="s">
        <v>383</v>
      </c>
      <c r="D5016" s="189" t="s">
        <v>335</v>
      </c>
      <c r="E5016" s="138">
        <v>112.2</v>
      </c>
    </row>
    <row r="5017" spans="1:5">
      <c r="A5017" s="189">
        <v>38036</v>
      </c>
      <c r="B5017" s="189" t="s">
        <v>4180</v>
      </c>
      <c r="C5017" s="189" t="s">
        <v>383</v>
      </c>
      <c r="D5017" s="189" t="s">
        <v>335</v>
      </c>
      <c r="E5017" s="138">
        <v>158.32</v>
      </c>
    </row>
    <row r="5018" spans="1:5">
      <c r="A5018" s="189">
        <v>38037</v>
      </c>
      <c r="B5018" s="189" t="s">
        <v>4181</v>
      </c>
      <c r="C5018" s="189" t="s">
        <v>383</v>
      </c>
      <c r="D5018" s="189" t="s">
        <v>335</v>
      </c>
      <c r="E5018" s="138">
        <v>183.57</v>
      </c>
    </row>
    <row r="5019" spans="1:5">
      <c r="A5019" s="189">
        <v>9850</v>
      </c>
      <c r="B5019" s="189" t="s">
        <v>4182</v>
      </c>
      <c r="C5019" s="189" t="s">
        <v>383</v>
      </c>
      <c r="D5019" s="189" t="s">
        <v>335</v>
      </c>
      <c r="E5019" s="138">
        <v>95.5</v>
      </c>
    </row>
    <row r="5020" spans="1:5">
      <c r="A5020" s="189">
        <v>9853</v>
      </c>
      <c r="B5020" s="189" t="s">
        <v>4183</v>
      </c>
      <c r="C5020" s="189" t="s">
        <v>383</v>
      </c>
      <c r="D5020" s="189" t="s">
        <v>335</v>
      </c>
      <c r="E5020" s="138">
        <v>169.83</v>
      </c>
    </row>
    <row r="5021" spans="1:5">
      <c r="A5021" s="189">
        <v>9854</v>
      </c>
      <c r="B5021" s="189" t="s">
        <v>4184</v>
      </c>
      <c r="C5021" s="189" t="s">
        <v>383</v>
      </c>
      <c r="D5021" s="189" t="s">
        <v>335</v>
      </c>
      <c r="E5021" s="138">
        <v>74.41</v>
      </c>
    </row>
    <row r="5022" spans="1:5">
      <c r="A5022" s="189">
        <v>9851</v>
      </c>
      <c r="B5022" s="189" t="s">
        <v>4185</v>
      </c>
      <c r="C5022" s="189" t="s">
        <v>383</v>
      </c>
      <c r="D5022" s="189" t="s">
        <v>335</v>
      </c>
      <c r="E5022" s="138">
        <v>129.03</v>
      </c>
    </row>
    <row r="5023" spans="1:5">
      <c r="A5023" s="189">
        <v>9855</v>
      </c>
      <c r="B5023" s="189" t="s">
        <v>4186</v>
      </c>
      <c r="C5023" s="189" t="s">
        <v>383</v>
      </c>
      <c r="D5023" s="189" t="s">
        <v>335</v>
      </c>
      <c r="E5023" s="138">
        <v>215.81</v>
      </c>
    </row>
    <row r="5024" spans="1:5">
      <c r="A5024" s="189">
        <v>9825</v>
      </c>
      <c r="B5024" s="189" t="s">
        <v>4187</v>
      </c>
      <c r="C5024" s="189" t="s">
        <v>383</v>
      </c>
      <c r="D5024" s="189" t="s">
        <v>335</v>
      </c>
      <c r="E5024" s="138">
        <v>35.29</v>
      </c>
    </row>
    <row r="5025" spans="1:5">
      <c r="A5025" s="189">
        <v>9828</v>
      </c>
      <c r="B5025" s="189" t="s">
        <v>9535</v>
      </c>
      <c r="C5025" s="189" t="s">
        <v>383</v>
      </c>
      <c r="D5025" s="189" t="s">
        <v>335</v>
      </c>
      <c r="E5025" s="138">
        <v>94.97</v>
      </c>
    </row>
    <row r="5026" spans="1:5">
      <c r="A5026" s="189">
        <v>9829</v>
      </c>
      <c r="B5026" s="189" t="s">
        <v>4188</v>
      </c>
      <c r="C5026" s="189" t="s">
        <v>383</v>
      </c>
      <c r="D5026" s="189" t="s">
        <v>335</v>
      </c>
      <c r="E5026" s="138">
        <v>160.94999999999999</v>
      </c>
    </row>
    <row r="5027" spans="1:5">
      <c r="A5027" s="189">
        <v>9826</v>
      </c>
      <c r="B5027" s="189" t="s">
        <v>4189</v>
      </c>
      <c r="C5027" s="189" t="s">
        <v>383</v>
      </c>
      <c r="D5027" s="189" t="s">
        <v>335</v>
      </c>
      <c r="E5027" s="138">
        <v>245.02</v>
      </c>
    </row>
    <row r="5028" spans="1:5">
      <c r="A5028" s="189">
        <v>9827</v>
      </c>
      <c r="B5028" s="189" t="s">
        <v>4190</v>
      </c>
      <c r="C5028" s="189" t="s">
        <v>383</v>
      </c>
      <c r="D5028" s="189" t="s">
        <v>335</v>
      </c>
      <c r="E5028" s="138">
        <v>347.93</v>
      </c>
    </row>
    <row r="5029" spans="1:5">
      <c r="A5029" s="189">
        <v>36374</v>
      </c>
      <c r="B5029" s="189" t="s">
        <v>4191</v>
      </c>
      <c r="C5029" s="189" t="s">
        <v>383</v>
      </c>
      <c r="D5029" s="189" t="s">
        <v>335</v>
      </c>
      <c r="E5029" s="138">
        <v>42.29</v>
      </c>
    </row>
    <row r="5030" spans="1:5">
      <c r="A5030" s="189">
        <v>36084</v>
      </c>
      <c r="B5030" s="189" t="s">
        <v>4192</v>
      </c>
      <c r="C5030" s="189" t="s">
        <v>383</v>
      </c>
      <c r="D5030" s="189" t="s">
        <v>335</v>
      </c>
      <c r="E5030" s="138">
        <v>12.53</v>
      </c>
    </row>
    <row r="5031" spans="1:5">
      <c r="A5031" s="189">
        <v>36373</v>
      </c>
      <c r="B5031" s="189" t="s">
        <v>4193</v>
      </c>
      <c r="C5031" s="189" t="s">
        <v>383</v>
      </c>
      <c r="D5031" s="189" t="s">
        <v>335</v>
      </c>
      <c r="E5031" s="138">
        <v>26.02</v>
      </c>
    </row>
    <row r="5032" spans="1:5">
      <c r="A5032" s="189">
        <v>36377</v>
      </c>
      <c r="B5032" s="189" t="s">
        <v>4194</v>
      </c>
      <c r="C5032" s="189" t="s">
        <v>383</v>
      </c>
      <c r="D5032" s="189" t="s">
        <v>335</v>
      </c>
      <c r="E5032" s="138">
        <v>50.73</v>
      </c>
    </row>
    <row r="5033" spans="1:5">
      <c r="A5033" s="189">
        <v>36375</v>
      </c>
      <c r="B5033" s="189" t="s">
        <v>4195</v>
      </c>
      <c r="C5033" s="189" t="s">
        <v>383</v>
      </c>
      <c r="D5033" s="189" t="s">
        <v>335</v>
      </c>
      <c r="E5033" s="138">
        <v>15.46</v>
      </c>
    </row>
    <row r="5034" spans="1:5">
      <c r="A5034" s="189">
        <v>36376</v>
      </c>
      <c r="B5034" s="189" t="s">
        <v>4196</v>
      </c>
      <c r="C5034" s="189" t="s">
        <v>383</v>
      </c>
      <c r="D5034" s="189" t="s">
        <v>335</v>
      </c>
      <c r="E5034" s="138">
        <v>30.36</v>
      </c>
    </row>
    <row r="5035" spans="1:5">
      <c r="A5035" s="189">
        <v>36380</v>
      </c>
      <c r="B5035" s="189" t="s">
        <v>4197</v>
      </c>
      <c r="C5035" s="189" t="s">
        <v>383</v>
      </c>
      <c r="D5035" s="189" t="s">
        <v>335</v>
      </c>
      <c r="E5035" s="138">
        <v>63.44</v>
      </c>
    </row>
    <row r="5036" spans="1:5">
      <c r="A5036" s="189">
        <v>36378</v>
      </c>
      <c r="B5036" s="189" t="s">
        <v>4198</v>
      </c>
      <c r="C5036" s="189" t="s">
        <v>383</v>
      </c>
      <c r="D5036" s="189" t="s">
        <v>335</v>
      </c>
      <c r="E5036" s="138">
        <v>19.010000000000002</v>
      </c>
    </row>
    <row r="5037" spans="1:5">
      <c r="A5037" s="189">
        <v>36379</v>
      </c>
      <c r="B5037" s="189" t="s">
        <v>4199</v>
      </c>
      <c r="C5037" s="189" t="s">
        <v>383</v>
      </c>
      <c r="D5037" s="189" t="s">
        <v>335</v>
      </c>
      <c r="E5037" s="138">
        <v>38.32</v>
      </c>
    </row>
    <row r="5038" spans="1:5">
      <c r="A5038" s="189">
        <v>9859</v>
      </c>
      <c r="B5038" s="189" t="s">
        <v>4200</v>
      </c>
      <c r="C5038" s="189" t="s">
        <v>383</v>
      </c>
      <c r="D5038" s="189" t="s">
        <v>333</v>
      </c>
      <c r="E5038" s="138">
        <v>6.74</v>
      </c>
    </row>
    <row r="5039" spans="1:5">
      <c r="A5039" s="189">
        <v>9838</v>
      </c>
      <c r="B5039" s="189" t="s">
        <v>4201</v>
      </c>
      <c r="C5039" s="189" t="s">
        <v>383</v>
      </c>
      <c r="D5039" s="189" t="s">
        <v>333</v>
      </c>
      <c r="E5039" s="138">
        <v>5.52</v>
      </c>
    </row>
    <row r="5040" spans="1:5">
      <c r="A5040" s="189">
        <v>9837</v>
      </c>
      <c r="B5040" s="189" t="s">
        <v>4202</v>
      </c>
      <c r="C5040" s="189" t="s">
        <v>383</v>
      </c>
      <c r="D5040" s="189" t="s">
        <v>333</v>
      </c>
      <c r="E5040" s="138">
        <v>7.97</v>
      </c>
    </row>
    <row r="5041" spans="1:5">
      <c r="A5041" s="189">
        <v>9833</v>
      </c>
      <c r="B5041" s="189" t="s">
        <v>4203</v>
      </c>
      <c r="C5041" s="189" t="s">
        <v>383</v>
      </c>
      <c r="D5041" s="189" t="s">
        <v>335</v>
      </c>
      <c r="E5041" s="138">
        <v>8.91</v>
      </c>
    </row>
    <row r="5042" spans="1:5">
      <c r="A5042" s="189">
        <v>9830</v>
      </c>
      <c r="B5042" s="189" t="s">
        <v>4204</v>
      </c>
      <c r="C5042" s="189" t="s">
        <v>383</v>
      </c>
      <c r="D5042" s="189" t="s">
        <v>335</v>
      </c>
      <c r="E5042" s="138">
        <v>4.7699999999999996</v>
      </c>
    </row>
    <row r="5043" spans="1:5">
      <c r="A5043" s="189">
        <v>9834</v>
      </c>
      <c r="B5043" s="189" t="s">
        <v>4205</v>
      </c>
      <c r="C5043" s="189" t="s">
        <v>383</v>
      </c>
      <c r="D5043" s="189" t="s">
        <v>335</v>
      </c>
      <c r="E5043" s="138">
        <v>24.81</v>
      </c>
    </row>
    <row r="5044" spans="1:5">
      <c r="A5044" s="189">
        <v>9863</v>
      </c>
      <c r="B5044" s="189" t="s">
        <v>4206</v>
      </c>
      <c r="C5044" s="189" t="s">
        <v>383</v>
      </c>
      <c r="D5044" s="189" t="s">
        <v>333</v>
      </c>
      <c r="E5044" s="138">
        <v>48.64</v>
      </c>
    </row>
    <row r="5045" spans="1:5">
      <c r="A5045" s="189">
        <v>9860</v>
      </c>
      <c r="B5045" s="189" t="s">
        <v>4207</v>
      </c>
      <c r="C5045" s="189" t="s">
        <v>383</v>
      </c>
      <c r="D5045" s="189" t="s">
        <v>333</v>
      </c>
      <c r="E5045" s="138">
        <v>31.22</v>
      </c>
    </row>
    <row r="5046" spans="1:5">
      <c r="A5046" s="189">
        <v>9862</v>
      </c>
      <c r="B5046" s="189" t="s">
        <v>4208</v>
      </c>
      <c r="C5046" s="189" t="s">
        <v>383</v>
      </c>
      <c r="D5046" s="189" t="s">
        <v>333</v>
      </c>
      <c r="E5046" s="138">
        <v>22.03</v>
      </c>
    </row>
    <row r="5047" spans="1:5">
      <c r="A5047" s="189">
        <v>9861</v>
      </c>
      <c r="B5047" s="189" t="s">
        <v>4209</v>
      </c>
      <c r="C5047" s="189" t="s">
        <v>383</v>
      </c>
      <c r="D5047" s="189" t="s">
        <v>333</v>
      </c>
      <c r="E5047" s="138">
        <v>17.71</v>
      </c>
    </row>
    <row r="5048" spans="1:5">
      <c r="A5048" s="189">
        <v>9856</v>
      </c>
      <c r="B5048" s="189" t="s">
        <v>4210</v>
      </c>
      <c r="C5048" s="189" t="s">
        <v>383</v>
      </c>
      <c r="D5048" s="189" t="s">
        <v>333</v>
      </c>
      <c r="E5048" s="138">
        <v>4.76</v>
      </c>
    </row>
    <row r="5049" spans="1:5">
      <c r="A5049" s="189">
        <v>9866</v>
      </c>
      <c r="B5049" s="189" t="s">
        <v>4211</v>
      </c>
      <c r="C5049" s="189" t="s">
        <v>383</v>
      </c>
      <c r="D5049" s="189" t="s">
        <v>333</v>
      </c>
      <c r="E5049" s="138">
        <v>13.08</v>
      </c>
    </row>
    <row r="5050" spans="1:5">
      <c r="A5050" s="189">
        <v>9857</v>
      </c>
      <c r="B5050" s="189" t="s">
        <v>4212</v>
      </c>
      <c r="C5050" s="189" t="s">
        <v>383</v>
      </c>
      <c r="D5050" s="189" t="s">
        <v>333</v>
      </c>
      <c r="E5050" s="138">
        <v>62.9</v>
      </c>
    </row>
    <row r="5051" spans="1:5">
      <c r="A5051" s="189">
        <v>9864</v>
      </c>
      <c r="B5051" s="189" t="s">
        <v>4213</v>
      </c>
      <c r="C5051" s="189" t="s">
        <v>383</v>
      </c>
      <c r="D5051" s="189" t="s">
        <v>333</v>
      </c>
      <c r="E5051" s="138">
        <v>75.94</v>
      </c>
    </row>
    <row r="5052" spans="1:5">
      <c r="A5052" s="189">
        <v>9865</v>
      </c>
      <c r="B5052" s="189" t="s">
        <v>4214</v>
      </c>
      <c r="C5052" s="189" t="s">
        <v>383</v>
      </c>
      <c r="D5052" s="189" t="s">
        <v>333</v>
      </c>
      <c r="E5052" s="138">
        <v>109.21</v>
      </c>
    </row>
    <row r="5053" spans="1:5">
      <c r="A5053" s="189">
        <v>9858</v>
      </c>
      <c r="B5053" s="189" t="s">
        <v>4215</v>
      </c>
      <c r="C5053" s="189" t="s">
        <v>383</v>
      </c>
      <c r="D5053" s="189" t="s">
        <v>333</v>
      </c>
      <c r="E5053" s="138">
        <v>114.5</v>
      </c>
    </row>
    <row r="5054" spans="1:5">
      <c r="A5054" s="189">
        <v>9841</v>
      </c>
      <c r="B5054" s="189" t="s">
        <v>9536</v>
      </c>
      <c r="C5054" s="189" t="s">
        <v>383</v>
      </c>
      <c r="D5054" s="189" t="s">
        <v>333</v>
      </c>
      <c r="E5054" s="138">
        <v>22.21</v>
      </c>
    </row>
    <row r="5055" spans="1:5">
      <c r="A5055" s="189">
        <v>9840</v>
      </c>
      <c r="B5055" s="189" t="s">
        <v>9537</v>
      </c>
      <c r="C5055" s="189" t="s">
        <v>383</v>
      </c>
      <c r="D5055" s="189" t="s">
        <v>333</v>
      </c>
      <c r="E5055" s="138">
        <v>45.14</v>
      </c>
    </row>
    <row r="5056" spans="1:5">
      <c r="A5056" s="189">
        <v>20067</v>
      </c>
      <c r="B5056" s="189" t="s">
        <v>9538</v>
      </c>
      <c r="C5056" s="189" t="s">
        <v>383</v>
      </c>
      <c r="D5056" s="189" t="s">
        <v>333</v>
      </c>
      <c r="E5056" s="138">
        <v>7.75</v>
      </c>
    </row>
    <row r="5057" spans="1:5">
      <c r="A5057" s="189">
        <v>20068</v>
      </c>
      <c r="B5057" s="189" t="s">
        <v>9539</v>
      </c>
      <c r="C5057" s="189" t="s">
        <v>383</v>
      </c>
      <c r="D5057" s="189" t="s">
        <v>333</v>
      </c>
      <c r="E5057" s="138">
        <v>9.67</v>
      </c>
    </row>
    <row r="5058" spans="1:5">
      <c r="A5058" s="189">
        <v>9839</v>
      </c>
      <c r="B5058" s="189" t="s">
        <v>9540</v>
      </c>
      <c r="C5058" s="189" t="s">
        <v>383</v>
      </c>
      <c r="D5058" s="189" t="s">
        <v>333</v>
      </c>
      <c r="E5058" s="138">
        <v>12.68</v>
      </c>
    </row>
    <row r="5059" spans="1:5">
      <c r="A5059" s="189">
        <v>9870</v>
      </c>
      <c r="B5059" s="189" t="s">
        <v>4216</v>
      </c>
      <c r="C5059" s="189" t="s">
        <v>383</v>
      </c>
      <c r="D5059" s="189" t="s">
        <v>333</v>
      </c>
      <c r="E5059" s="138">
        <v>53.04</v>
      </c>
    </row>
    <row r="5060" spans="1:5">
      <c r="A5060" s="189">
        <v>9867</v>
      </c>
      <c r="B5060" s="189" t="s">
        <v>4217</v>
      </c>
      <c r="C5060" s="189" t="s">
        <v>383</v>
      </c>
      <c r="D5060" s="189" t="s">
        <v>333</v>
      </c>
      <c r="E5060" s="138">
        <v>1.95</v>
      </c>
    </row>
    <row r="5061" spans="1:5">
      <c r="A5061" s="189">
        <v>9868</v>
      </c>
      <c r="B5061" s="189" t="s">
        <v>4218</v>
      </c>
      <c r="C5061" s="189" t="s">
        <v>383</v>
      </c>
      <c r="D5061" s="189" t="s">
        <v>331</v>
      </c>
      <c r="E5061" s="138">
        <v>2.5</v>
      </c>
    </row>
    <row r="5062" spans="1:5">
      <c r="A5062" s="189">
        <v>9869</v>
      </c>
      <c r="B5062" s="189" t="s">
        <v>121</v>
      </c>
      <c r="C5062" s="189" t="s">
        <v>383</v>
      </c>
      <c r="D5062" s="189" t="s">
        <v>333</v>
      </c>
      <c r="E5062" s="138">
        <v>5.61</v>
      </c>
    </row>
    <row r="5063" spans="1:5">
      <c r="A5063" s="189">
        <v>9874</v>
      </c>
      <c r="B5063" s="189" t="s">
        <v>4219</v>
      </c>
      <c r="C5063" s="189" t="s">
        <v>383</v>
      </c>
      <c r="D5063" s="189" t="s">
        <v>333</v>
      </c>
      <c r="E5063" s="138">
        <v>8.17</v>
      </c>
    </row>
    <row r="5064" spans="1:5">
      <c r="A5064" s="189">
        <v>9875</v>
      </c>
      <c r="B5064" s="189" t="s">
        <v>115</v>
      </c>
      <c r="C5064" s="189" t="s">
        <v>383</v>
      </c>
      <c r="D5064" s="189" t="s">
        <v>333</v>
      </c>
      <c r="E5064" s="138">
        <v>9.36</v>
      </c>
    </row>
    <row r="5065" spans="1:5">
      <c r="A5065" s="189">
        <v>9873</v>
      </c>
      <c r="B5065" s="189" t="s">
        <v>232</v>
      </c>
      <c r="C5065" s="189" t="s">
        <v>383</v>
      </c>
      <c r="D5065" s="189" t="s">
        <v>333</v>
      </c>
      <c r="E5065" s="138">
        <v>15.79</v>
      </c>
    </row>
    <row r="5066" spans="1:5">
      <c r="A5066" s="189">
        <v>9871</v>
      </c>
      <c r="B5066" s="189" t="s">
        <v>4220</v>
      </c>
      <c r="C5066" s="189" t="s">
        <v>383</v>
      </c>
      <c r="D5066" s="189" t="s">
        <v>333</v>
      </c>
      <c r="E5066" s="138">
        <v>26.46</v>
      </c>
    </row>
    <row r="5067" spans="1:5">
      <c r="A5067" s="189">
        <v>9872</v>
      </c>
      <c r="B5067" s="189" t="s">
        <v>4221</v>
      </c>
      <c r="C5067" s="189" t="s">
        <v>383</v>
      </c>
      <c r="D5067" s="189" t="s">
        <v>333</v>
      </c>
      <c r="E5067" s="138">
        <v>33.06</v>
      </c>
    </row>
    <row r="5068" spans="1:5">
      <c r="A5068" s="189">
        <v>7667</v>
      </c>
      <c r="B5068" s="189" t="s">
        <v>4446</v>
      </c>
      <c r="C5068" s="189" t="s">
        <v>383</v>
      </c>
      <c r="D5068" s="189" t="s">
        <v>335</v>
      </c>
      <c r="E5068" s="177">
        <v>1530.77</v>
      </c>
    </row>
    <row r="5069" spans="1:5">
      <c r="A5069" s="189">
        <v>7660</v>
      </c>
      <c r="B5069" s="189" t="s">
        <v>4447</v>
      </c>
      <c r="C5069" s="189" t="s">
        <v>383</v>
      </c>
      <c r="D5069" s="189" t="s">
        <v>335</v>
      </c>
      <c r="E5069" s="177">
        <v>1951.37</v>
      </c>
    </row>
    <row r="5070" spans="1:5">
      <c r="A5070" s="189">
        <v>7676</v>
      </c>
      <c r="B5070" s="189" t="s">
        <v>4448</v>
      </c>
      <c r="C5070" s="189" t="s">
        <v>383</v>
      </c>
      <c r="D5070" s="189" t="s">
        <v>335</v>
      </c>
      <c r="E5070" s="177">
        <v>1973.67</v>
      </c>
    </row>
    <row r="5071" spans="1:5">
      <c r="A5071" s="189">
        <v>12426</v>
      </c>
      <c r="B5071" s="189" t="s">
        <v>4222</v>
      </c>
      <c r="C5071" s="189" t="s">
        <v>332</v>
      </c>
      <c r="D5071" s="189" t="s">
        <v>335</v>
      </c>
      <c r="E5071" s="138">
        <v>27.28</v>
      </c>
    </row>
    <row r="5072" spans="1:5">
      <c r="A5072" s="189">
        <v>12425</v>
      </c>
      <c r="B5072" s="189" t="s">
        <v>4223</v>
      </c>
      <c r="C5072" s="189" t="s">
        <v>332</v>
      </c>
      <c r="D5072" s="189" t="s">
        <v>335</v>
      </c>
      <c r="E5072" s="138">
        <v>37.47</v>
      </c>
    </row>
    <row r="5073" spans="1:5">
      <c r="A5073" s="189">
        <v>12427</v>
      </c>
      <c r="B5073" s="189" t="s">
        <v>4224</v>
      </c>
      <c r="C5073" s="189" t="s">
        <v>332</v>
      </c>
      <c r="D5073" s="189" t="s">
        <v>335</v>
      </c>
      <c r="E5073" s="138">
        <v>155.55000000000001</v>
      </c>
    </row>
    <row r="5074" spans="1:5">
      <c r="A5074" s="189">
        <v>12428</v>
      </c>
      <c r="B5074" s="189" t="s">
        <v>4225</v>
      </c>
      <c r="C5074" s="189" t="s">
        <v>332</v>
      </c>
      <c r="D5074" s="189" t="s">
        <v>335</v>
      </c>
      <c r="E5074" s="138">
        <v>99.84</v>
      </c>
    </row>
    <row r="5075" spans="1:5">
      <c r="A5075" s="189">
        <v>12430</v>
      </c>
      <c r="B5075" s="189" t="s">
        <v>4226</v>
      </c>
      <c r="C5075" s="189" t="s">
        <v>332</v>
      </c>
      <c r="D5075" s="189" t="s">
        <v>335</v>
      </c>
      <c r="E5075" s="138">
        <v>33.44</v>
      </c>
    </row>
    <row r="5076" spans="1:5">
      <c r="A5076" s="189">
        <v>12429</v>
      </c>
      <c r="B5076" s="189" t="s">
        <v>4227</v>
      </c>
      <c r="C5076" s="189" t="s">
        <v>332</v>
      </c>
      <c r="D5076" s="189" t="s">
        <v>335</v>
      </c>
      <c r="E5076" s="138">
        <v>251.54</v>
      </c>
    </row>
    <row r="5077" spans="1:5">
      <c r="A5077" s="189">
        <v>12431</v>
      </c>
      <c r="B5077" s="189" t="s">
        <v>4228</v>
      </c>
      <c r="C5077" s="189" t="s">
        <v>332</v>
      </c>
      <c r="D5077" s="189" t="s">
        <v>335</v>
      </c>
      <c r="E5077" s="138">
        <v>428.07</v>
      </c>
    </row>
    <row r="5078" spans="1:5">
      <c r="A5078" s="189">
        <v>12432</v>
      </c>
      <c r="B5078" s="189" t="s">
        <v>4229</v>
      </c>
      <c r="C5078" s="189" t="s">
        <v>332</v>
      </c>
      <c r="D5078" s="189" t="s">
        <v>335</v>
      </c>
      <c r="E5078" s="138">
        <v>88.04</v>
      </c>
    </row>
    <row r="5079" spans="1:5">
      <c r="A5079" s="189">
        <v>12434</v>
      </c>
      <c r="B5079" s="189" t="s">
        <v>4230</v>
      </c>
      <c r="C5079" s="189" t="s">
        <v>332</v>
      </c>
      <c r="D5079" s="189" t="s">
        <v>335</v>
      </c>
      <c r="E5079" s="138">
        <v>28.69</v>
      </c>
    </row>
    <row r="5080" spans="1:5">
      <c r="A5080" s="189">
        <v>12433</v>
      </c>
      <c r="B5080" s="189" t="s">
        <v>4231</v>
      </c>
      <c r="C5080" s="189" t="s">
        <v>332</v>
      </c>
      <c r="D5080" s="189" t="s">
        <v>335</v>
      </c>
      <c r="E5080" s="138">
        <v>56.04</v>
      </c>
    </row>
    <row r="5081" spans="1:5">
      <c r="A5081" s="189">
        <v>12435</v>
      </c>
      <c r="B5081" s="189" t="s">
        <v>4232</v>
      </c>
      <c r="C5081" s="189" t="s">
        <v>332</v>
      </c>
      <c r="D5081" s="189" t="s">
        <v>335</v>
      </c>
      <c r="E5081" s="138">
        <v>173.45</v>
      </c>
    </row>
    <row r="5082" spans="1:5">
      <c r="A5082" s="189">
        <v>12437</v>
      </c>
      <c r="B5082" s="189" t="s">
        <v>4233</v>
      </c>
      <c r="C5082" s="189" t="s">
        <v>332</v>
      </c>
      <c r="D5082" s="189" t="s">
        <v>335</v>
      </c>
      <c r="E5082" s="138">
        <v>140.08000000000001</v>
      </c>
    </row>
    <row r="5083" spans="1:5">
      <c r="A5083" s="189">
        <v>12439</v>
      </c>
      <c r="B5083" s="189" t="s">
        <v>4234</v>
      </c>
      <c r="C5083" s="189" t="s">
        <v>332</v>
      </c>
      <c r="D5083" s="189" t="s">
        <v>335</v>
      </c>
      <c r="E5083" s="138">
        <v>44.96</v>
      </c>
    </row>
    <row r="5084" spans="1:5">
      <c r="A5084" s="189">
        <v>12438</v>
      </c>
      <c r="B5084" s="189" t="s">
        <v>4235</v>
      </c>
      <c r="C5084" s="189" t="s">
        <v>332</v>
      </c>
      <c r="D5084" s="189" t="s">
        <v>335</v>
      </c>
      <c r="E5084" s="138">
        <v>253.51</v>
      </c>
    </row>
    <row r="5085" spans="1:5">
      <c r="A5085" s="189">
        <v>12436</v>
      </c>
      <c r="B5085" s="189" t="s">
        <v>4236</v>
      </c>
      <c r="C5085" s="189" t="s">
        <v>332</v>
      </c>
      <c r="D5085" s="189" t="s">
        <v>335</v>
      </c>
      <c r="E5085" s="138">
        <v>320.24</v>
      </c>
    </row>
    <row r="5086" spans="1:5">
      <c r="A5086" s="189">
        <v>36357</v>
      </c>
      <c r="B5086" s="189" t="s">
        <v>4794</v>
      </c>
      <c r="C5086" s="189" t="s">
        <v>332</v>
      </c>
      <c r="D5086" s="189" t="s">
        <v>335</v>
      </c>
      <c r="E5086" s="138">
        <v>106.38</v>
      </c>
    </row>
    <row r="5087" spans="1:5">
      <c r="A5087" s="189">
        <v>12424</v>
      </c>
      <c r="B5087" s="189" t="s">
        <v>4237</v>
      </c>
      <c r="C5087" s="189" t="s">
        <v>332</v>
      </c>
      <c r="D5087" s="189" t="s">
        <v>335</v>
      </c>
      <c r="E5087" s="138">
        <v>57.7</v>
      </c>
    </row>
    <row r="5088" spans="1:5">
      <c r="A5088" s="189">
        <v>12440</v>
      </c>
      <c r="B5088" s="189" t="s">
        <v>4238</v>
      </c>
      <c r="C5088" s="189" t="s">
        <v>332</v>
      </c>
      <c r="D5088" s="189" t="s">
        <v>335</v>
      </c>
      <c r="E5088" s="138">
        <v>55.77</v>
      </c>
    </row>
    <row r="5089" spans="1:5">
      <c r="A5089" s="189">
        <v>9884</v>
      </c>
      <c r="B5089" s="189" t="s">
        <v>4239</v>
      </c>
      <c r="C5089" s="189" t="s">
        <v>332</v>
      </c>
      <c r="D5089" s="189" t="s">
        <v>335</v>
      </c>
      <c r="E5089" s="138">
        <v>41.6</v>
      </c>
    </row>
    <row r="5090" spans="1:5">
      <c r="A5090" s="189">
        <v>9888</v>
      </c>
      <c r="B5090" s="189" t="s">
        <v>4240</v>
      </c>
      <c r="C5090" s="189" t="s">
        <v>332</v>
      </c>
      <c r="D5090" s="189" t="s">
        <v>335</v>
      </c>
      <c r="E5090" s="138">
        <v>33.42</v>
      </c>
    </row>
    <row r="5091" spans="1:5">
      <c r="A5091" s="189">
        <v>9883</v>
      </c>
      <c r="B5091" s="189" t="s">
        <v>4241</v>
      </c>
      <c r="C5091" s="189" t="s">
        <v>332</v>
      </c>
      <c r="D5091" s="189" t="s">
        <v>335</v>
      </c>
      <c r="E5091" s="138">
        <v>14.58</v>
      </c>
    </row>
    <row r="5092" spans="1:5">
      <c r="A5092" s="189">
        <v>9886</v>
      </c>
      <c r="B5092" s="189" t="s">
        <v>4242</v>
      </c>
      <c r="C5092" s="189" t="s">
        <v>332</v>
      </c>
      <c r="D5092" s="189" t="s">
        <v>335</v>
      </c>
      <c r="E5092" s="138">
        <v>19.98</v>
      </c>
    </row>
    <row r="5093" spans="1:5">
      <c r="A5093" s="189">
        <v>9889</v>
      </c>
      <c r="B5093" s="189" t="s">
        <v>4243</v>
      </c>
      <c r="C5093" s="189" t="s">
        <v>332</v>
      </c>
      <c r="D5093" s="189" t="s">
        <v>335</v>
      </c>
      <c r="E5093" s="138">
        <v>101.22</v>
      </c>
    </row>
    <row r="5094" spans="1:5">
      <c r="A5094" s="189">
        <v>9887</v>
      </c>
      <c r="B5094" s="189" t="s">
        <v>4244</v>
      </c>
      <c r="C5094" s="189" t="s">
        <v>332</v>
      </c>
      <c r="D5094" s="189" t="s">
        <v>335</v>
      </c>
      <c r="E5094" s="138">
        <v>61.18</v>
      </c>
    </row>
    <row r="5095" spans="1:5">
      <c r="A5095" s="189">
        <v>9885</v>
      </c>
      <c r="B5095" s="189" t="s">
        <v>4245</v>
      </c>
      <c r="C5095" s="189" t="s">
        <v>332</v>
      </c>
      <c r="D5095" s="189" t="s">
        <v>335</v>
      </c>
      <c r="E5095" s="138">
        <v>19.309999999999999</v>
      </c>
    </row>
    <row r="5096" spans="1:5">
      <c r="A5096" s="189">
        <v>9890</v>
      </c>
      <c r="B5096" s="189" t="s">
        <v>4246</v>
      </c>
      <c r="C5096" s="189" t="s">
        <v>332</v>
      </c>
      <c r="D5096" s="189" t="s">
        <v>335</v>
      </c>
      <c r="E5096" s="138">
        <v>156.81</v>
      </c>
    </row>
    <row r="5097" spans="1:5">
      <c r="A5097" s="189">
        <v>9891</v>
      </c>
      <c r="B5097" s="189" t="s">
        <v>4247</v>
      </c>
      <c r="C5097" s="189" t="s">
        <v>332</v>
      </c>
      <c r="D5097" s="189" t="s">
        <v>335</v>
      </c>
      <c r="E5097" s="138">
        <v>220.14</v>
      </c>
    </row>
    <row r="5098" spans="1:5">
      <c r="A5098" s="189">
        <v>39292</v>
      </c>
      <c r="B5098" s="189" t="s">
        <v>4795</v>
      </c>
      <c r="C5098" s="189" t="s">
        <v>332</v>
      </c>
      <c r="D5098" s="189" t="s">
        <v>335</v>
      </c>
      <c r="E5098" s="138">
        <v>8.08</v>
      </c>
    </row>
    <row r="5099" spans="1:5">
      <c r="A5099" s="189">
        <v>39293</v>
      </c>
      <c r="B5099" s="189" t="s">
        <v>4796</v>
      </c>
      <c r="C5099" s="189" t="s">
        <v>332</v>
      </c>
      <c r="D5099" s="189" t="s">
        <v>335</v>
      </c>
      <c r="E5099" s="138">
        <v>13.04</v>
      </c>
    </row>
    <row r="5100" spans="1:5">
      <c r="A5100" s="189">
        <v>39294</v>
      </c>
      <c r="B5100" s="189" t="s">
        <v>4797</v>
      </c>
      <c r="C5100" s="189" t="s">
        <v>332</v>
      </c>
      <c r="D5100" s="189" t="s">
        <v>335</v>
      </c>
      <c r="E5100" s="138">
        <v>13.04</v>
      </c>
    </row>
    <row r="5101" spans="1:5">
      <c r="A5101" s="189">
        <v>39295</v>
      </c>
      <c r="B5101" s="189" t="s">
        <v>4798</v>
      </c>
      <c r="C5101" s="189" t="s">
        <v>332</v>
      </c>
      <c r="D5101" s="189" t="s">
        <v>335</v>
      </c>
      <c r="E5101" s="138">
        <v>22.24</v>
      </c>
    </row>
    <row r="5102" spans="1:5">
      <c r="A5102" s="189">
        <v>36313</v>
      </c>
      <c r="B5102" s="189" t="s">
        <v>4799</v>
      </c>
      <c r="C5102" s="189" t="s">
        <v>332</v>
      </c>
      <c r="D5102" s="189" t="s">
        <v>335</v>
      </c>
      <c r="E5102" s="138">
        <v>25.22</v>
      </c>
    </row>
    <row r="5103" spans="1:5">
      <c r="A5103" s="189">
        <v>36316</v>
      </c>
      <c r="B5103" s="189" t="s">
        <v>4800</v>
      </c>
      <c r="C5103" s="189" t="s">
        <v>332</v>
      </c>
      <c r="D5103" s="189" t="s">
        <v>335</v>
      </c>
      <c r="E5103" s="138">
        <v>30.58</v>
      </c>
    </row>
    <row r="5104" spans="1:5">
      <c r="A5104" s="189">
        <v>64</v>
      </c>
      <c r="B5104" s="189" t="s">
        <v>4248</v>
      </c>
      <c r="C5104" s="189" t="s">
        <v>332</v>
      </c>
      <c r="D5104" s="189" t="s">
        <v>335</v>
      </c>
      <c r="E5104" s="138">
        <v>4.34</v>
      </c>
    </row>
    <row r="5105" spans="1:5">
      <c r="A5105" s="189">
        <v>37423</v>
      </c>
      <c r="B5105" s="189" t="s">
        <v>4249</v>
      </c>
      <c r="C5105" s="189" t="s">
        <v>332</v>
      </c>
      <c r="D5105" s="189" t="s">
        <v>335</v>
      </c>
      <c r="E5105" s="138">
        <v>10.72</v>
      </c>
    </row>
    <row r="5106" spans="1:5">
      <c r="A5106" s="189">
        <v>39296</v>
      </c>
      <c r="B5106" s="189" t="s">
        <v>4801</v>
      </c>
      <c r="C5106" s="189" t="s">
        <v>332</v>
      </c>
      <c r="D5106" s="189" t="s">
        <v>335</v>
      </c>
      <c r="E5106" s="138">
        <v>6.24</v>
      </c>
    </row>
    <row r="5107" spans="1:5">
      <c r="A5107" s="189">
        <v>39297</v>
      </c>
      <c r="B5107" s="189" t="s">
        <v>4802</v>
      </c>
      <c r="C5107" s="189" t="s">
        <v>332</v>
      </c>
      <c r="D5107" s="189" t="s">
        <v>335</v>
      </c>
      <c r="E5107" s="138">
        <v>8.93</v>
      </c>
    </row>
    <row r="5108" spans="1:5">
      <c r="A5108" s="189">
        <v>39298</v>
      </c>
      <c r="B5108" s="189" t="s">
        <v>4803</v>
      </c>
      <c r="C5108" s="189" t="s">
        <v>332</v>
      </c>
      <c r="D5108" s="189" t="s">
        <v>335</v>
      </c>
      <c r="E5108" s="138">
        <v>15.72</v>
      </c>
    </row>
    <row r="5109" spans="1:5">
      <c r="A5109" s="189">
        <v>39299</v>
      </c>
      <c r="B5109" s="189" t="s">
        <v>4804</v>
      </c>
      <c r="C5109" s="189" t="s">
        <v>332</v>
      </c>
      <c r="D5109" s="189" t="s">
        <v>335</v>
      </c>
      <c r="E5109" s="138">
        <v>26.76</v>
      </c>
    </row>
    <row r="5110" spans="1:5">
      <c r="A5110" s="189">
        <v>9892</v>
      </c>
      <c r="B5110" s="189" t="s">
        <v>4250</v>
      </c>
      <c r="C5110" s="189" t="s">
        <v>332</v>
      </c>
      <c r="D5110" s="189" t="s">
        <v>333</v>
      </c>
      <c r="E5110" s="138">
        <v>4.25</v>
      </c>
    </row>
    <row r="5111" spans="1:5">
      <c r="A5111" s="189">
        <v>9893</v>
      </c>
      <c r="B5111" s="189" t="s">
        <v>4251</v>
      </c>
      <c r="C5111" s="189" t="s">
        <v>332</v>
      </c>
      <c r="D5111" s="189" t="s">
        <v>333</v>
      </c>
      <c r="E5111" s="138">
        <v>57.69</v>
      </c>
    </row>
    <row r="5112" spans="1:5">
      <c r="A5112" s="189">
        <v>9901</v>
      </c>
      <c r="B5112" s="189" t="s">
        <v>4252</v>
      </c>
      <c r="C5112" s="189" t="s">
        <v>332</v>
      </c>
      <c r="D5112" s="189" t="s">
        <v>333</v>
      </c>
      <c r="E5112" s="138">
        <v>25.6</v>
      </c>
    </row>
    <row r="5113" spans="1:5">
      <c r="A5113" s="189">
        <v>9896</v>
      </c>
      <c r="B5113" s="189" t="s">
        <v>4253</v>
      </c>
      <c r="C5113" s="189" t="s">
        <v>332</v>
      </c>
      <c r="D5113" s="189" t="s">
        <v>333</v>
      </c>
      <c r="E5113" s="138">
        <v>23.07</v>
      </c>
    </row>
    <row r="5114" spans="1:5">
      <c r="A5114" s="189">
        <v>9900</v>
      </c>
      <c r="B5114" s="189" t="s">
        <v>4254</v>
      </c>
      <c r="C5114" s="189" t="s">
        <v>332</v>
      </c>
      <c r="D5114" s="189" t="s">
        <v>333</v>
      </c>
      <c r="E5114" s="138">
        <v>14</v>
      </c>
    </row>
    <row r="5115" spans="1:5">
      <c r="A5115" s="189">
        <v>9898</v>
      </c>
      <c r="B5115" s="189" t="s">
        <v>4255</v>
      </c>
      <c r="C5115" s="189" t="s">
        <v>332</v>
      </c>
      <c r="D5115" s="189" t="s">
        <v>333</v>
      </c>
      <c r="E5115" s="138">
        <v>118.62</v>
      </c>
    </row>
    <row r="5116" spans="1:5">
      <c r="A5116" s="189">
        <v>9899</v>
      </c>
      <c r="B5116" s="189" t="s">
        <v>4256</v>
      </c>
      <c r="C5116" s="189" t="s">
        <v>332</v>
      </c>
      <c r="D5116" s="189" t="s">
        <v>333</v>
      </c>
      <c r="E5116" s="138">
        <v>7.64</v>
      </c>
    </row>
    <row r="5117" spans="1:5">
      <c r="A5117" s="189">
        <v>9902</v>
      </c>
      <c r="B5117" s="189" t="s">
        <v>4257</v>
      </c>
      <c r="C5117" s="189" t="s">
        <v>332</v>
      </c>
      <c r="D5117" s="189" t="s">
        <v>333</v>
      </c>
      <c r="E5117" s="138">
        <v>150.22</v>
      </c>
    </row>
    <row r="5118" spans="1:5">
      <c r="A5118" s="189">
        <v>9908</v>
      </c>
      <c r="B5118" s="189" t="s">
        <v>4258</v>
      </c>
      <c r="C5118" s="189" t="s">
        <v>332</v>
      </c>
      <c r="D5118" s="189" t="s">
        <v>333</v>
      </c>
      <c r="E5118" s="138">
        <v>299.51</v>
      </c>
    </row>
    <row r="5119" spans="1:5">
      <c r="A5119" s="189">
        <v>9905</v>
      </c>
      <c r="B5119" s="189" t="s">
        <v>4259</v>
      </c>
      <c r="C5119" s="189" t="s">
        <v>332</v>
      </c>
      <c r="D5119" s="189" t="s">
        <v>333</v>
      </c>
      <c r="E5119" s="138">
        <v>5</v>
      </c>
    </row>
    <row r="5120" spans="1:5">
      <c r="A5120" s="189">
        <v>9906</v>
      </c>
      <c r="B5120" s="189" t="s">
        <v>4260</v>
      </c>
      <c r="C5120" s="189" t="s">
        <v>332</v>
      </c>
      <c r="D5120" s="189" t="s">
        <v>333</v>
      </c>
      <c r="E5120" s="138">
        <v>5.99</v>
      </c>
    </row>
    <row r="5121" spans="1:5">
      <c r="A5121" s="189">
        <v>9895</v>
      </c>
      <c r="B5121" s="189" t="s">
        <v>4261</v>
      </c>
      <c r="C5121" s="189" t="s">
        <v>332</v>
      </c>
      <c r="D5121" s="189" t="s">
        <v>333</v>
      </c>
      <c r="E5121" s="138">
        <v>9.83</v>
      </c>
    </row>
    <row r="5122" spans="1:5">
      <c r="A5122" s="189">
        <v>9894</v>
      </c>
      <c r="B5122" s="189" t="s">
        <v>4262</v>
      </c>
      <c r="C5122" s="189" t="s">
        <v>332</v>
      </c>
      <c r="D5122" s="189" t="s">
        <v>333</v>
      </c>
      <c r="E5122" s="138">
        <v>19.16</v>
      </c>
    </row>
    <row r="5123" spans="1:5">
      <c r="A5123" s="189">
        <v>9897</v>
      </c>
      <c r="B5123" s="189" t="s">
        <v>4263</v>
      </c>
      <c r="C5123" s="189" t="s">
        <v>332</v>
      </c>
      <c r="D5123" s="189" t="s">
        <v>333</v>
      </c>
      <c r="E5123" s="138">
        <v>20.75</v>
      </c>
    </row>
    <row r="5124" spans="1:5">
      <c r="A5124" s="189">
        <v>9910</v>
      </c>
      <c r="B5124" s="189" t="s">
        <v>4264</v>
      </c>
      <c r="C5124" s="189" t="s">
        <v>332</v>
      </c>
      <c r="D5124" s="189" t="s">
        <v>333</v>
      </c>
      <c r="E5124" s="138">
        <v>52.23</v>
      </c>
    </row>
    <row r="5125" spans="1:5">
      <c r="A5125" s="189">
        <v>9909</v>
      </c>
      <c r="B5125" s="189" t="s">
        <v>4265</v>
      </c>
      <c r="C5125" s="189" t="s">
        <v>332</v>
      </c>
      <c r="D5125" s="189" t="s">
        <v>333</v>
      </c>
      <c r="E5125" s="138">
        <v>105.4</v>
      </c>
    </row>
    <row r="5126" spans="1:5">
      <c r="A5126" s="189">
        <v>9907</v>
      </c>
      <c r="B5126" s="189" t="s">
        <v>4266</v>
      </c>
      <c r="C5126" s="189" t="s">
        <v>332</v>
      </c>
      <c r="D5126" s="189" t="s">
        <v>333</v>
      </c>
      <c r="E5126" s="138">
        <v>162.06</v>
      </c>
    </row>
    <row r="5127" spans="1:5">
      <c r="A5127" s="189">
        <v>20973</v>
      </c>
      <c r="B5127" s="189" t="s">
        <v>4267</v>
      </c>
      <c r="C5127" s="189" t="s">
        <v>332</v>
      </c>
      <c r="D5127" s="189" t="s">
        <v>333</v>
      </c>
      <c r="E5127" s="138">
        <v>90.02</v>
      </c>
    </row>
    <row r="5128" spans="1:5">
      <c r="A5128" s="189">
        <v>20974</v>
      </c>
      <c r="B5128" s="189" t="s">
        <v>4268</v>
      </c>
      <c r="C5128" s="189" t="s">
        <v>332</v>
      </c>
      <c r="D5128" s="189" t="s">
        <v>333</v>
      </c>
      <c r="E5128" s="138">
        <v>128.79</v>
      </c>
    </row>
    <row r="5129" spans="1:5">
      <c r="A5129" s="189">
        <v>37989</v>
      </c>
      <c r="B5129" s="189" t="s">
        <v>4269</v>
      </c>
      <c r="C5129" s="189" t="s">
        <v>332</v>
      </c>
      <c r="D5129" s="189" t="s">
        <v>333</v>
      </c>
      <c r="E5129" s="138">
        <v>8.2799999999999994</v>
      </c>
    </row>
    <row r="5130" spans="1:5">
      <c r="A5130" s="189">
        <v>37990</v>
      </c>
      <c r="B5130" s="189" t="s">
        <v>4270</v>
      </c>
      <c r="C5130" s="189" t="s">
        <v>332</v>
      </c>
      <c r="D5130" s="189" t="s">
        <v>333</v>
      </c>
      <c r="E5130" s="138">
        <v>9.6300000000000008</v>
      </c>
    </row>
    <row r="5131" spans="1:5">
      <c r="A5131" s="189">
        <v>37991</v>
      </c>
      <c r="B5131" s="189" t="s">
        <v>4271</v>
      </c>
      <c r="C5131" s="189" t="s">
        <v>332</v>
      </c>
      <c r="D5131" s="189" t="s">
        <v>333</v>
      </c>
      <c r="E5131" s="138">
        <v>15.23</v>
      </c>
    </row>
    <row r="5132" spans="1:5">
      <c r="A5132" s="189">
        <v>37992</v>
      </c>
      <c r="B5132" s="189" t="s">
        <v>4272</v>
      </c>
      <c r="C5132" s="189" t="s">
        <v>332</v>
      </c>
      <c r="D5132" s="189" t="s">
        <v>333</v>
      </c>
      <c r="E5132" s="138">
        <v>23.26</v>
      </c>
    </row>
    <row r="5133" spans="1:5">
      <c r="A5133" s="189">
        <v>37993</v>
      </c>
      <c r="B5133" s="189" t="s">
        <v>4273</v>
      </c>
      <c r="C5133" s="189" t="s">
        <v>332</v>
      </c>
      <c r="D5133" s="189" t="s">
        <v>333</v>
      </c>
      <c r="E5133" s="138">
        <v>34.53</v>
      </c>
    </row>
    <row r="5134" spans="1:5">
      <c r="A5134" s="189">
        <v>37994</v>
      </c>
      <c r="B5134" s="189" t="s">
        <v>4274</v>
      </c>
      <c r="C5134" s="189" t="s">
        <v>332</v>
      </c>
      <c r="D5134" s="189" t="s">
        <v>333</v>
      </c>
      <c r="E5134" s="138">
        <v>82.97</v>
      </c>
    </row>
    <row r="5135" spans="1:5">
      <c r="A5135" s="189">
        <v>37995</v>
      </c>
      <c r="B5135" s="189" t="s">
        <v>4275</v>
      </c>
      <c r="C5135" s="189" t="s">
        <v>332</v>
      </c>
      <c r="D5135" s="189" t="s">
        <v>333</v>
      </c>
      <c r="E5135" s="138">
        <v>120.43</v>
      </c>
    </row>
    <row r="5136" spans="1:5">
      <c r="A5136" s="189">
        <v>37996</v>
      </c>
      <c r="B5136" s="189" t="s">
        <v>4276</v>
      </c>
      <c r="C5136" s="189" t="s">
        <v>332</v>
      </c>
      <c r="D5136" s="189" t="s">
        <v>333</v>
      </c>
      <c r="E5136" s="138">
        <v>177.57</v>
      </c>
    </row>
    <row r="5137" spans="1:5">
      <c r="A5137" s="189">
        <v>13883</v>
      </c>
      <c r="B5137" s="189" t="s">
        <v>4277</v>
      </c>
      <c r="C5137" s="189" t="s">
        <v>332</v>
      </c>
      <c r="D5137" s="189" t="s">
        <v>335</v>
      </c>
      <c r="E5137" s="177">
        <v>83655.820000000007</v>
      </c>
    </row>
    <row r="5138" spans="1:5">
      <c r="A5138" s="189">
        <v>38604</v>
      </c>
      <c r="B5138" s="189" t="s">
        <v>4278</v>
      </c>
      <c r="C5138" s="189" t="s">
        <v>332</v>
      </c>
      <c r="D5138" s="189" t="s">
        <v>335</v>
      </c>
      <c r="E5138" s="177">
        <v>104192.22</v>
      </c>
    </row>
    <row r="5139" spans="1:5">
      <c r="A5139" s="189">
        <v>10601</v>
      </c>
      <c r="B5139" s="189" t="s">
        <v>4279</v>
      </c>
      <c r="C5139" s="189" t="s">
        <v>332</v>
      </c>
      <c r="D5139" s="189" t="s">
        <v>335</v>
      </c>
      <c r="E5139" s="177">
        <v>2026746.48</v>
      </c>
    </row>
    <row r="5140" spans="1:5">
      <c r="A5140" s="189">
        <v>26034</v>
      </c>
      <c r="B5140" s="189" t="s">
        <v>4280</v>
      </c>
      <c r="C5140" s="189" t="s">
        <v>332</v>
      </c>
      <c r="D5140" s="189" t="s">
        <v>335</v>
      </c>
      <c r="E5140" s="177">
        <v>5336351.95</v>
      </c>
    </row>
    <row r="5141" spans="1:5">
      <c r="A5141" s="189">
        <v>13894</v>
      </c>
      <c r="B5141" s="189" t="s">
        <v>4281</v>
      </c>
      <c r="C5141" s="189" t="s">
        <v>332</v>
      </c>
      <c r="D5141" s="189" t="s">
        <v>335</v>
      </c>
      <c r="E5141" s="177">
        <v>392649.25</v>
      </c>
    </row>
    <row r="5142" spans="1:5">
      <c r="A5142" s="189">
        <v>13895</v>
      </c>
      <c r="B5142" s="189" t="s">
        <v>4282</v>
      </c>
      <c r="C5142" s="189" t="s">
        <v>332</v>
      </c>
      <c r="D5142" s="189" t="s">
        <v>335</v>
      </c>
      <c r="E5142" s="177">
        <v>527982.35</v>
      </c>
    </row>
    <row r="5143" spans="1:5">
      <c r="A5143" s="189">
        <v>13892</v>
      </c>
      <c r="B5143" s="189" t="s">
        <v>4283</v>
      </c>
      <c r="C5143" s="189" t="s">
        <v>332</v>
      </c>
      <c r="D5143" s="189" t="s">
        <v>335</v>
      </c>
      <c r="E5143" s="177">
        <v>647029.46</v>
      </c>
    </row>
    <row r="5144" spans="1:5">
      <c r="A5144" s="189">
        <v>9914</v>
      </c>
      <c r="B5144" s="189" t="s">
        <v>4284</v>
      </c>
      <c r="C5144" s="189" t="s">
        <v>332</v>
      </c>
      <c r="D5144" s="189" t="s">
        <v>335</v>
      </c>
      <c r="E5144" s="177">
        <v>700000</v>
      </c>
    </row>
    <row r="5145" spans="1:5">
      <c r="A5145" s="189">
        <v>36485</v>
      </c>
      <c r="B5145" s="189" t="s">
        <v>4285</v>
      </c>
      <c r="C5145" s="189" t="s">
        <v>332</v>
      </c>
      <c r="D5145" s="189" t="s">
        <v>335</v>
      </c>
      <c r="E5145" s="177">
        <v>424438.89</v>
      </c>
    </row>
    <row r="5146" spans="1:5">
      <c r="A5146" s="189">
        <v>9912</v>
      </c>
      <c r="B5146" s="189" t="s">
        <v>4286</v>
      </c>
      <c r="C5146" s="189" t="s">
        <v>332</v>
      </c>
      <c r="D5146" s="189" t="s">
        <v>335</v>
      </c>
      <c r="E5146" s="177">
        <v>1650000</v>
      </c>
    </row>
    <row r="5147" spans="1:5">
      <c r="A5147" s="189">
        <v>9921</v>
      </c>
      <c r="B5147" s="189" t="s">
        <v>4287</v>
      </c>
      <c r="C5147" s="189" t="s">
        <v>332</v>
      </c>
      <c r="D5147" s="189" t="s">
        <v>335</v>
      </c>
      <c r="E5147" s="177">
        <v>851148.04</v>
      </c>
    </row>
    <row r="5148" spans="1:5">
      <c r="A5148" s="189">
        <v>21112</v>
      </c>
      <c r="B5148" s="189" t="s">
        <v>4288</v>
      </c>
      <c r="C5148" s="189" t="s">
        <v>332</v>
      </c>
      <c r="D5148" s="189" t="s">
        <v>333</v>
      </c>
      <c r="E5148" s="138">
        <v>133.41999999999999</v>
      </c>
    </row>
    <row r="5149" spans="1:5">
      <c r="A5149" s="189">
        <v>10228</v>
      </c>
      <c r="B5149" s="189" t="s">
        <v>4289</v>
      </c>
      <c r="C5149" s="189" t="s">
        <v>332</v>
      </c>
      <c r="D5149" s="189" t="s">
        <v>331</v>
      </c>
      <c r="E5149" s="138">
        <v>155</v>
      </c>
    </row>
    <row r="5150" spans="1:5">
      <c r="A5150" s="189">
        <v>11781</v>
      </c>
      <c r="B5150" s="189" t="s">
        <v>4290</v>
      </c>
      <c r="C5150" s="189" t="s">
        <v>332</v>
      </c>
      <c r="D5150" s="189" t="s">
        <v>333</v>
      </c>
      <c r="E5150" s="138">
        <v>125.57</v>
      </c>
    </row>
    <row r="5151" spans="1:5">
      <c r="A5151" s="189">
        <v>11746</v>
      </c>
      <c r="B5151" s="189" t="s">
        <v>4291</v>
      </c>
      <c r="C5151" s="189" t="s">
        <v>332</v>
      </c>
      <c r="D5151" s="189" t="s">
        <v>333</v>
      </c>
      <c r="E5151" s="138">
        <v>47.2</v>
      </c>
    </row>
    <row r="5152" spans="1:5">
      <c r="A5152" s="189">
        <v>11751</v>
      </c>
      <c r="B5152" s="189" t="s">
        <v>4292</v>
      </c>
      <c r="C5152" s="189" t="s">
        <v>332</v>
      </c>
      <c r="D5152" s="189" t="s">
        <v>333</v>
      </c>
      <c r="E5152" s="138">
        <v>84.78</v>
      </c>
    </row>
    <row r="5153" spans="1:5">
      <c r="A5153" s="189">
        <v>11750</v>
      </c>
      <c r="B5153" s="189" t="s">
        <v>4293</v>
      </c>
      <c r="C5153" s="189" t="s">
        <v>332</v>
      </c>
      <c r="D5153" s="189" t="s">
        <v>333</v>
      </c>
      <c r="E5153" s="138">
        <v>70.349999999999994</v>
      </c>
    </row>
    <row r="5154" spans="1:5">
      <c r="A5154" s="189">
        <v>11748</v>
      </c>
      <c r="B5154" s="189" t="s">
        <v>4294</v>
      </c>
      <c r="C5154" s="189" t="s">
        <v>332</v>
      </c>
      <c r="D5154" s="189" t="s">
        <v>333</v>
      </c>
      <c r="E5154" s="138">
        <v>30.29</v>
      </c>
    </row>
    <row r="5155" spans="1:5">
      <c r="A5155" s="189">
        <v>11747</v>
      </c>
      <c r="B5155" s="189" t="s">
        <v>4295</v>
      </c>
      <c r="C5155" s="189" t="s">
        <v>332</v>
      </c>
      <c r="D5155" s="189" t="s">
        <v>333</v>
      </c>
      <c r="E5155" s="138">
        <v>130.72999999999999</v>
      </c>
    </row>
    <row r="5156" spans="1:5">
      <c r="A5156" s="189">
        <v>11749</v>
      </c>
      <c r="B5156" s="189" t="s">
        <v>4296</v>
      </c>
      <c r="C5156" s="189" t="s">
        <v>332</v>
      </c>
      <c r="D5156" s="189" t="s">
        <v>333</v>
      </c>
      <c r="E5156" s="138">
        <v>34.96</v>
      </c>
    </row>
    <row r="5157" spans="1:5">
      <c r="A5157" s="189">
        <v>10236</v>
      </c>
      <c r="B5157" s="189" t="s">
        <v>4297</v>
      </c>
      <c r="C5157" s="189" t="s">
        <v>332</v>
      </c>
      <c r="D5157" s="189" t="s">
        <v>333</v>
      </c>
      <c r="E5157" s="138">
        <v>43.36</v>
      </c>
    </row>
    <row r="5158" spans="1:5">
      <c r="A5158" s="189">
        <v>10233</v>
      </c>
      <c r="B5158" s="189" t="s">
        <v>4298</v>
      </c>
      <c r="C5158" s="189" t="s">
        <v>332</v>
      </c>
      <c r="D5158" s="189" t="s">
        <v>333</v>
      </c>
      <c r="E5158" s="138">
        <v>40.630000000000003</v>
      </c>
    </row>
    <row r="5159" spans="1:5">
      <c r="A5159" s="189">
        <v>10234</v>
      </c>
      <c r="B5159" s="189" t="s">
        <v>4299</v>
      </c>
      <c r="C5159" s="189" t="s">
        <v>332</v>
      </c>
      <c r="D5159" s="189" t="s">
        <v>333</v>
      </c>
      <c r="E5159" s="138">
        <v>25.59</v>
      </c>
    </row>
    <row r="5160" spans="1:5">
      <c r="A5160" s="189">
        <v>10231</v>
      </c>
      <c r="B5160" s="189" t="s">
        <v>4300</v>
      </c>
      <c r="C5160" s="189" t="s">
        <v>332</v>
      </c>
      <c r="D5160" s="189" t="s">
        <v>333</v>
      </c>
      <c r="E5160" s="138">
        <v>117.38</v>
      </c>
    </row>
    <row r="5161" spans="1:5">
      <c r="A5161" s="189">
        <v>10232</v>
      </c>
      <c r="B5161" s="189" t="s">
        <v>4301</v>
      </c>
      <c r="C5161" s="189" t="s">
        <v>332</v>
      </c>
      <c r="D5161" s="189" t="s">
        <v>333</v>
      </c>
      <c r="E5161" s="138">
        <v>65.680000000000007</v>
      </c>
    </row>
    <row r="5162" spans="1:5">
      <c r="A5162" s="189">
        <v>10229</v>
      </c>
      <c r="B5162" s="189" t="s">
        <v>4302</v>
      </c>
      <c r="C5162" s="189" t="s">
        <v>332</v>
      </c>
      <c r="D5162" s="189" t="s">
        <v>331</v>
      </c>
      <c r="E5162" s="138">
        <v>23.15</v>
      </c>
    </row>
    <row r="5163" spans="1:5">
      <c r="A5163" s="189">
        <v>10235</v>
      </c>
      <c r="B5163" s="189" t="s">
        <v>4303</v>
      </c>
      <c r="C5163" s="189" t="s">
        <v>332</v>
      </c>
      <c r="D5163" s="189" t="s">
        <v>333</v>
      </c>
      <c r="E5163" s="138">
        <v>160.91999999999999</v>
      </c>
    </row>
    <row r="5164" spans="1:5">
      <c r="A5164" s="189">
        <v>10230</v>
      </c>
      <c r="B5164" s="189" t="s">
        <v>4304</v>
      </c>
      <c r="C5164" s="189" t="s">
        <v>332</v>
      </c>
      <c r="D5164" s="189" t="s">
        <v>333</v>
      </c>
      <c r="E5164" s="138">
        <v>283.2</v>
      </c>
    </row>
    <row r="5165" spans="1:5">
      <c r="A5165" s="189">
        <v>10409</v>
      </c>
      <c r="B5165" s="189" t="s">
        <v>4305</v>
      </c>
      <c r="C5165" s="189" t="s">
        <v>332</v>
      </c>
      <c r="D5165" s="189" t="s">
        <v>333</v>
      </c>
      <c r="E5165" s="138">
        <v>84.13</v>
      </c>
    </row>
    <row r="5166" spans="1:5">
      <c r="A5166" s="189">
        <v>10411</v>
      </c>
      <c r="B5166" s="189" t="s">
        <v>4306</v>
      </c>
      <c r="C5166" s="189" t="s">
        <v>332</v>
      </c>
      <c r="D5166" s="189" t="s">
        <v>333</v>
      </c>
      <c r="E5166" s="138">
        <v>75.28</v>
      </c>
    </row>
    <row r="5167" spans="1:5">
      <c r="A5167" s="189">
        <v>10404</v>
      </c>
      <c r="B5167" s="189" t="s">
        <v>4307</v>
      </c>
      <c r="C5167" s="189" t="s">
        <v>332</v>
      </c>
      <c r="D5167" s="189" t="s">
        <v>333</v>
      </c>
      <c r="E5167" s="138">
        <v>30.53</v>
      </c>
    </row>
    <row r="5168" spans="1:5">
      <c r="A5168" s="189">
        <v>10410</v>
      </c>
      <c r="B5168" s="189" t="s">
        <v>4308</v>
      </c>
      <c r="C5168" s="189" t="s">
        <v>332</v>
      </c>
      <c r="D5168" s="189" t="s">
        <v>333</v>
      </c>
      <c r="E5168" s="138">
        <v>50.29</v>
      </c>
    </row>
    <row r="5169" spans="1:5">
      <c r="A5169" s="189">
        <v>10405</v>
      </c>
      <c r="B5169" s="189" t="s">
        <v>4309</v>
      </c>
      <c r="C5169" s="189" t="s">
        <v>332</v>
      </c>
      <c r="D5169" s="189" t="s">
        <v>333</v>
      </c>
      <c r="E5169" s="138">
        <v>168.56</v>
      </c>
    </row>
    <row r="5170" spans="1:5">
      <c r="A5170" s="189">
        <v>10408</v>
      </c>
      <c r="B5170" s="189" t="s">
        <v>4310</v>
      </c>
      <c r="C5170" s="189" t="s">
        <v>332</v>
      </c>
      <c r="D5170" s="189" t="s">
        <v>333</v>
      </c>
      <c r="E5170" s="138">
        <v>117.87</v>
      </c>
    </row>
    <row r="5171" spans="1:5">
      <c r="A5171" s="189">
        <v>10412</v>
      </c>
      <c r="B5171" s="189" t="s">
        <v>4311</v>
      </c>
      <c r="C5171" s="189" t="s">
        <v>332</v>
      </c>
      <c r="D5171" s="189" t="s">
        <v>333</v>
      </c>
      <c r="E5171" s="138">
        <v>37</v>
      </c>
    </row>
    <row r="5172" spans="1:5">
      <c r="A5172" s="189">
        <v>10406</v>
      </c>
      <c r="B5172" s="189" t="s">
        <v>4312</v>
      </c>
      <c r="C5172" s="189" t="s">
        <v>332</v>
      </c>
      <c r="D5172" s="189" t="s">
        <v>333</v>
      </c>
      <c r="E5172" s="138">
        <v>232.82</v>
      </c>
    </row>
    <row r="5173" spans="1:5">
      <c r="A5173" s="189">
        <v>10407</v>
      </c>
      <c r="B5173" s="189" t="s">
        <v>4313</v>
      </c>
      <c r="C5173" s="189" t="s">
        <v>332</v>
      </c>
      <c r="D5173" s="189" t="s">
        <v>333</v>
      </c>
      <c r="E5173" s="138">
        <v>361.11</v>
      </c>
    </row>
    <row r="5174" spans="1:5">
      <c r="A5174" s="189">
        <v>10416</v>
      </c>
      <c r="B5174" s="189" t="s">
        <v>4314</v>
      </c>
      <c r="C5174" s="189" t="s">
        <v>332</v>
      </c>
      <c r="D5174" s="189" t="s">
        <v>333</v>
      </c>
      <c r="E5174" s="138">
        <v>44.79</v>
      </c>
    </row>
    <row r="5175" spans="1:5">
      <c r="A5175" s="189">
        <v>10419</v>
      </c>
      <c r="B5175" s="189" t="s">
        <v>4315</v>
      </c>
      <c r="C5175" s="189" t="s">
        <v>332</v>
      </c>
      <c r="D5175" s="189" t="s">
        <v>333</v>
      </c>
      <c r="E5175" s="138">
        <v>38.880000000000003</v>
      </c>
    </row>
    <row r="5176" spans="1:5">
      <c r="A5176" s="189">
        <v>21092</v>
      </c>
      <c r="B5176" s="189" t="s">
        <v>4316</v>
      </c>
      <c r="C5176" s="189" t="s">
        <v>332</v>
      </c>
      <c r="D5176" s="189" t="s">
        <v>333</v>
      </c>
      <c r="E5176" s="138">
        <v>22.22</v>
      </c>
    </row>
    <row r="5177" spans="1:5">
      <c r="A5177" s="189">
        <v>10418</v>
      </c>
      <c r="B5177" s="189" t="s">
        <v>4317</v>
      </c>
      <c r="C5177" s="189" t="s">
        <v>332</v>
      </c>
      <c r="D5177" s="189" t="s">
        <v>333</v>
      </c>
      <c r="E5177" s="138">
        <v>25.91</v>
      </c>
    </row>
    <row r="5178" spans="1:5">
      <c r="A5178" s="189">
        <v>12657</v>
      </c>
      <c r="B5178" s="189" t="s">
        <v>4318</v>
      </c>
      <c r="C5178" s="189" t="s">
        <v>332</v>
      </c>
      <c r="D5178" s="189" t="s">
        <v>333</v>
      </c>
      <c r="E5178" s="138">
        <v>104.58</v>
      </c>
    </row>
    <row r="5179" spans="1:5">
      <c r="A5179" s="189">
        <v>10417</v>
      </c>
      <c r="B5179" s="189" t="s">
        <v>4319</v>
      </c>
      <c r="C5179" s="189" t="s">
        <v>332</v>
      </c>
      <c r="D5179" s="189" t="s">
        <v>333</v>
      </c>
      <c r="E5179" s="138">
        <v>65.260000000000005</v>
      </c>
    </row>
    <row r="5180" spans="1:5">
      <c r="A5180" s="189">
        <v>10413</v>
      </c>
      <c r="B5180" s="189" t="s">
        <v>4320</v>
      </c>
      <c r="C5180" s="189" t="s">
        <v>332</v>
      </c>
      <c r="D5180" s="189" t="s">
        <v>333</v>
      </c>
      <c r="E5180" s="138">
        <v>23.72</v>
      </c>
    </row>
    <row r="5181" spans="1:5">
      <c r="A5181" s="189">
        <v>10414</v>
      </c>
      <c r="B5181" s="189" t="s">
        <v>4321</v>
      </c>
      <c r="C5181" s="189" t="s">
        <v>332</v>
      </c>
      <c r="D5181" s="189" t="s">
        <v>333</v>
      </c>
      <c r="E5181" s="138">
        <v>142.81</v>
      </c>
    </row>
    <row r="5182" spans="1:5">
      <c r="A5182" s="189">
        <v>10415</v>
      </c>
      <c r="B5182" s="189" t="s">
        <v>4322</v>
      </c>
      <c r="C5182" s="189" t="s">
        <v>332</v>
      </c>
      <c r="D5182" s="189" t="s">
        <v>333</v>
      </c>
      <c r="E5182" s="138">
        <v>247.85</v>
      </c>
    </row>
    <row r="5183" spans="1:5">
      <c r="A5183" s="189">
        <v>38643</v>
      </c>
      <c r="B5183" s="189" t="s">
        <v>197</v>
      </c>
      <c r="C5183" s="189" t="s">
        <v>332</v>
      </c>
      <c r="D5183" s="189" t="s">
        <v>333</v>
      </c>
      <c r="E5183" s="138">
        <v>28.4</v>
      </c>
    </row>
    <row r="5184" spans="1:5">
      <c r="A5184" s="189">
        <v>6157</v>
      </c>
      <c r="B5184" s="189" t="s">
        <v>320</v>
      </c>
      <c r="C5184" s="189" t="s">
        <v>332</v>
      </c>
      <c r="D5184" s="189" t="s">
        <v>333</v>
      </c>
      <c r="E5184" s="138">
        <v>38.799999999999997</v>
      </c>
    </row>
    <row r="5185" spans="1:5">
      <c r="A5185" s="189">
        <v>37588</v>
      </c>
      <c r="B5185" s="189" t="s">
        <v>227</v>
      </c>
      <c r="C5185" s="189" t="s">
        <v>332</v>
      </c>
      <c r="D5185" s="189" t="s">
        <v>333</v>
      </c>
      <c r="E5185" s="138">
        <v>18.350000000000001</v>
      </c>
    </row>
    <row r="5186" spans="1:5">
      <c r="A5186" s="189">
        <v>6152</v>
      </c>
      <c r="B5186" s="189" t="s">
        <v>4323</v>
      </c>
      <c r="C5186" s="189" t="s">
        <v>332</v>
      </c>
      <c r="D5186" s="189" t="s">
        <v>333</v>
      </c>
      <c r="E5186" s="138">
        <v>2.2999999999999998</v>
      </c>
    </row>
    <row r="5187" spans="1:5">
      <c r="A5187" s="189">
        <v>6158</v>
      </c>
      <c r="B5187" s="189" t="s">
        <v>4324</v>
      </c>
      <c r="C5187" s="189" t="s">
        <v>332</v>
      </c>
      <c r="D5187" s="189" t="s">
        <v>333</v>
      </c>
      <c r="E5187" s="138">
        <v>2.77</v>
      </c>
    </row>
    <row r="5188" spans="1:5">
      <c r="A5188" s="189">
        <v>6153</v>
      </c>
      <c r="B5188" s="189" t="s">
        <v>4325</v>
      </c>
      <c r="C5188" s="189" t="s">
        <v>332</v>
      </c>
      <c r="D5188" s="189" t="s">
        <v>333</v>
      </c>
      <c r="E5188" s="138">
        <v>2.16</v>
      </c>
    </row>
    <row r="5189" spans="1:5">
      <c r="A5189" s="189">
        <v>6156</v>
      </c>
      <c r="B5189" s="189" t="s">
        <v>4326</v>
      </c>
      <c r="C5189" s="189" t="s">
        <v>332</v>
      </c>
      <c r="D5189" s="189" t="s">
        <v>333</v>
      </c>
      <c r="E5189" s="138">
        <v>2.73</v>
      </c>
    </row>
    <row r="5190" spans="1:5">
      <c r="A5190" s="189">
        <v>6154</v>
      </c>
      <c r="B5190" s="189" t="s">
        <v>4327</v>
      </c>
      <c r="C5190" s="189" t="s">
        <v>332</v>
      </c>
      <c r="D5190" s="189" t="s">
        <v>333</v>
      </c>
      <c r="E5190" s="138">
        <v>5.15</v>
      </c>
    </row>
    <row r="5191" spans="1:5">
      <c r="A5191" s="189">
        <v>6155</v>
      </c>
      <c r="B5191" s="189" t="s">
        <v>4328</v>
      </c>
      <c r="C5191" s="189" t="s">
        <v>332</v>
      </c>
      <c r="D5191" s="189" t="s">
        <v>333</v>
      </c>
      <c r="E5191" s="138">
        <v>10.67</v>
      </c>
    </row>
    <row r="5192" spans="1:5">
      <c r="A5192" s="189">
        <v>38108</v>
      </c>
      <c r="B5192" s="189" t="s">
        <v>4329</v>
      </c>
      <c r="C5192" s="189" t="s">
        <v>332</v>
      </c>
      <c r="D5192" s="189" t="s">
        <v>333</v>
      </c>
      <c r="E5192" s="138">
        <v>27.49</v>
      </c>
    </row>
    <row r="5193" spans="1:5">
      <c r="A5193" s="189">
        <v>38087</v>
      </c>
      <c r="B5193" s="189" t="s">
        <v>4330</v>
      </c>
      <c r="C5193" s="189" t="s">
        <v>332</v>
      </c>
      <c r="D5193" s="189" t="s">
        <v>333</v>
      </c>
      <c r="E5193" s="138">
        <v>35.36</v>
      </c>
    </row>
    <row r="5194" spans="1:5">
      <c r="A5194" s="189">
        <v>38109</v>
      </c>
      <c r="B5194" s="189" t="s">
        <v>4331</v>
      </c>
      <c r="C5194" s="189" t="s">
        <v>332</v>
      </c>
      <c r="D5194" s="189" t="s">
        <v>333</v>
      </c>
      <c r="E5194" s="138">
        <v>43.94</v>
      </c>
    </row>
    <row r="5195" spans="1:5">
      <c r="A5195" s="189">
        <v>38088</v>
      </c>
      <c r="B5195" s="189" t="s">
        <v>4332</v>
      </c>
      <c r="C5195" s="189" t="s">
        <v>332</v>
      </c>
      <c r="D5195" s="189" t="s">
        <v>333</v>
      </c>
      <c r="E5195" s="138">
        <v>46.21</v>
      </c>
    </row>
    <row r="5196" spans="1:5">
      <c r="A5196" s="189">
        <v>38110</v>
      </c>
      <c r="B5196" s="189" t="s">
        <v>4333</v>
      </c>
      <c r="C5196" s="189" t="s">
        <v>332</v>
      </c>
      <c r="D5196" s="189" t="s">
        <v>333</v>
      </c>
      <c r="E5196" s="138">
        <v>16.899999999999999</v>
      </c>
    </row>
    <row r="5197" spans="1:5">
      <c r="A5197" s="189">
        <v>38089</v>
      </c>
      <c r="B5197" s="189" t="s">
        <v>4334</v>
      </c>
      <c r="C5197" s="189" t="s">
        <v>332</v>
      </c>
      <c r="D5197" s="189" t="s">
        <v>333</v>
      </c>
      <c r="E5197" s="138">
        <v>29.46</v>
      </c>
    </row>
    <row r="5198" spans="1:5">
      <c r="A5198" s="189">
        <v>38111</v>
      </c>
      <c r="B5198" s="189" t="s">
        <v>4335</v>
      </c>
      <c r="C5198" s="189" t="s">
        <v>332</v>
      </c>
      <c r="D5198" s="189" t="s">
        <v>333</v>
      </c>
      <c r="E5198" s="138">
        <v>18.899999999999999</v>
      </c>
    </row>
    <row r="5199" spans="1:5">
      <c r="A5199" s="189">
        <v>38090</v>
      </c>
      <c r="B5199" s="189" t="s">
        <v>4336</v>
      </c>
      <c r="C5199" s="189" t="s">
        <v>332</v>
      </c>
      <c r="D5199" s="189" t="s">
        <v>333</v>
      </c>
      <c r="E5199" s="138">
        <v>30.45</v>
      </c>
    </row>
    <row r="5200" spans="1:5">
      <c r="A5200" s="189">
        <v>11786</v>
      </c>
      <c r="B5200" s="189" t="s">
        <v>4337</v>
      </c>
      <c r="C5200" s="189" t="s">
        <v>332</v>
      </c>
      <c r="D5200" s="189" t="s">
        <v>333</v>
      </c>
      <c r="E5200" s="138">
        <v>235.26</v>
      </c>
    </row>
    <row r="5201" spans="1:5">
      <c r="A5201" s="189">
        <v>13726</v>
      </c>
      <c r="B5201" s="189" t="s">
        <v>4338</v>
      </c>
      <c r="C5201" s="189" t="s">
        <v>332</v>
      </c>
      <c r="D5201" s="189" t="s">
        <v>335</v>
      </c>
      <c r="E5201" s="177">
        <v>35941.47</v>
      </c>
    </row>
    <row r="5202" spans="1:5">
      <c r="A5202" s="189">
        <v>38400</v>
      </c>
      <c r="B5202" s="189" t="s">
        <v>4339</v>
      </c>
      <c r="C5202" s="189" t="s">
        <v>332</v>
      </c>
      <c r="D5202" s="189" t="s">
        <v>333</v>
      </c>
      <c r="E5202" s="138">
        <v>11.15</v>
      </c>
    </row>
    <row r="5203" spans="1:5">
      <c r="A5203" s="189">
        <v>12627</v>
      </c>
      <c r="B5203" s="189" t="s">
        <v>4340</v>
      </c>
      <c r="C5203" s="189" t="s">
        <v>332</v>
      </c>
      <c r="D5203" s="189" t="s">
        <v>335</v>
      </c>
      <c r="E5203" s="138">
        <v>0.36</v>
      </c>
    </row>
    <row r="5204" spans="1:5">
      <c r="A5204" s="189">
        <v>6138</v>
      </c>
      <c r="B5204" s="189" t="s">
        <v>151</v>
      </c>
      <c r="C5204" s="189" t="s">
        <v>332</v>
      </c>
      <c r="D5204" s="189" t="s">
        <v>333</v>
      </c>
      <c r="E5204" s="138">
        <v>1.35</v>
      </c>
    </row>
    <row r="5205" spans="1:5">
      <c r="A5205" s="189">
        <v>39996</v>
      </c>
      <c r="B5205" s="189" t="s">
        <v>4449</v>
      </c>
      <c r="C5205" s="189" t="s">
        <v>383</v>
      </c>
      <c r="D5205" s="189" t="s">
        <v>333</v>
      </c>
      <c r="E5205" s="138">
        <v>1.98</v>
      </c>
    </row>
    <row r="5206" spans="1:5">
      <c r="A5206" s="189">
        <v>10478</v>
      </c>
      <c r="B5206" s="189" t="s">
        <v>4341</v>
      </c>
      <c r="C5206" s="189" t="s">
        <v>389</v>
      </c>
      <c r="D5206" s="189" t="s">
        <v>333</v>
      </c>
      <c r="E5206" s="138">
        <v>25.22</v>
      </c>
    </row>
    <row r="5207" spans="1:5">
      <c r="A5207" s="189">
        <v>10475</v>
      </c>
      <c r="B5207" s="189" t="s">
        <v>4342</v>
      </c>
      <c r="C5207" s="189" t="s">
        <v>389</v>
      </c>
      <c r="D5207" s="189" t="s">
        <v>333</v>
      </c>
      <c r="E5207" s="138">
        <v>22.19</v>
      </c>
    </row>
    <row r="5208" spans="1:5">
      <c r="A5208" s="189">
        <v>10481</v>
      </c>
      <c r="B5208" s="189" t="s">
        <v>4343</v>
      </c>
      <c r="C5208" s="189" t="s">
        <v>389</v>
      </c>
      <c r="D5208" s="189" t="s">
        <v>333</v>
      </c>
      <c r="E5208" s="138">
        <v>24.2</v>
      </c>
    </row>
    <row r="5209" spans="1:5">
      <c r="A5209" s="189">
        <v>4031</v>
      </c>
      <c r="B5209" s="189" t="s">
        <v>4344</v>
      </c>
      <c r="C5209" s="189" t="s">
        <v>337</v>
      </c>
      <c r="D5209" s="189" t="s">
        <v>333</v>
      </c>
      <c r="E5209" s="138">
        <v>20.29</v>
      </c>
    </row>
    <row r="5210" spans="1:5">
      <c r="A5210" s="189">
        <v>4030</v>
      </c>
      <c r="B5210" s="189" t="s">
        <v>4345</v>
      </c>
      <c r="C5210" s="189" t="s">
        <v>337</v>
      </c>
      <c r="D5210" s="189" t="s">
        <v>333</v>
      </c>
      <c r="E5210" s="138">
        <v>4.3099999999999996</v>
      </c>
    </row>
    <row r="5211" spans="1:5">
      <c r="A5211" s="189">
        <v>39399</v>
      </c>
      <c r="B5211" s="189" t="s">
        <v>4346</v>
      </c>
      <c r="C5211" s="189" t="s">
        <v>332</v>
      </c>
      <c r="D5211" s="189" t="s">
        <v>335</v>
      </c>
      <c r="E5211" s="138">
        <v>918.72</v>
      </c>
    </row>
    <row r="5212" spans="1:5">
      <c r="A5212" s="189">
        <v>39400</v>
      </c>
      <c r="B5212" s="189" t="s">
        <v>4347</v>
      </c>
      <c r="C5212" s="189" t="s">
        <v>332</v>
      </c>
      <c r="D5212" s="189" t="s">
        <v>335</v>
      </c>
      <c r="E5212" s="138">
        <v>998.61</v>
      </c>
    </row>
    <row r="5213" spans="1:5">
      <c r="A5213" s="189">
        <v>39401</v>
      </c>
      <c r="B5213" s="189" t="s">
        <v>4348</v>
      </c>
      <c r="C5213" s="189" t="s">
        <v>332</v>
      </c>
      <c r="D5213" s="189" t="s">
        <v>335</v>
      </c>
      <c r="E5213" s="177">
        <v>1120.21</v>
      </c>
    </row>
    <row r="5214" spans="1:5">
      <c r="A5214" s="189">
        <v>11652</v>
      </c>
      <c r="B5214" s="189" t="s">
        <v>4349</v>
      </c>
      <c r="C5214" s="189" t="s">
        <v>332</v>
      </c>
      <c r="D5214" s="189" t="s">
        <v>335</v>
      </c>
      <c r="E5214" s="177">
        <v>2410</v>
      </c>
    </row>
    <row r="5215" spans="1:5">
      <c r="A5215" s="189">
        <v>13896</v>
      </c>
      <c r="B5215" s="189" t="s">
        <v>235</v>
      </c>
      <c r="C5215" s="189" t="s">
        <v>332</v>
      </c>
      <c r="D5215" s="189" t="s">
        <v>335</v>
      </c>
      <c r="E5215" s="177">
        <v>2161.98</v>
      </c>
    </row>
    <row r="5216" spans="1:5">
      <c r="A5216" s="189">
        <v>13475</v>
      </c>
      <c r="B5216" s="189" t="s">
        <v>4350</v>
      </c>
      <c r="C5216" s="189" t="s">
        <v>332</v>
      </c>
      <c r="D5216" s="189" t="s">
        <v>335</v>
      </c>
      <c r="E5216" s="177">
        <v>2633.55</v>
      </c>
    </row>
    <row r="5217" spans="1:5">
      <c r="A5217" s="189">
        <v>25971</v>
      </c>
      <c r="B5217" s="189" t="s">
        <v>4351</v>
      </c>
      <c r="C5217" s="189" t="s">
        <v>332</v>
      </c>
      <c r="D5217" s="189" t="s">
        <v>335</v>
      </c>
      <c r="E5217" s="177">
        <v>3134544.27</v>
      </c>
    </row>
    <row r="5218" spans="1:5">
      <c r="A5218" s="189">
        <v>25970</v>
      </c>
      <c r="B5218" s="189" t="s">
        <v>4352</v>
      </c>
      <c r="C5218" s="189" t="s">
        <v>332</v>
      </c>
      <c r="D5218" s="189" t="s">
        <v>335</v>
      </c>
      <c r="E5218" s="177">
        <v>1319606.75</v>
      </c>
    </row>
    <row r="5219" spans="1:5">
      <c r="A5219" s="189">
        <v>13476</v>
      </c>
      <c r="B5219" s="189" t="s">
        <v>4353</v>
      </c>
      <c r="C5219" s="189" t="s">
        <v>332</v>
      </c>
      <c r="D5219" s="189" t="s">
        <v>335</v>
      </c>
      <c r="E5219" s="177">
        <v>1329169.22</v>
      </c>
    </row>
    <row r="5220" spans="1:5">
      <c r="A5220" s="189">
        <v>10488</v>
      </c>
      <c r="B5220" s="189" t="s">
        <v>4354</v>
      </c>
      <c r="C5220" s="189" t="s">
        <v>332</v>
      </c>
      <c r="D5220" s="189" t="s">
        <v>335</v>
      </c>
      <c r="E5220" s="177">
        <v>1610302.81</v>
      </c>
    </row>
    <row r="5221" spans="1:5">
      <c r="A5221" s="189">
        <v>13606</v>
      </c>
      <c r="B5221" s="189" t="s">
        <v>4355</v>
      </c>
      <c r="C5221" s="189" t="s">
        <v>332</v>
      </c>
      <c r="D5221" s="189" t="s">
        <v>335</v>
      </c>
      <c r="E5221" s="177">
        <v>1426705.26</v>
      </c>
    </row>
    <row r="5222" spans="1:5">
      <c r="A5222" s="189">
        <v>10489</v>
      </c>
      <c r="B5222" s="189" t="s">
        <v>123</v>
      </c>
      <c r="C5222" s="189" t="s">
        <v>330</v>
      </c>
      <c r="D5222" s="189" t="s">
        <v>333</v>
      </c>
      <c r="E5222" s="138">
        <v>12.91</v>
      </c>
    </row>
    <row r="5223" spans="1:5">
      <c r="A5223" s="189">
        <v>41073</v>
      </c>
      <c r="B5223" s="189" t="s">
        <v>4356</v>
      </c>
      <c r="C5223" s="189" t="s">
        <v>470</v>
      </c>
      <c r="D5223" s="189" t="s">
        <v>333</v>
      </c>
      <c r="E5223" s="177">
        <v>2283.3000000000002</v>
      </c>
    </row>
    <row r="5224" spans="1:5">
      <c r="A5224" s="189">
        <v>34391</v>
      </c>
      <c r="B5224" s="189" t="s">
        <v>4357</v>
      </c>
      <c r="C5224" s="189" t="s">
        <v>337</v>
      </c>
      <c r="D5224" s="189" t="s">
        <v>333</v>
      </c>
      <c r="E5224" s="138">
        <v>510.56</v>
      </c>
    </row>
    <row r="5225" spans="1:5">
      <c r="A5225" s="189">
        <v>10496</v>
      </c>
      <c r="B5225" s="189" t="s">
        <v>4358</v>
      </c>
      <c r="C5225" s="189" t="s">
        <v>337</v>
      </c>
      <c r="D5225" s="189" t="s">
        <v>333</v>
      </c>
      <c r="E5225" s="138">
        <v>444.44</v>
      </c>
    </row>
    <row r="5226" spans="1:5">
      <c r="A5226" s="189">
        <v>10497</v>
      </c>
      <c r="B5226" s="189" t="s">
        <v>4359</v>
      </c>
      <c r="C5226" s="189" t="s">
        <v>337</v>
      </c>
      <c r="D5226" s="189" t="s">
        <v>333</v>
      </c>
      <c r="E5226" s="177">
        <v>1155.55</v>
      </c>
    </row>
    <row r="5227" spans="1:5">
      <c r="A5227" s="189">
        <v>10504</v>
      </c>
      <c r="B5227" s="189" t="s">
        <v>4360</v>
      </c>
      <c r="C5227" s="189" t="s">
        <v>337</v>
      </c>
      <c r="D5227" s="189" t="s">
        <v>333</v>
      </c>
      <c r="E5227" s="177">
        <v>1351.11</v>
      </c>
    </row>
    <row r="5228" spans="1:5">
      <c r="A5228" s="189">
        <v>34390</v>
      </c>
      <c r="B5228" s="189" t="s">
        <v>4361</v>
      </c>
      <c r="C5228" s="189" t="s">
        <v>337</v>
      </c>
      <c r="D5228" s="189" t="s">
        <v>333</v>
      </c>
      <c r="E5228" s="138">
        <v>398.22</v>
      </c>
    </row>
    <row r="5229" spans="1:5">
      <c r="A5229" s="189">
        <v>34389</v>
      </c>
      <c r="B5229" s="189" t="s">
        <v>4362</v>
      </c>
      <c r="C5229" s="189" t="s">
        <v>337</v>
      </c>
      <c r="D5229" s="189" t="s">
        <v>333</v>
      </c>
      <c r="E5229" s="138">
        <v>124.44</v>
      </c>
    </row>
    <row r="5230" spans="1:5">
      <c r="A5230" s="189">
        <v>34388</v>
      </c>
      <c r="B5230" s="189" t="s">
        <v>4363</v>
      </c>
      <c r="C5230" s="189" t="s">
        <v>337</v>
      </c>
      <c r="D5230" s="189" t="s">
        <v>333</v>
      </c>
      <c r="E5230" s="138">
        <v>176.86</v>
      </c>
    </row>
    <row r="5231" spans="1:5">
      <c r="A5231" s="189">
        <v>34387</v>
      </c>
      <c r="B5231" s="189" t="s">
        <v>4364</v>
      </c>
      <c r="C5231" s="189" t="s">
        <v>337</v>
      </c>
      <c r="D5231" s="189" t="s">
        <v>333</v>
      </c>
      <c r="E5231" s="138">
        <v>287.11</v>
      </c>
    </row>
    <row r="5232" spans="1:5">
      <c r="A5232" s="189">
        <v>11188</v>
      </c>
      <c r="B5232" s="189" t="s">
        <v>4365</v>
      </c>
      <c r="C5232" s="189" t="s">
        <v>337</v>
      </c>
      <c r="D5232" s="189" t="s">
        <v>333</v>
      </c>
      <c r="E5232" s="138">
        <v>142.22</v>
      </c>
    </row>
    <row r="5233" spans="1:5">
      <c r="A5233" s="189">
        <v>11189</v>
      </c>
      <c r="B5233" s="189" t="s">
        <v>4366</v>
      </c>
      <c r="C5233" s="189" t="s">
        <v>337</v>
      </c>
      <c r="D5233" s="189" t="s">
        <v>333</v>
      </c>
      <c r="E5233" s="138">
        <v>213.33</v>
      </c>
    </row>
    <row r="5234" spans="1:5">
      <c r="A5234" s="189">
        <v>21107</v>
      </c>
      <c r="B5234" s="189" t="s">
        <v>4367</v>
      </c>
      <c r="C5234" s="189" t="s">
        <v>337</v>
      </c>
      <c r="D5234" s="189" t="s">
        <v>333</v>
      </c>
      <c r="E5234" s="138">
        <v>153.52000000000001</v>
      </c>
    </row>
    <row r="5235" spans="1:5">
      <c r="A5235" s="189">
        <v>34386</v>
      </c>
      <c r="B5235" s="189" t="s">
        <v>4368</v>
      </c>
      <c r="C5235" s="189" t="s">
        <v>337</v>
      </c>
      <c r="D5235" s="189" t="s">
        <v>333</v>
      </c>
      <c r="E5235" s="138">
        <v>266.66000000000003</v>
      </c>
    </row>
    <row r="5236" spans="1:5">
      <c r="A5236" s="189">
        <v>10490</v>
      </c>
      <c r="B5236" s="189" t="s">
        <v>4369</v>
      </c>
      <c r="C5236" s="189" t="s">
        <v>337</v>
      </c>
      <c r="D5236" s="189" t="s">
        <v>331</v>
      </c>
      <c r="E5236" s="138">
        <v>80</v>
      </c>
    </row>
    <row r="5237" spans="1:5">
      <c r="A5237" s="189">
        <v>10492</v>
      </c>
      <c r="B5237" s="189" t="s">
        <v>4370</v>
      </c>
      <c r="C5237" s="189" t="s">
        <v>337</v>
      </c>
      <c r="D5237" s="189" t="s">
        <v>333</v>
      </c>
      <c r="E5237" s="138">
        <v>106.66</v>
      </c>
    </row>
    <row r="5238" spans="1:5">
      <c r="A5238" s="189">
        <v>10493</v>
      </c>
      <c r="B5238" s="189" t="s">
        <v>4371</v>
      </c>
      <c r="C5238" s="189" t="s">
        <v>337</v>
      </c>
      <c r="D5238" s="189" t="s">
        <v>333</v>
      </c>
      <c r="E5238" s="138">
        <v>124.44</v>
      </c>
    </row>
    <row r="5239" spans="1:5">
      <c r="A5239" s="189">
        <v>10491</v>
      </c>
      <c r="B5239" s="189" t="s">
        <v>4372</v>
      </c>
      <c r="C5239" s="189" t="s">
        <v>337</v>
      </c>
      <c r="D5239" s="189" t="s">
        <v>333</v>
      </c>
      <c r="E5239" s="138">
        <v>151.11000000000001</v>
      </c>
    </row>
    <row r="5240" spans="1:5">
      <c r="A5240" s="189">
        <v>34385</v>
      </c>
      <c r="B5240" s="189" t="s">
        <v>4373</v>
      </c>
      <c r="C5240" s="189" t="s">
        <v>337</v>
      </c>
      <c r="D5240" s="189" t="s">
        <v>333</v>
      </c>
      <c r="E5240" s="138">
        <v>220.44</v>
      </c>
    </row>
    <row r="5241" spans="1:5">
      <c r="A5241" s="189">
        <v>10499</v>
      </c>
      <c r="B5241" s="189" t="s">
        <v>4374</v>
      </c>
      <c r="C5241" s="189" t="s">
        <v>337</v>
      </c>
      <c r="D5241" s="189" t="s">
        <v>333</v>
      </c>
      <c r="E5241" s="138">
        <v>88.88</v>
      </c>
    </row>
    <row r="5242" spans="1:5">
      <c r="A5242" s="189">
        <v>34384</v>
      </c>
      <c r="B5242" s="189" t="s">
        <v>4375</v>
      </c>
      <c r="C5242" s="189" t="s">
        <v>337</v>
      </c>
      <c r="D5242" s="189" t="s">
        <v>333</v>
      </c>
      <c r="E5242" s="138">
        <v>266.66000000000003</v>
      </c>
    </row>
    <row r="5243" spans="1:5">
      <c r="A5243" s="189">
        <v>11185</v>
      </c>
      <c r="B5243" s="189" t="s">
        <v>4376</v>
      </c>
      <c r="C5243" s="189" t="s">
        <v>337</v>
      </c>
      <c r="D5243" s="189" t="s">
        <v>333</v>
      </c>
      <c r="E5243" s="138">
        <v>275.55</v>
      </c>
    </row>
    <row r="5244" spans="1:5">
      <c r="A5244" s="189">
        <v>10507</v>
      </c>
      <c r="B5244" s="189" t="s">
        <v>4377</v>
      </c>
      <c r="C5244" s="189" t="s">
        <v>337</v>
      </c>
      <c r="D5244" s="189" t="s">
        <v>333</v>
      </c>
      <c r="E5244" s="138">
        <v>184.91</v>
      </c>
    </row>
    <row r="5245" spans="1:5">
      <c r="A5245" s="189">
        <v>10505</v>
      </c>
      <c r="B5245" s="189" t="s">
        <v>4378</v>
      </c>
      <c r="C5245" s="189" t="s">
        <v>337</v>
      </c>
      <c r="D5245" s="189" t="s">
        <v>333</v>
      </c>
      <c r="E5245" s="138">
        <v>109.11</v>
      </c>
    </row>
    <row r="5246" spans="1:5">
      <c r="A5246" s="189">
        <v>10506</v>
      </c>
      <c r="B5246" s="189" t="s">
        <v>4379</v>
      </c>
      <c r="C5246" s="189" t="s">
        <v>337</v>
      </c>
      <c r="D5246" s="189" t="s">
        <v>333</v>
      </c>
      <c r="E5246" s="138">
        <v>142.43</v>
      </c>
    </row>
    <row r="5247" spans="1:5">
      <c r="A5247" s="189">
        <v>5031</v>
      </c>
      <c r="B5247" s="189" t="s">
        <v>4380</v>
      </c>
      <c r="C5247" s="189" t="s">
        <v>337</v>
      </c>
      <c r="D5247" s="189" t="s">
        <v>331</v>
      </c>
      <c r="E5247" s="138">
        <v>200</v>
      </c>
    </row>
    <row r="5248" spans="1:5">
      <c r="A5248" s="189">
        <v>10502</v>
      </c>
      <c r="B5248" s="189" t="s">
        <v>4381</v>
      </c>
      <c r="C5248" s="189" t="s">
        <v>337</v>
      </c>
      <c r="D5248" s="189" t="s">
        <v>333</v>
      </c>
      <c r="E5248" s="138">
        <v>233.04</v>
      </c>
    </row>
    <row r="5249" spans="1:5">
      <c r="A5249" s="189">
        <v>10501</v>
      </c>
      <c r="B5249" s="189" t="s">
        <v>4382</v>
      </c>
      <c r="C5249" s="189" t="s">
        <v>337</v>
      </c>
      <c r="D5249" s="189" t="s">
        <v>333</v>
      </c>
      <c r="E5249" s="138">
        <v>131.66</v>
      </c>
    </row>
    <row r="5250" spans="1:5">
      <c r="A5250" s="189">
        <v>10503</v>
      </c>
      <c r="B5250" s="189" t="s">
        <v>4383</v>
      </c>
      <c r="C5250" s="189" t="s">
        <v>337</v>
      </c>
      <c r="D5250" s="189" t="s">
        <v>333</v>
      </c>
      <c r="E5250" s="138">
        <v>177.88</v>
      </c>
    </row>
    <row r="5251" spans="1:5">
      <c r="A5251" s="189">
        <v>40270</v>
      </c>
      <c r="B5251" s="189" t="s">
        <v>4384</v>
      </c>
      <c r="C5251" s="189" t="s">
        <v>383</v>
      </c>
      <c r="D5251" s="189" t="s">
        <v>335</v>
      </c>
      <c r="E5251" s="138">
        <v>49.28</v>
      </c>
    </row>
    <row r="5252" spans="1:5">
      <c r="A5252" s="189">
        <v>20213</v>
      </c>
      <c r="B5252" s="189" t="s">
        <v>4385</v>
      </c>
      <c r="C5252" s="189" t="s">
        <v>383</v>
      </c>
      <c r="D5252" s="189" t="s">
        <v>333</v>
      </c>
      <c r="E5252" s="138">
        <v>16.23</v>
      </c>
    </row>
    <row r="5253" spans="1:5">
      <c r="A5253" s="189">
        <v>20211</v>
      </c>
      <c r="B5253" s="189" t="s">
        <v>4386</v>
      </c>
      <c r="C5253" s="189" t="s">
        <v>383</v>
      </c>
      <c r="D5253" s="189" t="s">
        <v>333</v>
      </c>
      <c r="E5253" s="138">
        <v>23.97</v>
      </c>
    </row>
    <row r="5254" spans="1:5">
      <c r="A5254" s="189">
        <v>4472</v>
      </c>
      <c r="B5254" s="189" t="s">
        <v>4387</v>
      </c>
      <c r="C5254" s="189" t="s">
        <v>383</v>
      </c>
      <c r="D5254" s="189" t="s">
        <v>333</v>
      </c>
      <c r="E5254" s="138">
        <v>20.96</v>
      </c>
    </row>
    <row r="5255" spans="1:5">
      <c r="A5255" s="189">
        <v>35272</v>
      </c>
      <c r="B5255" s="189" t="s">
        <v>4388</v>
      </c>
      <c r="C5255" s="189" t="s">
        <v>383</v>
      </c>
      <c r="D5255" s="189" t="s">
        <v>333</v>
      </c>
      <c r="E5255" s="138">
        <v>27.53</v>
      </c>
    </row>
    <row r="5256" spans="1:5">
      <c r="A5256" s="189">
        <v>4448</v>
      </c>
      <c r="B5256" s="189" t="s">
        <v>9541</v>
      </c>
      <c r="C5256" s="189" t="s">
        <v>383</v>
      </c>
      <c r="D5256" s="189" t="s">
        <v>333</v>
      </c>
      <c r="E5256" s="138">
        <v>24.26</v>
      </c>
    </row>
    <row r="5257" spans="1:5">
      <c r="A5257" s="189">
        <v>4425</v>
      </c>
      <c r="B5257" s="189" t="s">
        <v>4389</v>
      </c>
      <c r="C5257" s="189" t="s">
        <v>383</v>
      </c>
      <c r="D5257" s="189" t="s">
        <v>333</v>
      </c>
      <c r="E5257" s="138">
        <v>15.39</v>
      </c>
    </row>
    <row r="5258" spans="1:5">
      <c r="A5258" s="189">
        <v>4481</v>
      </c>
      <c r="B5258" s="189" t="s">
        <v>4390</v>
      </c>
      <c r="C5258" s="189" t="s">
        <v>383</v>
      </c>
      <c r="D5258" s="189" t="s">
        <v>333</v>
      </c>
      <c r="E5258" s="138">
        <v>28.36</v>
      </c>
    </row>
    <row r="5259" spans="1:5">
      <c r="A5259" s="189">
        <v>34345</v>
      </c>
      <c r="B5259" s="189" t="s">
        <v>4391</v>
      </c>
      <c r="C5259" s="189" t="s">
        <v>330</v>
      </c>
      <c r="D5259" s="189" t="s">
        <v>333</v>
      </c>
      <c r="E5259" s="138">
        <v>9.33</v>
      </c>
    </row>
    <row r="5260" spans="1:5">
      <c r="A5260" s="189">
        <v>41096</v>
      </c>
      <c r="B5260" s="189" t="s">
        <v>4392</v>
      </c>
      <c r="C5260" s="189" t="s">
        <v>470</v>
      </c>
      <c r="D5260" s="189" t="s">
        <v>333</v>
      </c>
      <c r="E5260" s="177">
        <v>1651.85</v>
      </c>
    </row>
    <row r="5261" spans="1:5">
      <c r="A5261" s="189">
        <v>41776</v>
      </c>
      <c r="B5261" s="189" t="s">
        <v>99</v>
      </c>
      <c r="C5261" s="189" t="s">
        <v>330</v>
      </c>
      <c r="D5261" s="189" t="s">
        <v>333</v>
      </c>
      <c r="E5261" s="138">
        <v>12.78</v>
      </c>
    </row>
    <row r="5262" spans="1:5">
      <c r="A5262" s="189">
        <v>11157</v>
      </c>
      <c r="B5262" s="189" t="s">
        <v>108</v>
      </c>
      <c r="C5262" s="189" t="s">
        <v>2140</v>
      </c>
      <c r="D5262" s="189" t="s">
        <v>333</v>
      </c>
      <c r="E5262" s="138">
        <v>128.44</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3"/>
  <dimension ref="A1:G6490"/>
  <sheetViews>
    <sheetView workbookViewId="0"/>
  </sheetViews>
  <sheetFormatPr defaultRowHeight="12.75"/>
  <cols>
    <col min="1" max="2" width="24.5703125" style="243" customWidth="1"/>
    <col min="3" max="3" width="48.7109375" style="243" customWidth="1"/>
    <col min="4" max="4" width="8.140625" style="243" customWidth="1"/>
    <col min="5" max="5" width="38.7109375" style="243" customWidth="1"/>
    <col min="6" max="6" width="21.140625" style="243" customWidth="1"/>
    <col min="7" max="250" width="9.140625" style="243"/>
    <col min="251" max="251" width="70.28515625" style="243" customWidth="1"/>
    <col min="252" max="252" width="17.5703125" style="243" customWidth="1"/>
    <col min="253" max="253" width="70.28515625" style="243" customWidth="1"/>
    <col min="254" max="254" width="17.5703125" style="243" customWidth="1"/>
    <col min="255" max="255" width="15.28515625" style="243" customWidth="1"/>
    <col min="256" max="256" width="48.7109375" style="243" customWidth="1"/>
    <col min="257" max="257" width="24.5703125" style="243" customWidth="1"/>
    <col min="258" max="258" width="48.7109375" style="243" customWidth="1"/>
    <col min="259" max="259" width="8.140625" style="243" customWidth="1"/>
    <col min="260" max="260" width="38.7109375" style="243" customWidth="1"/>
    <col min="261" max="261" width="21.140625" style="243" customWidth="1"/>
    <col min="262" max="262" width="82" style="243" customWidth="1"/>
    <col min="263" max="506" width="9.140625" style="243"/>
    <col min="507" max="507" width="70.28515625" style="243" customWidth="1"/>
    <col min="508" max="508" width="17.5703125" style="243" customWidth="1"/>
    <col min="509" max="509" width="70.28515625" style="243" customWidth="1"/>
    <col min="510" max="510" width="17.5703125" style="243" customWidth="1"/>
    <col min="511" max="511" width="15.28515625" style="243" customWidth="1"/>
    <col min="512" max="512" width="48.7109375" style="243" customWidth="1"/>
    <col min="513" max="513" width="24.5703125" style="243" customWidth="1"/>
    <col min="514" max="514" width="48.7109375" style="243" customWidth="1"/>
    <col min="515" max="515" width="8.140625" style="243" customWidth="1"/>
    <col min="516" max="516" width="38.7109375" style="243" customWidth="1"/>
    <col min="517" max="517" width="21.140625" style="243" customWidth="1"/>
    <col min="518" max="518" width="82" style="243" customWidth="1"/>
    <col min="519" max="762" width="9.140625" style="243"/>
    <col min="763" max="763" width="70.28515625" style="243" customWidth="1"/>
    <col min="764" max="764" width="17.5703125" style="243" customWidth="1"/>
    <col min="765" max="765" width="70.28515625" style="243" customWidth="1"/>
    <col min="766" max="766" width="17.5703125" style="243" customWidth="1"/>
    <col min="767" max="767" width="15.28515625" style="243" customWidth="1"/>
    <col min="768" max="768" width="48.7109375" style="243" customWidth="1"/>
    <col min="769" max="769" width="24.5703125" style="243" customWidth="1"/>
    <col min="770" max="770" width="48.7109375" style="243" customWidth="1"/>
    <col min="771" max="771" width="8.140625" style="243" customWidth="1"/>
    <col min="772" max="772" width="38.7109375" style="243" customWidth="1"/>
    <col min="773" max="773" width="21.140625" style="243" customWidth="1"/>
    <col min="774" max="774" width="82" style="243" customWidth="1"/>
    <col min="775" max="1018" width="9.140625" style="243"/>
    <col min="1019" max="1019" width="70.28515625" style="243" customWidth="1"/>
    <col min="1020" max="1020" width="17.5703125" style="243" customWidth="1"/>
    <col min="1021" max="1021" width="70.28515625" style="243" customWidth="1"/>
    <col min="1022" max="1022" width="17.5703125" style="243" customWidth="1"/>
    <col min="1023" max="1023" width="15.28515625" style="243" customWidth="1"/>
    <col min="1024" max="1024" width="48.7109375" style="243" customWidth="1"/>
    <col min="1025" max="1025" width="24.5703125" style="243" customWidth="1"/>
    <col min="1026" max="1026" width="48.7109375" style="243" customWidth="1"/>
    <col min="1027" max="1027" width="8.140625" style="243" customWidth="1"/>
    <col min="1028" max="1028" width="38.7109375" style="243" customWidth="1"/>
    <col min="1029" max="1029" width="21.140625" style="243" customWidth="1"/>
    <col min="1030" max="1030" width="82" style="243" customWidth="1"/>
    <col min="1031" max="1274" width="9.140625" style="243"/>
    <col min="1275" max="1275" width="70.28515625" style="243" customWidth="1"/>
    <col min="1276" max="1276" width="17.5703125" style="243" customWidth="1"/>
    <col min="1277" max="1277" width="70.28515625" style="243" customWidth="1"/>
    <col min="1278" max="1278" width="17.5703125" style="243" customWidth="1"/>
    <col min="1279" max="1279" width="15.28515625" style="243" customWidth="1"/>
    <col min="1280" max="1280" width="48.7109375" style="243" customWidth="1"/>
    <col min="1281" max="1281" width="24.5703125" style="243" customWidth="1"/>
    <col min="1282" max="1282" width="48.7109375" style="243" customWidth="1"/>
    <col min="1283" max="1283" width="8.140625" style="243" customWidth="1"/>
    <col min="1284" max="1284" width="38.7109375" style="243" customWidth="1"/>
    <col min="1285" max="1285" width="21.140625" style="243" customWidth="1"/>
    <col min="1286" max="1286" width="82" style="243" customWidth="1"/>
    <col min="1287" max="1530" width="9.140625" style="243"/>
    <col min="1531" max="1531" width="70.28515625" style="243" customWidth="1"/>
    <col min="1532" max="1532" width="17.5703125" style="243" customWidth="1"/>
    <col min="1533" max="1533" width="70.28515625" style="243" customWidth="1"/>
    <col min="1534" max="1534" width="17.5703125" style="243" customWidth="1"/>
    <col min="1535" max="1535" width="15.28515625" style="243" customWidth="1"/>
    <col min="1536" max="1536" width="48.7109375" style="243" customWidth="1"/>
    <col min="1537" max="1537" width="24.5703125" style="243" customWidth="1"/>
    <col min="1538" max="1538" width="48.7109375" style="243" customWidth="1"/>
    <col min="1539" max="1539" width="8.140625" style="243" customWidth="1"/>
    <col min="1540" max="1540" width="38.7109375" style="243" customWidth="1"/>
    <col min="1541" max="1541" width="21.140625" style="243" customWidth="1"/>
    <col min="1542" max="1542" width="82" style="243" customWidth="1"/>
    <col min="1543" max="1786" width="9.140625" style="243"/>
    <col min="1787" max="1787" width="70.28515625" style="243" customWidth="1"/>
    <col min="1788" max="1788" width="17.5703125" style="243" customWidth="1"/>
    <col min="1789" max="1789" width="70.28515625" style="243" customWidth="1"/>
    <col min="1790" max="1790" width="17.5703125" style="243" customWidth="1"/>
    <col min="1791" max="1791" width="15.28515625" style="243" customWidth="1"/>
    <col min="1792" max="1792" width="48.7109375" style="243" customWidth="1"/>
    <col min="1793" max="1793" width="24.5703125" style="243" customWidth="1"/>
    <col min="1794" max="1794" width="48.7109375" style="243" customWidth="1"/>
    <col min="1795" max="1795" width="8.140625" style="243" customWidth="1"/>
    <col min="1796" max="1796" width="38.7109375" style="243" customWidth="1"/>
    <col min="1797" max="1797" width="21.140625" style="243" customWidth="1"/>
    <col min="1798" max="1798" width="82" style="243" customWidth="1"/>
    <col min="1799" max="2042" width="9.140625" style="243"/>
    <col min="2043" max="2043" width="70.28515625" style="243" customWidth="1"/>
    <col min="2044" max="2044" width="17.5703125" style="243" customWidth="1"/>
    <col min="2045" max="2045" width="70.28515625" style="243" customWidth="1"/>
    <col min="2046" max="2046" width="17.5703125" style="243" customWidth="1"/>
    <col min="2047" max="2047" width="15.28515625" style="243" customWidth="1"/>
    <col min="2048" max="2048" width="48.7109375" style="243" customWidth="1"/>
    <col min="2049" max="2049" width="24.5703125" style="243" customWidth="1"/>
    <col min="2050" max="2050" width="48.7109375" style="243" customWidth="1"/>
    <col min="2051" max="2051" width="8.140625" style="243" customWidth="1"/>
    <col min="2052" max="2052" width="38.7109375" style="243" customWidth="1"/>
    <col min="2053" max="2053" width="21.140625" style="243" customWidth="1"/>
    <col min="2054" max="2054" width="82" style="243" customWidth="1"/>
    <col min="2055" max="2298" width="9.140625" style="243"/>
    <col min="2299" max="2299" width="70.28515625" style="243" customWidth="1"/>
    <col min="2300" max="2300" width="17.5703125" style="243" customWidth="1"/>
    <col min="2301" max="2301" width="70.28515625" style="243" customWidth="1"/>
    <col min="2302" max="2302" width="17.5703125" style="243" customWidth="1"/>
    <col min="2303" max="2303" width="15.28515625" style="243" customWidth="1"/>
    <col min="2304" max="2304" width="48.7109375" style="243" customWidth="1"/>
    <col min="2305" max="2305" width="24.5703125" style="243" customWidth="1"/>
    <col min="2306" max="2306" width="48.7109375" style="243" customWidth="1"/>
    <col min="2307" max="2307" width="8.140625" style="243" customWidth="1"/>
    <col min="2308" max="2308" width="38.7109375" style="243" customWidth="1"/>
    <col min="2309" max="2309" width="21.140625" style="243" customWidth="1"/>
    <col min="2310" max="2310" width="82" style="243" customWidth="1"/>
    <col min="2311" max="2554" width="9.140625" style="243"/>
    <col min="2555" max="2555" width="70.28515625" style="243" customWidth="1"/>
    <col min="2556" max="2556" width="17.5703125" style="243" customWidth="1"/>
    <col min="2557" max="2557" width="70.28515625" style="243" customWidth="1"/>
    <col min="2558" max="2558" width="17.5703125" style="243" customWidth="1"/>
    <col min="2559" max="2559" width="15.28515625" style="243" customWidth="1"/>
    <col min="2560" max="2560" width="48.7109375" style="243" customWidth="1"/>
    <col min="2561" max="2561" width="24.5703125" style="243" customWidth="1"/>
    <col min="2562" max="2562" width="48.7109375" style="243" customWidth="1"/>
    <col min="2563" max="2563" width="8.140625" style="243" customWidth="1"/>
    <col min="2564" max="2564" width="38.7109375" style="243" customWidth="1"/>
    <col min="2565" max="2565" width="21.140625" style="243" customWidth="1"/>
    <col min="2566" max="2566" width="82" style="243" customWidth="1"/>
    <col min="2567" max="2810" width="9.140625" style="243"/>
    <col min="2811" max="2811" width="70.28515625" style="243" customWidth="1"/>
    <col min="2812" max="2812" width="17.5703125" style="243" customWidth="1"/>
    <col min="2813" max="2813" width="70.28515625" style="243" customWidth="1"/>
    <col min="2814" max="2814" width="17.5703125" style="243" customWidth="1"/>
    <col min="2815" max="2815" width="15.28515625" style="243" customWidth="1"/>
    <col min="2816" max="2816" width="48.7109375" style="243" customWidth="1"/>
    <col min="2817" max="2817" width="24.5703125" style="243" customWidth="1"/>
    <col min="2818" max="2818" width="48.7109375" style="243" customWidth="1"/>
    <col min="2819" max="2819" width="8.140625" style="243" customWidth="1"/>
    <col min="2820" max="2820" width="38.7109375" style="243" customWidth="1"/>
    <col min="2821" max="2821" width="21.140625" style="243" customWidth="1"/>
    <col min="2822" max="2822" width="82" style="243" customWidth="1"/>
    <col min="2823" max="3066" width="9.140625" style="243"/>
    <col min="3067" max="3067" width="70.28515625" style="243" customWidth="1"/>
    <col min="3068" max="3068" width="17.5703125" style="243" customWidth="1"/>
    <col min="3069" max="3069" width="70.28515625" style="243" customWidth="1"/>
    <col min="3070" max="3070" width="17.5703125" style="243" customWidth="1"/>
    <col min="3071" max="3071" width="15.28515625" style="243" customWidth="1"/>
    <col min="3072" max="3072" width="48.7109375" style="243" customWidth="1"/>
    <col min="3073" max="3073" width="24.5703125" style="243" customWidth="1"/>
    <col min="3074" max="3074" width="48.7109375" style="243" customWidth="1"/>
    <col min="3075" max="3075" width="8.140625" style="243" customWidth="1"/>
    <col min="3076" max="3076" width="38.7109375" style="243" customWidth="1"/>
    <col min="3077" max="3077" width="21.140625" style="243" customWidth="1"/>
    <col min="3078" max="3078" width="82" style="243" customWidth="1"/>
    <col min="3079" max="3322" width="9.140625" style="243"/>
    <col min="3323" max="3323" width="70.28515625" style="243" customWidth="1"/>
    <col min="3324" max="3324" width="17.5703125" style="243" customWidth="1"/>
    <col min="3325" max="3325" width="70.28515625" style="243" customWidth="1"/>
    <col min="3326" max="3326" width="17.5703125" style="243" customWidth="1"/>
    <col min="3327" max="3327" width="15.28515625" style="243" customWidth="1"/>
    <col min="3328" max="3328" width="48.7109375" style="243" customWidth="1"/>
    <col min="3329" max="3329" width="24.5703125" style="243" customWidth="1"/>
    <col min="3330" max="3330" width="48.7109375" style="243" customWidth="1"/>
    <col min="3331" max="3331" width="8.140625" style="243" customWidth="1"/>
    <col min="3332" max="3332" width="38.7109375" style="243" customWidth="1"/>
    <col min="3333" max="3333" width="21.140625" style="243" customWidth="1"/>
    <col min="3334" max="3334" width="82" style="243" customWidth="1"/>
    <col min="3335" max="3578" width="9.140625" style="243"/>
    <col min="3579" max="3579" width="70.28515625" style="243" customWidth="1"/>
    <col min="3580" max="3580" width="17.5703125" style="243" customWidth="1"/>
    <col min="3581" max="3581" width="70.28515625" style="243" customWidth="1"/>
    <col min="3582" max="3582" width="17.5703125" style="243" customWidth="1"/>
    <col min="3583" max="3583" width="15.28515625" style="243" customWidth="1"/>
    <col min="3584" max="3584" width="48.7109375" style="243" customWidth="1"/>
    <col min="3585" max="3585" width="24.5703125" style="243" customWidth="1"/>
    <col min="3586" max="3586" width="48.7109375" style="243" customWidth="1"/>
    <col min="3587" max="3587" width="8.140625" style="243" customWidth="1"/>
    <col min="3588" max="3588" width="38.7109375" style="243" customWidth="1"/>
    <col min="3589" max="3589" width="21.140625" style="243" customWidth="1"/>
    <col min="3590" max="3590" width="82" style="243" customWidth="1"/>
    <col min="3591" max="3834" width="9.140625" style="243"/>
    <col min="3835" max="3835" width="70.28515625" style="243" customWidth="1"/>
    <col min="3836" max="3836" width="17.5703125" style="243" customWidth="1"/>
    <col min="3837" max="3837" width="70.28515625" style="243" customWidth="1"/>
    <col min="3838" max="3838" width="17.5703125" style="243" customWidth="1"/>
    <col min="3839" max="3839" width="15.28515625" style="243" customWidth="1"/>
    <col min="3840" max="3840" width="48.7109375" style="243" customWidth="1"/>
    <col min="3841" max="3841" width="24.5703125" style="243" customWidth="1"/>
    <col min="3842" max="3842" width="48.7109375" style="243" customWidth="1"/>
    <col min="3843" max="3843" width="8.140625" style="243" customWidth="1"/>
    <col min="3844" max="3844" width="38.7109375" style="243" customWidth="1"/>
    <col min="3845" max="3845" width="21.140625" style="243" customWidth="1"/>
    <col min="3846" max="3846" width="82" style="243" customWidth="1"/>
    <col min="3847" max="4090" width="9.140625" style="243"/>
    <col min="4091" max="4091" width="70.28515625" style="243" customWidth="1"/>
    <col min="4092" max="4092" width="17.5703125" style="243" customWidth="1"/>
    <col min="4093" max="4093" width="70.28515625" style="243" customWidth="1"/>
    <col min="4094" max="4094" width="17.5703125" style="243" customWidth="1"/>
    <col min="4095" max="4095" width="15.28515625" style="243" customWidth="1"/>
    <col min="4096" max="4096" width="48.7109375" style="243" customWidth="1"/>
    <col min="4097" max="4097" width="24.5703125" style="243" customWidth="1"/>
    <col min="4098" max="4098" width="48.7109375" style="243" customWidth="1"/>
    <col min="4099" max="4099" width="8.140625" style="243" customWidth="1"/>
    <col min="4100" max="4100" width="38.7109375" style="243" customWidth="1"/>
    <col min="4101" max="4101" width="21.140625" style="243" customWidth="1"/>
    <col min="4102" max="4102" width="82" style="243" customWidth="1"/>
    <col min="4103" max="4346" width="9.140625" style="243"/>
    <col min="4347" max="4347" width="70.28515625" style="243" customWidth="1"/>
    <col min="4348" max="4348" width="17.5703125" style="243" customWidth="1"/>
    <col min="4349" max="4349" width="70.28515625" style="243" customWidth="1"/>
    <col min="4350" max="4350" width="17.5703125" style="243" customWidth="1"/>
    <col min="4351" max="4351" width="15.28515625" style="243" customWidth="1"/>
    <col min="4352" max="4352" width="48.7109375" style="243" customWidth="1"/>
    <col min="4353" max="4353" width="24.5703125" style="243" customWidth="1"/>
    <col min="4354" max="4354" width="48.7109375" style="243" customWidth="1"/>
    <col min="4355" max="4355" width="8.140625" style="243" customWidth="1"/>
    <col min="4356" max="4356" width="38.7109375" style="243" customWidth="1"/>
    <col min="4357" max="4357" width="21.140625" style="243" customWidth="1"/>
    <col min="4358" max="4358" width="82" style="243" customWidth="1"/>
    <col min="4359" max="4602" width="9.140625" style="243"/>
    <col min="4603" max="4603" width="70.28515625" style="243" customWidth="1"/>
    <col min="4604" max="4604" width="17.5703125" style="243" customWidth="1"/>
    <col min="4605" max="4605" width="70.28515625" style="243" customWidth="1"/>
    <col min="4606" max="4606" width="17.5703125" style="243" customWidth="1"/>
    <col min="4607" max="4607" width="15.28515625" style="243" customWidth="1"/>
    <col min="4608" max="4608" width="48.7109375" style="243" customWidth="1"/>
    <col min="4609" max="4609" width="24.5703125" style="243" customWidth="1"/>
    <col min="4610" max="4610" width="48.7109375" style="243" customWidth="1"/>
    <col min="4611" max="4611" width="8.140625" style="243" customWidth="1"/>
    <col min="4612" max="4612" width="38.7109375" style="243" customWidth="1"/>
    <col min="4613" max="4613" width="21.140625" style="243" customWidth="1"/>
    <col min="4614" max="4614" width="82" style="243" customWidth="1"/>
    <col min="4615" max="4858" width="9.140625" style="243"/>
    <col min="4859" max="4859" width="70.28515625" style="243" customWidth="1"/>
    <col min="4860" max="4860" width="17.5703125" style="243" customWidth="1"/>
    <col min="4861" max="4861" width="70.28515625" style="243" customWidth="1"/>
    <col min="4862" max="4862" width="17.5703125" style="243" customWidth="1"/>
    <col min="4863" max="4863" width="15.28515625" style="243" customWidth="1"/>
    <col min="4864" max="4864" width="48.7109375" style="243" customWidth="1"/>
    <col min="4865" max="4865" width="24.5703125" style="243" customWidth="1"/>
    <col min="4866" max="4866" width="48.7109375" style="243" customWidth="1"/>
    <col min="4867" max="4867" width="8.140625" style="243" customWidth="1"/>
    <col min="4868" max="4868" width="38.7109375" style="243" customWidth="1"/>
    <col min="4869" max="4869" width="21.140625" style="243" customWidth="1"/>
    <col min="4870" max="4870" width="82" style="243" customWidth="1"/>
    <col min="4871" max="5114" width="9.140625" style="243"/>
    <col min="5115" max="5115" width="70.28515625" style="243" customWidth="1"/>
    <col min="5116" max="5116" width="17.5703125" style="243" customWidth="1"/>
    <col min="5117" max="5117" width="70.28515625" style="243" customWidth="1"/>
    <col min="5118" max="5118" width="17.5703125" style="243" customWidth="1"/>
    <col min="5119" max="5119" width="15.28515625" style="243" customWidth="1"/>
    <col min="5120" max="5120" width="48.7109375" style="243" customWidth="1"/>
    <col min="5121" max="5121" width="24.5703125" style="243" customWidth="1"/>
    <col min="5122" max="5122" width="48.7109375" style="243" customWidth="1"/>
    <col min="5123" max="5123" width="8.140625" style="243" customWidth="1"/>
    <col min="5124" max="5124" width="38.7109375" style="243" customWidth="1"/>
    <col min="5125" max="5125" width="21.140625" style="243" customWidth="1"/>
    <col min="5126" max="5126" width="82" style="243" customWidth="1"/>
    <col min="5127" max="5370" width="9.140625" style="243"/>
    <col min="5371" max="5371" width="70.28515625" style="243" customWidth="1"/>
    <col min="5372" max="5372" width="17.5703125" style="243" customWidth="1"/>
    <col min="5373" max="5373" width="70.28515625" style="243" customWidth="1"/>
    <col min="5374" max="5374" width="17.5703125" style="243" customWidth="1"/>
    <col min="5375" max="5375" width="15.28515625" style="243" customWidth="1"/>
    <col min="5376" max="5376" width="48.7109375" style="243" customWidth="1"/>
    <col min="5377" max="5377" width="24.5703125" style="243" customWidth="1"/>
    <col min="5378" max="5378" width="48.7109375" style="243" customWidth="1"/>
    <col min="5379" max="5379" width="8.140625" style="243" customWidth="1"/>
    <col min="5380" max="5380" width="38.7109375" style="243" customWidth="1"/>
    <col min="5381" max="5381" width="21.140625" style="243" customWidth="1"/>
    <col min="5382" max="5382" width="82" style="243" customWidth="1"/>
    <col min="5383" max="5626" width="9.140625" style="243"/>
    <col min="5627" max="5627" width="70.28515625" style="243" customWidth="1"/>
    <col min="5628" max="5628" width="17.5703125" style="243" customWidth="1"/>
    <col min="5629" max="5629" width="70.28515625" style="243" customWidth="1"/>
    <col min="5630" max="5630" width="17.5703125" style="243" customWidth="1"/>
    <col min="5631" max="5631" width="15.28515625" style="243" customWidth="1"/>
    <col min="5632" max="5632" width="48.7109375" style="243" customWidth="1"/>
    <col min="5633" max="5633" width="24.5703125" style="243" customWidth="1"/>
    <col min="5634" max="5634" width="48.7109375" style="243" customWidth="1"/>
    <col min="5635" max="5635" width="8.140625" style="243" customWidth="1"/>
    <col min="5636" max="5636" width="38.7109375" style="243" customWidth="1"/>
    <col min="5637" max="5637" width="21.140625" style="243" customWidth="1"/>
    <col min="5638" max="5638" width="82" style="243" customWidth="1"/>
    <col min="5639" max="5882" width="9.140625" style="243"/>
    <col min="5883" max="5883" width="70.28515625" style="243" customWidth="1"/>
    <col min="5884" max="5884" width="17.5703125" style="243" customWidth="1"/>
    <col min="5885" max="5885" width="70.28515625" style="243" customWidth="1"/>
    <col min="5886" max="5886" width="17.5703125" style="243" customWidth="1"/>
    <col min="5887" max="5887" width="15.28515625" style="243" customWidth="1"/>
    <col min="5888" max="5888" width="48.7109375" style="243" customWidth="1"/>
    <col min="5889" max="5889" width="24.5703125" style="243" customWidth="1"/>
    <col min="5890" max="5890" width="48.7109375" style="243" customWidth="1"/>
    <col min="5891" max="5891" width="8.140625" style="243" customWidth="1"/>
    <col min="5892" max="5892" width="38.7109375" style="243" customWidth="1"/>
    <col min="5893" max="5893" width="21.140625" style="243" customWidth="1"/>
    <col min="5894" max="5894" width="82" style="243" customWidth="1"/>
    <col min="5895" max="6138" width="9.140625" style="243"/>
    <col min="6139" max="6139" width="70.28515625" style="243" customWidth="1"/>
    <col min="6140" max="6140" width="17.5703125" style="243" customWidth="1"/>
    <col min="6141" max="6141" width="70.28515625" style="243" customWidth="1"/>
    <col min="6142" max="6142" width="17.5703125" style="243" customWidth="1"/>
    <col min="6143" max="6143" width="15.28515625" style="243" customWidth="1"/>
    <col min="6144" max="6144" width="48.7109375" style="243" customWidth="1"/>
    <col min="6145" max="6145" width="24.5703125" style="243" customWidth="1"/>
    <col min="6146" max="6146" width="48.7109375" style="243" customWidth="1"/>
    <col min="6147" max="6147" width="8.140625" style="243" customWidth="1"/>
    <col min="6148" max="6148" width="38.7109375" style="243" customWidth="1"/>
    <col min="6149" max="6149" width="21.140625" style="243" customWidth="1"/>
    <col min="6150" max="6150" width="82" style="243" customWidth="1"/>
    <col min="6151" max="6394" width="9.140625" style="243"/>
    <col min="6395" max="6395" width="70.28515625" style="243" customWidth="1"/>
    <col min="6396" max="6396" width="17.5703125" style="243" customWidth="1"/>
    <col min="6397" max="6397" width="70.28515625" style="243" customWidth="1"/>
    <col min="6398" max="6398" width="17.5703125" style="243" customWidth="1"/>
    <col min="6399" max="6399" width="15.28515625" style="243" customWidth="1"/>
    <col min="6400" max="6400" width="48.7109375" style="243" customWidth="1"/>
    <col min="6401" max="6401" width="24.5703125" style="243" customWidth="1"/>
    <col min="6402" max="6402" width="48.7109375" style="243" customWidth="1"/>
    <col min="6403" max="6403" width="8.140625" style="243" customWidth="1"/>
    <col min="6404" max="6404" width="38.7109375" style="243" customWidth="1"/>
    <col min="6405" max="6405" width="21.140625" style="243" customWidth="1"/>
    <col min="6406" max="6406" width="82" style="243" customWidth="1"/>
    <col min="6407" max="6650" width="9.140625" style="243"/>
    <col min="6651" max="6651" width="70.28515625" style="243" customWidth="1"/>
    <col min="6652" max="6652" width="17.5703125" style="243" customWidth="1"/>
    <col min="6653" max="6653" width="70.28515625" style="243" customWidth="1"/>
    <col min="6654" max="6654" width="17.5703125" style="243" customWidth="1"/>
    <col min="6655" max="6655" width="15.28515625" style="243" customWidth="1"/>
    <col min="6656" max="6656" width="48.7109375" style="243" customWidth="1"/>
    <col min="6657" max="6657" width="24.5703125" style="243" customWidth="1"/>
    <col min="6658" max="6658" width="48.7109375" style="243" customWidth="1"/>
    <col min="6659" max="6659" width="8.140625" style="243" customWidth="1"/>
    <col min="6660" max="6660" width="38.7109375" style="243" customWidth="1"/>
    <col min="6661" max="6661" width="21.140625" style="243" customWidth="1"/>
    <col min="6662" max="6662" width="82" style="243" customWidth="1"/>
    <col min="6663" max="6906" width="9.140625" style="243"/>
    <col min="6907" max="6907" width="70.28515625" style="243" customWidth="1"/>
    <col min="6908" max="6908" width="17.5703125" style="243" customWidth="1"/>
    <col min="6909" max="6909" width="70.28515625" style="243" customWidth="1"/>
    <col min="6910" max="6910" width="17.5703125" style="243" customWidth="1"/>
    <col min="6911" max="6911" width="15.28515625" style="243" customWidth="1"/>
    <col min="6912" max="6912" width="48.7109375" style="243" customWidth="1"/>
    <col min="6913" max="6913" width="24.5703125" style="243" customWidth="1"/>
    <col min="6914" max="6914" width="48.7109375" style="243" customWidth="1"/>
    <col min="6915" max="6915" width="8.140625" style="243" customWidth="1"/>
    <col min="6916" max="6916" width="38.7109375" style="243" customWidth="1"/>
    <col min="6917" max="6917" width="21.140625" style="243" customWidth="1"/>
    <col min="6918" max="6918" width="82" style="243" customWidth="1"/>
    <col min="6919" max="7162" width="9.140625" style="243"/>
    <col min="7163" max="7163" width="70.28515625" style="243" customWidth="1"/>
    <col min="7164" max="7164" width="17.5703125" style="243" customWidth="1"/>
    <col min="7165" max="7165" width="70.28515625" style="243" customWidth="1"/>
    <col min="7166" max="7166" width="17.5703125" style="243" customWidth="1"/>
    <col min="7167" max="7167" width="15.28515625" style="243" customWidth="1"/>
    <col min="7168" max="7168" width="48.7109375" style="243" customWidth="1"/>
    <col min="7169" max="7169" width="24.5703125" style="243" customWidth="1"/>
    <col min="7170" max="7170" width="48.7109375" style="243" customWidth="1"/>
    <col min="7171" max="7171" width="8.140625" style="243" customWidth="1"/>
    <col min="7172" max="7172" width="38.7109375" style="243" customWidth="1"/>
    <col min="7173" max="7173" width="21.140625" style="243" customWidth="1"/>
    <col min="7174" max="7174" width="82" style="243" customWidth="1"/>
    <col min="7175" max="7418" width="9.140625" style="243"/>
    <col min="7419" max="7419" width="70.28515625" style="243" customWidth="1"/>
    <col min="7420" max="7420" width="17.5703125" style="243" customWidth="1"/>
    <col min="7421" max="7421" width="70.28515625" style="243" customWidth="1"/>
    <col min="7422" max="7422" width="17.5703125" style="243" customWidth="1"/>
    <col min="7423" max="7423" width="15.28515625" style="243" customWidth="1"/>
    <col min="7424" max="7424" width="48.7109375" style="243" customWidth="1"/>
    <col min="7425" max="7425" width="24.5703125" style="243" customWidth="1"/>
    <col min="7426" max="7426" width="48.7109375" style="243" customWidth="1"/>
    <col min="7427" max="7427" width="8.140625" style="243" customWidth="1"/>
    <col min="7428" max="7428" width="38.7109375" style="243" customWidth="1"/>
    <col min="7429" max="7429" width="21.140625" style="243" customWidth="1"/>
    <col min="7430" max="7430" width="82" style="243" customWidth="1"/>
    <col min="7431" max="7674" width="9.140625" style="243"/>
    <col min="7675" max="7675" width="70.28515625" style="243" customWidth="1"/>
    <col min="7676" max="7676" width="17.5703125" style="243" customWidth="1"/>
    <col min="7677" max="7677" width="70.28515625" style="243" customWidth="1"/>
    <col min="7678" max="7678" width="17.5703125" style="243" customWidth="1"/>
    <col min="7679" max="7679" width="15.28515625" style="243" customWidth="1"/>
    <col min="7680" max="7680" width="48.7109375" style="243" customWidth="1"/>
    <col min="7681" max="7681" width="24.5703125" style="243" customWidth="1"/>
    <col min="7682" max="7682" width="48.7109375" style="243" customWidth="1"/>
    <col min="7683" max="7683" width="8.140625" style="243" customWidth="1"/>
    <col min="7684" max="7684" width="38.7109375" style="243" customWidth="1"/>
    <col min="7685" max="7685" width="21.140625" style="243" customWidth="1"/>
    <col min="7686" max="7686" width="82" style="243" customWidth="1"/>
    <col min="7687" max="7930" width="9.140625" style="243"/>
    <col min="7931" max="7931" width="70.28515625" style="243" customWidth="1"/>
    <col min="7932" max="7932" width="17.5703125" style="243" customWidth="1"/>
    <col min="7933" max="7933" width="70.28515625" style="243" customWidth="1"/>
    <col min="7934" max="7934" width="17.5703125" style="243" customWidth="1"/>
    <col min="7935" max="7935" width="15.28515625" style="243" customWidth="1"/>
    <col min="7936" max="7936" width="48.7109375" style="243" customWidth="1"/>
    <col min="7937" max="7937" width="24.5703125" style="243" customWidth="1"/>
    <col min="7938" max="7938" width="48.7109375" style="243" customWidth="1"/>
    <col min="7939" max="7939" width="8.140625" style="243" customWidth="1"/>
    <col min="7940" max="7940" width="38.7109375" style="243" customWidth="1"/>
    <col min="7941" max="7941" width="21.140625" style="243" customWidth="1"/>
    <col min="7942" max="7942" width="82" style="243" customWidth="1"/>
    <col min="7943" max="8186" width="9.140625" style="243"/>
    <col min="8187" max="8187" width="70.28515625" style="243" customWidth="1"/>
    <col min="8188" max="8188" width="17.5703125" style="243" customWidth="1"/>
    <col min="8189" max="8189" width="70.28515625" style="243" customWidth="1"/>
    <col min="8190" max="8190" width="17.5703125" style="243" customWidth="1"/>
    <col min="8191" max="8191" width="15.28515625" style="243" customWidth="1"/>
    <col min="8192" max="8192" width="48.7109375" style="243" customWidth="1"/>
    <col min="8193" max="8193" width="24.5703125" style="243" customWidth="1"/>
    <col min="8194" max="8194" width="48.7109375" style="243" customWidth="1"/>
    <col min="8195" max="8195" width="8.140625" style="243" customWidth="1"/>
    <col min="8196" max="8196" width="38.7109375" style="243" customWidth="1"/>
    <col min="8197" max="8197" width="21.140625" style="243" customWidth="1"/>
    <col min="8198" max="8198" width="82" style="243" customWidth="1"/>
    <col min="8199" max="8442" width="9.140625" style="243"/>
    <col min="8443" max="8443" width="70.28515625" style="243" customWidth="1"/>
    <col min="8444" max="8444" width="17.5703125" style="243" customWidth="1"/>
    <col min="8445" max="8445" width="70.28515625" style="243" customWidth="1"/>
    <col min="8446" max="8446" width="17.5703125" style="243" customWidth="1"/>
    <col min="8447" max="8447" width="15.28515625" style="243" customWidth="1"/>
    <col min="8448" max="8448" width="48.7109375" style="243" customWidth="1"/>
    <col min="8449" max="8449" width="24.5703125" style="243" customWidth="1"/>
    <col min="8450" max="8450" width="48.7109375" style="243" customWidth="1"/>
    <col min="8451" max="8451" width="8.140625" style="243" customWidth="1"/>
    <col min="8452" max="8452" width="38.7109375" style="243" customWidth="1"/>
    <col min="8453" max="8453" width="21.140625" style="243" customWidth="1"/>
    <col min="8454" max="8454" width="82" style="243" customWidth="1"/>
    <col min="8455" max="8698" width="9.140625" style="243"/>
    <col min="8699" max="8699" width="70.28515625" style="243" customWidth="1"/>
    <col min="8700" max="8700" width="17.5703125" style="243" customWidth="1"/>
    <col min="8701" max="8701" width="70.28515625" style="243" customWidth="1"/>
    <col min="8702" max="8702" width="17.5703125" style="243" customWidth="1"/>
    <col min="8703" max="8703" width="15.28515625" style="243" customWidth="1"/>
    <col min="8704" max="8704" width="48.7109375" style="243" customWidth="1"/>
    <col min="8705" max="8705" width="24.5703125" style="243" customWidth="1"/>
    <col min="8706" max="8706" width="48.7109375" style="243" customWidth="1"/>
    <col min="8707" max="8707" width="8.140625" style="243" customWidth="1"/>
    <col min="8708" max="8708" width="38.7109375" style="243" customWidth="1"/>
    <col min="8709" max="8709" width="21.140625" style="243" customWidth="1"/>
    <col min="8710" max="8710" width="82" style="243" customWidth="1"/>
    <col min="8711" max="8954" width="9.140625" style="243"/>
    <col min="8955" max="8955" width="70.28515625" style="243" customWidth="1"/>
    <col min="8956" max="8956" width="17.5703125" style="243" customWidth="1"/>
    <col min="8957" max="8957" width="70.28515625" style="243" customWidth="1"/>
    <col min="8958" max="8958" width="17.5703125" style="243" customWidth="1"/>
    <col min="8959" max="8959" width="15.28515625" style="243" customWidth="1"/>
    <col min="8960" max="8960" width="48.7109375" style="243" customWidth="1"/>
    <col min="8961" max="8961" width="24.5703125" style="243" customWidth="1"/>
    <col min="8962" max="8962" width="48.7109375" style="243" customWidth="1"/>
    <col min="8963" max="8963" width="8.140625" style="243" customWidth="1"/>
    <col min="8964" max="8964" width="38.7109375" style="243" customWidth="1"/>
    <col min="8965" max="8965" width="21.140625" style="243" customWidth="1"/>
    <col min="8966" max="8966" width="82" style="243" customWidth="1"/>
    <col min="8967" max="9210" width="9.140625" style="243"/>
    <col min="9211" max="9211" width="70.28515625" style="243" customWidth="1"/>
    <col min="9212" max="9212" width="17.5703125" style="243" customWidth="1"/>
    <col min="9213" max="9213" width="70.28515625" style="243" customWidth="1"/>
    <col min="9214" max="9214" width="17.5703125" style="243" customWidth="1"/>
    <col min="9215" max="9215" width="15.28515625" style="243" customWidth="1"/>
    <col min="9216" max="9216" width="48.7109375" style="243" customWidth="1"/>
    <col min="9217" max="9217" width="24.5703125" style="243" customWidth="1"/>
    <col min="9218" max="9218" width="48.7109375" style="243" customWidth="1"/>
    <col min="9219" max="9219" width="8.140625" style="243" customWidth="1"/>
    <col min="9220" max="9220" width="38.7109375" style="243" customWidth="1"/>
    <col min="9221" max="9221" width="21.140625" style="243" customWidth="1"/>
    <col min="9222" max="9222" width="82" style="243" customWidth="1"/>
    <col min="9223" max="9466" width="9.140625" style="243"/>
    <col min="9467" max="9467" width="70.28515625" style="243" customWidth="1"/>
    <col min="9468" max="9468" width="17.5703125" style="243" customWidth="1"/>
    <col min="9469" max="9469" width="70.28515625" style="243" customWidth="1"/>
    <col min="9470" max="9470" width="17.5703125" style="243" customWidth="1"/>
    <col min="9471" max="9471" width="15.28515625" style="243" customWidth="1"/>
    <col min="9472" max="9472" width="48.7109375" style="243" customWidth="1"/>
    <col min="9473" max="9473" width="24.5703125" style="243" customWidth="1"/>
    <col min="9474" max="9474" width="48.7109375" style="243" customWidth="1"/>
    <col min="9475" max="9475" width="8.140625" style="243" customWidth="1"/>
    <col min="9476" max="9476" width="38.7109375" style="243" customWidth="1"/>
    <col min="9477" max="9477" width="21.140625" style="243" customWidth="1"/>
    <col min="9478" max="9478" width="82" style="243" customWidth="1"/>
    <col min="9479" max="9722" width="9.140625" style="243"/>
    <col min="9723" max="9723" width="70.28515625" style="243" customWidth="1"/>
    <col min="9724" max="9724" width="17.5703125" style="243" customWidth="1"/>
    <col min="9725" max="9725" width="70.28515625" style="243" customWidth="1"/>
    <col min="9726" max="9726" width="17.5703125" style="243" customWidth="1"/>
    <col min="9727" max="9727" width="15.28515625" style="243" customWidth="1"/>
    <col min="9728" max="9728" width="48.7109375" style="243" customWidth="1"/>
    <col min="9729" max="9729" width="24.5703125" style="243" customWidth="1"/>
    <col min="9730" max="9730" width="48.7109375" style="243" customWidth="1"/>
    <col min="9731" max="9731" width="8.140625" style="243" customWidth="1"/>
    <col min="9732" max="9732" width="38.7109375" style="243" customWidth="1"/>
    <col min="9733" max="9733" width="21.140625" style="243" customWidth="1"/>
    <col min="9734" max="9734" width="82" style="243" customWidth="1"/>
    <col min="9735" max="9978" width="9.140625" style="243"/>
    <col min="9979" max="9979" width="70.28515625" style="243" customWidth="1"/>
    <col min="9980" max="9980" width="17.5703125" style="243" customWidth="1"/>
    <col min="9981" max="9981" width="70.28515625" style="243" customWidth="1"/>
    <col min="9982" max="9982" width="17.5703125" style="243" customWidth="1"/>
    <col min="9983" max="9983" width="15.28515625" style="243" customWidth="1"/>
    <col min="9984" max="9984" width="48.7109375" style="243" customWidth="1"/>
    <col min="9985" max="9985" width="24.5703125" style="243" customWidth="1"/>
    <col min="9986" max="9986" width="48.7109375" style="243" customWidth="1"/>
    <col min="9987" max="9987" width="8.140625" style="243" customWidth="1"/>
    <col min="9988" max="9988" width="38.7109375" style="243" customWidth="1"/>
    <col min="9989" max="9989" width="21.140625" style="243" customWidth="1"/>
    <col min="9990" max="9990" width="82" style="243" customWidth="1"/>
    <col min="9991" max="10234" width="9.140625" style="243"/>
    <col min="10235" max="10235" width="70.28515625" style="243" customWidth="1"/>
    <col min="10236" max="10236" width="17.5703125" style="243" customWidth="1"/>
    <col min="10237" max="10237" width="70.28515625" style="243" customWidth="1"/>
    <col min="10238" max="10238" width="17.5703125" style="243" customWidth="1"/>
    <col min="10239" max="10239" width="15.28515625" style="243" customWidth="1"/>
    <col min="10240" max="10240" width="48.7109375" style="243" customWidth="1"/>
    <col min="10241" max="10241" width="24.5703125" style="243" customWidth="1"/>
    <col min="10242" max="10242" width="48.7109375" style="243" customWidth="1"/>
    <col min="10243" max="10243" width="8.140625" style="243" customWidth="1"/>
    <col min="10244" max="10244" width="38.7109375" style="243" customWidth="1"/>
    <col min="10245" max="10245" width="21.140625" style="243" customWidth="1"/>
    <col min="10246" max="10246" width="82" style="243" customWidth="1"/>
    <col min="10247" max="10490" width="9.140625" style="243"/>
    <col min="10491" max="10491" width="70.28515625" style="243" customWidth="1"/>
    <col min="10492" max="10492" width="17.5703125" style="243" customWidth="1"/>
    <col min="10493" max="10493" width="70.28515625" style="243" customWidth="1"/>
    <col min="10494" max="10494" width="17.5703125" style="243" customWidth="1"/>
    <col min="10495" max="10495" width="15.28515625" style="243" customWidth="1"/>
    <col min="10496" max="10496" width="48.7109375" style="243" customWidth="1"/>
    <col min="10497" max="10497" width="24.5703125" style="243" customWidth="1"/>
    <col min="10498" max="10498" width="48.7109375" style="243" customWidth="1"/>
    <col min="10499" max="10499" width="8.140625" style="243" customWidth="1"/>
    <col min="10500" max="10500" width="38.7109375" style="243" customWidth="1"/>
    <col min="10501" max="10501" width="21.140625" style="243" customWidth="1"/>
    <col min="10502" max="10502" width="82" style="243" customWidth="1"/>
    <col min="10503" max="10746" width="9.140625" style="243"/>
    <col min="10747" max="10747" width="70.28515625" style="243" customWidth="1"/>
    <col min="10748" max="10748" width="17.5703125" style="243" customWidth="1"/>
    <col min="10749" max="10749" width="70.28515625" style="243" customWidth="1"/>
    <col min="10750" max="10750" width="17.5703125" style="243" customWidth="1"/>
    <col min="10751" max="10751" width="15.28515625" style="243" customWidth="1"/>
    <col min="10752" max="10752" width="48.7109375" style="243" customWidth="1"/>
    <col min="10753" max="10753" width="24.5703125" style="243" customWidth="1"/>
    <col min="10754" max="10754" width="48.7109375" style="243" customWidth="1"/>
    <col min="10755" max="10755" width="8.140625" style="243" customWidth="1"/>
    <col min="10756" max="10756" width="38.7109375" style="243" customWidth="1"/>
    <col min="10757" max="10757" width="21.140625" style="243" customWidth="1"/>
    <col min="10758" max="10758" width="82" style="243" customWidth="1"/>
    <col min="10759" max="11002" width="9.140625" style="243"/>
    <col min="11003" max="11003" width="70.28515625" style="243" customWidth="1"/>
    <col min="11004" max="11004" width="17.5703125" style="243" customWidth="1"/>
    <col min="11005" max="11005" width="70.28515625" style="243" customWidth="1"/>
    <col min="11006" max="11006" width="17.5703125" style="243" customWidth="1"/>
    <col min="11007" max="11007" width="15.28515625" style="243" customWidth="1"/>
    <col min="11008" max="11008" width="48.7109375" style="243" customWidth="1"/>
    <col min="11009" max="11009" width="24.5703125" style="243" customWidth="1"/>
    <col min="11010" max="11010" width="48.7109375" style="243" customWidth="1"/>
    <col min="11011" max="11011" width="8.140625" style="243" customWidth="1"/>
    <col min="11012" max="11012" width="38.7109375" style="243" customWidth="1"/>
    <col min="11013" max="11013" width="21.140625" style="243" customWidth="1"/>
    <col min="11014" max="11014" width="82" style="243" customWidth="1"/>
    <col min="11015" max="11258" width="9.140625" style="243"/>
    <col min="11259" max="11259" width="70.28515625" style="243" customWidth="1"/>
    <col min="11260" max="11260" width="17.5703125" style="243" customWidth="1"/>
    <col min="11261" max="11261" width="70.28515625" style="243" customWidth="1"/>
    <col min="11262" max="11262" width="17.5703125" style="243" customWidth="1"/>
    <col min="11263" max="11263" width="15.28515625" style="243" customWidth="1"/>
    <col min="11264" max="11264" width="48.7109375" style="243" customWidth="1"/>
    <col min="11265" max="11265" width="24.5703125" style="243" customWidth="1"/>
    <col min="11266" max="11266" width="48.7109375" style="243" customWidth="1"/>
    <col min="11267" max="11267" width="8.140625" style="243" customWidth="1"/>
    <col min="11268" max="11268" width="38.7109375" style="243" customWidth="1"/>
    <col min="11269" max="11269" width="21.140625" style="243" customWidth="1"/>
    <col min="11270" max="11270" width="82" style="243" customWidth="1"/>
    <col min="11271" max="11514" width="9.140625" style="243"/>
    <col min="11515" max="11515" width="70.28515625" style="243" customWidth="1"/>
    <col min="11516" max="11516" width="17.5703125" style="243" customWidth="1"/>
    <col min="11517" max="11517" width="70.28515625" style="243" customWidth="1"/>
    <col min="11518" max="11518" width="17.5703125" style="243" customWidth="1"/>
    <col min="11519" max="11519" width="15.28515625" style="243" customWidth="1"/>
    <col min="11520" max="11520" width="48.7109375" style="243" customWidth="1"/>
    <col min="11521" max="11521" width="24.5703125" style="243" customWidth="1"/>
    <col min="11522" max="11522" width="48.7109375" style="243" customWidth="1"/>
    <col min="11523" max="11523" width="8.140625" style="243" customWidth="1"/>
    <col min="11524" max="11524" width="38.7109375" style="243" customWidth="1"/>
    <col min="11525" max="11525" width="21.140625" style="243" customWidth="1"/>
    <col min="11526" max="11526" width="82" style="243" customWidth="1"/>
    <col min="11527" max="11770" width="9.140625" style="243"/>
    <col min="11771" max="11771" width="70.28515625" style="243" customWidth="1"/>
    <col min="11772" max="11772" width="17.5703125" style="243" customWidth="1"/>
    <col min="11773" max="11773" width="70.28515625" style="243" customWidth="1"/>
    <col min="11774" max="11774" width="17.5703125" style="243" customWidth="1"/>
    <col min="11775" max="11775" width="15.28515625" style="243" customWidth="1"/>
    <col min="11776" max="11776" width="48.7109375" style="243" customWidth="1"/>
    <col min="11777" max="11777" width="24.5703125" style="243" customWidth="1"/>
    <col min="11778" max="11778" width="48.7109375" style="243" customWidth="1"/>
    <col min="11779" max="11779" width="8.140625" style="243" customWidth="1"/>
    <col min="11780" max="11780" width="38.7109375" style="243" customWidth="1"/>
    <col min="11781" max="11781" width="21.140625" style="243" customWidth="1"/>
    <col min="11782" max="11782" width="82" style="243" customWidth="1"/>
    <col min="11783" max="12026" width="9.140625" style="243"/>
    <col min="12027" max="12027" width="70.28515625" style="243" customWidth="1"/>
    <col min="12028" max="12028" width="17.5703125" style="243" customWidth="1"/>
    <col min="12029" max="12029" width="70.28515625" style="243" customWidth="1"/>
    <col min="12030" max="12030" width="17.5703125" style="243" customWidth="1"/>
    <col min="12031" max="12031" width="15.28515625" style="243" customWidth="1"/>
    <col min="12032" max="12032" width="48.7109375" style="243" customWidth="1"/>
    <col min="12033" max="12033" width="24.5703125" style="243" customWidth="1"/>
    <col min="12034" max="12034" width="48.7109375" style="243" customWidth="1"/>
    <col min="12035" max="12035" width="8.140625" style="243" customWidth="1"/>
    <col min="12036" max="12036" width="38.7109375" style="243" customWidth="1"/>
    <col min="12037" max="12037" width="21.140625" style="243" customWidth="1"/>
    <col min="12038" max="12038" width="82" style="243" customWidth="1"/>
    <col min="12039" max="12282" width="9.140625" style="243"/>
    <col min="12283" max="12283" width="70.28515625" style="243" customWidth="1"/>
    <col min="12284" max="12284" width="17.5703125" style="243" customWidth="1"/>
    <col min="12285" max="12285" width="70.28515625" style="243" customWidth="1"/>
    <col min="12286" max="12286" width="17.5703125" style="243" customWidth="1"/>
    <col min="12287" max="12287" width="15.28515625" style="243" customWidth="1"/>
    <col min="12288" max="12288" width="48.7109375" style="243" customWidth="1"/>
    <col min="12289" max="12289" width="24.5703125" style="243" customWidth="1"/>
    <col min="12290" max="12290" width="48.7109375" style="243" customWidth="1"/>
    <col min="12291" max="12291" width="8.140625" style="243" customWidth="1"/>
    <col min="12292" max="12292" width="38.7109375" style="243" customWidth="1"/>
    <col min="12293" max="12293" width="21.140625" style="243" customWidth="1"/>
    <col min="12294" max="12294" width="82" style="243" customWidth="1"/>
    <col min="12295" max="12538" width="9.140625" style="243"/>
    <col min="12539" max="12539" width="70.28515625" style="243" customWidth="1"/>
    <col min="12540" max="12540" width="17.5703125" style="243" customWidth="1"/>
    <col min="12541" max="12541" width="70.28515625" style="243" customWidth="1"/>
    <col min="12542" max="12542" width="17.5703125" style="243" customWidth="1"/>
    <col min="12543" max="12543" width="15.28515625" style="243" customWidth="1"/>
    <col min="12544" max="12544" width="48.7109375" style="243" customWidth="1"/>
    <col min="12545" max="12545" width="24.5703125" style="243" customWidth="1"/>
    <col min="12546" max="12546" width="48.7109375" style="243" customWidth="1"/>
    <col min="12547" max="12547" width="8.140625" style="243" customWidth="1"/>
    <col min="12548" max="12548" width="38.7109375" style="243" customWidth="1"/>
    <col min="12549" max="12549" width="21.140625" style="243" customWidth="1"/>
    <col min="12550" max="12550" width="82" style="243" customWidth="1"/>
    <col min="12551" max="12794" width="9.140625" style="243"/>
    <col min="12795" max="12795" width="70.28515625" style="243" customWidth="1"/>
    <col min="12796" max="12796" width="17.5703125" style="243" customWidth="1"/>
    <col min="12797" max="12797" width="70.28515625" style="243" customWidth="1"/>
    <col min="12798" max="12798" width="17.5703125" style="243" customWidth="1"/>
    <col min="12799" max="12799" width="15.28515625" style="243" customWidth="1"/>
    <col min="12800" max="12800" width="48.7109375" style="243" customWidth="1"/>
    <col min="12801" max="12801" width="24.5703125" style="243" customWidth="1"/>
    <col min="12802" max="12802" width="48.7109375" style="243" customWidth="1"/>
    <col min="12803" max="12803" width="8.140625" style="243" customWidth="1"/>
    <col min="12804" max="12804" width="38.7109375" style="243" customWidth="1"/>
    <col min="12805" max="12805" width="21.140625" style="243" customWidth="1"/>
    <col min="12806" max="12806" width="82" style="243" customWidth="1"/>
    <col min="12807" max="13050" width="9.140625" style="243"/>
    <col min="13051" max="13051" width="70.28515625" style="243" customWidth="1"/>
    <col min="13052" max="13052" width="17.5703125" style="243" customWidth="1"/>
    <col min="13053" max="13053" width="70.28515625" style="243" customWidth="1"/>
    <col min="13054" max="13054" width="17.5703125" style="243" customWidth="1"/>
    <col min="13055" max="13055" width="15.28515625" style="243" customWidth="1"/>
    <col min="13056" max="13056" width="48.7109375" style="243" customWidth="1"/>
    <col min="13057" max="13057" width="24.5703125" style="243" customWidth="1"/>
    <col min="13058" max="13058" width="48.7109375" style="243" customWidth="1"/>
    <col min="13059" max="13059" width="8.140625" style="243" customWidth="1"/>
    <col min="13060" max="13060" width="38.7109375" style="243" customWidth="1"/>
    <col min="13061" max="13061" width="21.140625" style="243" customWidth="1"/>
    <col min="13062" max="13062" width="82" style="243" customWidth="1"/>
    <col min="13063" max="13306" width="9.140625" style="243"/>
    <col min="13307" max="13307" width="70.28515625" style="243" customWidth="1"/>
    <col min="13308" max="13308" width="17.5703125" style="243" customWidth="1"/>
    <col min="13309" max="13309" width="70.28515625" style="243" customWidth="1"/>
    <col min="13310" max="13310" width="17.5703125" style="243" customWidth="1"/>
    <col min="13311" max="13311" width="15.28515625" style="243" customWidth="1"/>
    <col min="13312" max="13312" width="48.7109375" style="243" customWidth="1"/>
    <col min="13313" max="13313" width="24.5703125" style="243" customWidth="1"/>
    <col min="13314" max="13314" width="48.7109375" style="243" customWidth="1"/>
    <col min="13315" max="13315" width="8.140625" style="243" customWidth="1"/>
    <col min="13316" max="13316" width="38.7109375" style="243" customWidth="1"/>
    <col min="13317" max="13317" width="21.140625" style="243" customWidth="1"/>
    <col min="13318" max="13318" width="82" style="243" customWidth="1"/>
    <col min="13319" max="13562" width="9.140625" style="243"/>
    <col min="13563" max="13563" width="70.28515625" style="243" customWidth="1"/>
    <col min="13564" max="13564" width="17.5703125" style="243" customWidth="1"/>
    <col min="13565" max="13565" width="70.28515625" style="243" customWidth="1"/>
    <col min="13566" max="13566" width="17.5703125" style="243" customWidth="1"/>
    <col min="13567" max="13567" width="15.28515625" style="243" customWidth="1"/>
    <col min="13568" max="13568" width="48.7109375" style="243" customWidth="1"/>
    <col min="13569" max="13569" width="24.5703125" style="243" customWidth="1"/>
    <col min="13570" max="13570" width="48.7109375" style="243" customWidth="1"/>
    <col min="13571" max="13571" width="8.140625" style="243" customWidth="1"/>
    <col min="13572" max="13572" width="38.7109375" style="243" customWidth="1"/>
    <col min="13573" max="13573" width="21.140625" style="243" customWidth="1"/>
    <col min="13574" max="13574" width="82" style="243" customWidth="1"/>
    <col min="13575" max="13818" width="9.140625" style="243"/>
    <col min="13819" max="13819" width="70.28515625" style="243" customWidth="1"/>
    <col min="13820" max="13820" width="17.5703125" style="243" customWidth="1"/>
    <col min="13821" max="13821" width="70.28515625" style="243" customWidth="1"/>
    <col min="13822" max="13822" width="17.5703125" style="243" customWidth="1"/>
    <col min="13823" max="13823" width="15.28515625" style="243" customWidth="1"/>
    <col min="13824" max="13824" width="48.7109375" style="243" customWidth="1"/>
    <col min="13825" max="13825" width="24.5703125" style="243" customWidth="1"/>
    <col min="13826" max="13826" width="48.7109375" style="243" customWidth="1"/>
    <col min="13827" max="13827" width="8.140625" style="243" customWidth="1"/>
    <col min="13828" max="13828" width="38.7109375" style="243" customWidth="1"/>
    <col min="13829" max="13829" width="21.140625" style="243" customWidth="1"/>
    <col min="13830" max="13830" width="82" style="243" customWidth="1"/>
    <col min="13831" max="14074" width="9.140625" style="243"/>
    <col min="14075" max="14075" width="70.28515625" style="243" customWidth="1"/>
    <col min="14076" max="14076" width="17.5703125" style="243" customWidth="1"/>
    <col min="14077" max="14077" width="70.28515625" style="243" customWidth="1"/>
    <col min="14078" max="14078" width="17.5703125" style="243" customWidth="1"/>
    <col min="14079" max="14079" width="15.28515625" style="243" customWidth="1"/>
    <col min="14080" max="14080" width="48.7109375" style="243" customWidth="1"/>
    <col min="14081" max="14081" width="24.5703125" style="243" customWidth="1"/>
    <col min="14082" max="14082" width="48.7109375" style="243" customWidth="1"/>
    <col min="14083" max="14083" width="8.140625" style="243" customWidth="1"/>
    <col min="14084" max="14084" width="38.7109375" style="243" customWidth="1"/>
    <col min="14085" max="14085" width="21.140625" style="243" customWidth="1"/>
    <col min="14086" max="14086" width="82" style="243" customWidth="1"/>
    <col min="14087" max="14330" width="9.140625" style="243"/>
    <col min="14331" max="14331" width="70.28515625" style="243" customWidth="1"/>
    <col min="14332" max="14332" width="17.5703125" style="243" customWidth="1"/>
    <col min="14333" max="14333" width="70.28515625" style="243" customWidth="1"/>
    <col min="14334" max="14334" width="17.5703125" style="243" customWidth="1"/>
    <col min="14335" max="14335" width="15.28515625" style="243" customWidth="1"/>
    <col min="14336" max="14336" width="48.7109375" style="243" customWidth="1"/>
    <col min="14337" max="14337" width="24.5703125" style="243" customWidth="1"/>
    <col min="14338" max="14338" width="48.7109375" style="243" customWidth="1"/>
    <col min="14339" max="14339" width="8.140625" style="243" customWidth="1"/>
    <col min="14340" max="14340" width="38.7109375" style="243" customWidth="1"/>
    <col min="14341" max="14341" width="21.140625" style="243" customWidth="1"/>
    <col min="14342" max="14342" width="82" style="243" customWidth="1"/>
    <col min="14343" max="14586" width="9.140625" style="243"/>
    <col min="14587" max="14587" width="70.28515625" style="243" customWidth="1"/>
    <col min="14588" max="14588" width="17.5703125" style="243" customWidth="1"/>
    <col min="14589" max="14589" width="70.28515625" style="243" customWidth="1"/>
    <col min="14590" max="14590" width="17.5703125" style="243" customWidth="1"/>
    <col min="14591" max="14591" width="15.28515625" style="243" customWidth="1"/>
    <col min="14592" max="14592" width="48.7109375" style="243" customWidth="1"/>
    <col min="14593" max="14593" width="24.5703125" style="243" customWidth="1"/>
    <col min="14594" max="14594" width="48.7109375" style="243" customWidth="1"/>
    <col min="14595" max="14595" width="8.140625" style="243" customWidth="1"/>
    <col min="14596" max="14596" width="38.7109375" style="243" customWidth="1"/>
    <col min="14597" max="14597" width="21.140625" style="243" customWidth="1"/>
    <col min="14598" max="14598" width="82" style="243" customWidth="1"/>
    <col min="14599" max="14842" width="9.140625" style="243"/>
    <col min="14843" max="14843" width="70.28515625" style="243" customWidth="1"/>
    <col min="14844" max="14844" width="17.5703125" style="243" customWidth="1"/>
    <col min="14845" max="14845" width="70.28515625" style="243" customWidth="1"/>
    <col min="14846" max="14846" width="17.5703125" style="243" customWidth="1"/>
    <col min="14847" max="14847" width="15.28515625" style="243" customWidth="1"/>
    <col min="14848" max="14848" width="48.7109375" style="243" customWidth="1"/>
    <col min="14849" max="14849" width="24.5703125" style="243" customWidth="1"/>
    <col min="14850" max="14850" width="48.7109375" style="243" customWidth="1"/>
    <col min="14851" max="14851" width="8.140625" style="243" customWidth="1"/>
    <col min="14852" max="14852" width="38.7109375" style="243" customWidth="1"/>
    <col min="14853" max="14853" width="21.140625" style="243" customWidth="1"/>
    <col min="14854" max="14854" width="82" style="243" customWidth="1"/>
    <col min="14855" max="15098" width="9.140625" style="243"/>
    <col min="15099" max="15099" width="70.28515625" style="243" customWidth="1"/>
    <col min="15100" max="15100" width="17.5703125" style="243" customWidth="1"/>
    <col min="15101" max="15101" width="70.28515625" style="243" customWidth="1"/>
    <col min="15102" max="15102" width="17.5703125" style="243" customWidth="1"/>
    <col min="15103" max="15103" width="15.28515625" style="243" customWidth="1"/>
    <col min="15104" max="15104" width="48.7109375" style="243" customWidth="1"/>
    <col min="15105" max="15105" width="24.5703125" style="243" customWidth="1"/>
    <col min="15106" max="15106" width="48.7109375" style="243" customWidth="1"/>
    <col min="15107" max="15107" width="8.140625" style="243" customWidth="1"/>
    <col min="15108" max="15108" width="38.7109375" style="243" customWidth="1"/>
    <col min="15109" max="15109" width="21.140625" style="243" customWidth="1"/>
    <col min="15110" max="15110" width="82" style="243" customWidth="1"/>
    <col min="15111" max="15354" width="9.140625" style="243"/>
    <col min="15355" max="15355" width="70.28515625" style="243" customWidth="1"/>
    <col min="15356" max="15356" width="17.5703125" style="243" customWidth="1"/>
    <col min="15357" max="15357" width="70.28515625" style="243" customWidth="1"/>
    <col min="15358" max="15358" width="17.5703125" style="243" customWidth="1"/>
    <col min="15359" max="15359" width="15.28515625" style="243" customWidth="1"/>
    <col min="15360" max="15360" width="48.7109375" style="243" customWidth="1"/>
    <col min="15361" max="15361" width="24.5703125" style="243" customWidth="1"/>
    <col min="15362" max="15362" width="48.7109375" style="243" customWidth="1"/>
    <col min="15363" max="15363" width="8.140625" style="243" customWidth="1"/>
    <col min="15364" max="15364" width="38.7109375" style="243" customWidth="1"/>
    <col min="15365" max="15365" width="21.140625" style="243" customWidth="1"/>
    <col min="15366" max="15366" width="82" style="243" customWidth="1"/>
    <col min="15367" max="15610" width="9.140625" style="243"/>
    <col min="15611" max="15611" width="70.28515625" style="243" customWidth="1"/>
    <col min="15612" max="15612" width="17.5703125" style="243" customWidth="1"/>
    <col min="15613" max="15613" width="70.28515625" style="243" customWidth="1"/>
    <col min="15614" max="15614" width="17.5703125" style="243" customWidth="1"/>
    <col min="15615" max="15615" width="15.28515625" style="243" customWidth="1"/>
    <col min="15616" max="15616" width="48.7109375" style="243" customWidth="1"/>
    <col min="15617" max="15617" width="24.5703125" style="243" customWidth="1"/>
    <col min="15618" max="15618" width="48.7109375" style="243" customWidth="1"/>
    <col min="15619" max="15619" width="8.140625" style="243" customWidth="1"/>
    <col min="15620" max="15620" width="38.7109375" style="243" customWidth="1"/>
    <col min="15621" max="15621" width="21.140625" style="243" customWidth="1"/>
    <col min="15622" max="15622" width="82" style="243" customWidth="1"/>
    <col min="15623" max="15866" width="9.140625" style="243"/>
    <col min="15867" max="15867" width="70.28515625" style="243" customWidth="1"/>
    <col min="15868" max="15868" width="17.5703125" style="243" customWidth="1"/>
    <col min="15869" max="15869" width="70.28515625" style="243" customWidth="1"/>
    <col min="15870" max="15870" width="17.5703125" style="243" customWidth="1"/>
    <col min="15871" max="15871" width="15.28515625" style="243" customWidth="1"/>
    <col min="15872" max="15872" width="48.7109375" style="243" customWidth="1"/>
    <col min="15873" max="15873" width="24.5703125" style="243" customWidth="1"/>
    <col min="15874" max="15874" width="48.7109375" style="243" customWidth="1"/>
    <col min="15875" max="15875" width="8.140625" style="243" customWidth="1"/>
    <col min="15876" max="15876" width="38.7109375" style="243" customWidth="1"/>
    <col min="15877" max="15877" width="21.140625" style="243" customWidth="1"/>
    <col min="15878" max="15878" width="82" style="243" customWidth="1"/>
    <col min="15879" max="16122" width="9.140625" style="243"/>
    <col min="16123" max="16123" width="70.28515625" style="243" customWidth="1"/>
    <col min="16124" max="16124" width="17.5703125" style="243" customWidth="1"/>
    <col min="16125" max="16125" width="70.28515625" style="243" customWidth="1"/>
    <col min="16126" max="16126" width="17.5703125" style="243" customWidth="1"/>
    <col min="16127" max="16127" width="15.28515625" style="243" customWidth="1"/>
    <col min="16128" max="16128" width="48.7109375" style="243" customWidth="1"/>
    <col min="16129" max="16129" width="24.5703125" style="243" customWidth="1"/>
    <col min="16130" max="16130" width="48.7109375" style="243" customWidth="1"/>
    <col min="16131" max="16131" width="8.140625" style="243" customWidth="1"/>
    <col min="16132" max="16132" width="38.7109375" style="243" customWidth="1"/>
    <col min="16133" max="16133" width="21.140625" style="243" customWidth="1"/>
    <col min="16134" max="16134" width="82" style="243" customWidth="1"/>
    <col min="16135" max="16384" width="9.140625" style="243"/>
  </cols>
  <sheetData>
    <row r="1" spans="1:7">
      <c r="A1" s="279"/>
      <c r="B1" s="279"/>
      <c r="C1" s="279"/>
      <c r="D1" s="279"/>
      <c r="E1" s="279"/>
      <c r="F1" s="279"/>
      <c r="G1" s="279"/>
    </row>
    <row r="2" spans="1:7">
      <c r="A2" s="279"/>
      <c r="B2" s="279"/>
      <c r="C2" s="279"/>
      <c r="D2" s="279"/>
      <c r="E2" s="279"/>
      <c r="F2" s="279"/>
      <c r="G2" s="279"/>
    </row>
    <row r="3" spans="1:7">
      <c r="A3" s="279"/>
      <c r="B3" s="279"/>
      <c r="C3" s="279"/>
      <c r="D3" s="279"/>
      <c r="E3" s="279"/>
      <c r="F3" s="279"/>
      <c r="G3" s="279"/>
    </row>
    <row r="5" spans="1:7" ht="13.5">
      <c r="A5" s="244" t="s">
        <v>4895</v>
      </c>
      <c r="B5" s="244"/>
      <c r="C5" s="244" t="s">
        <v>4896</v>
      </c>
      <c r="D5" s="244" t="s">
        <v>54</v>
      </c>
      <c r="E5" s="244" t="s">
        <v>4897</v>
      </c>
      <c r="F5" s="244" t="s">
        <v>4898</v>
      </c>
    </row>
    <row r="7" spans="1:7" ht="13.5">
      <c r="A7" s="244" t="s">
        <v>9553</v>
      </c>
      <c r="B7" s="244" t="str">
        <f>A7&amp;"U"</f>
        <v>97141U</v>
      </c>
      <c r="C7" s="244" t="s">
        <v>4899</v>
      </c>
      <c r="D7" s="244" t="s">
        <v>65</v>
      </c>
      <c r="E7" s="244" t="s">
        <v>4952</v>
      </c>
      <c r="F7" s="245">
        <v>6.65</v>
      </c>
    </row>
    <row r="8" spans="1:7" ht="13.5">
      <c r="A8" s="244" t="s">
        <v>9554</v>
      </c>
      <c r="B8" s="244" t="str">
        <f t="shared" ref="B8:B71" si="0">A8&amp;"U"</f>
        <v>97142U</v>
      </c>
      <c r="C8" s="244" t="s">
        <v>4901</v>
      </c>
      <c r="D8" s="244" t="s">
        <v>65</v>
      </c>
      <c r="E8" s="244" t="s">
        <v>4952</v>
      </c>
      <c r="F8" s="245">
        <v>7.43</v>
      </c>
    </row>
    <row r="9" spans="1:7" ht="13.5">
      <c r="A9" s="244" t="s">
        <v>9555</v>
      </c>
      <c r="B9" s="244" t="str">
        <f t="shared" si="0"/>
        <v>97143U</v>
      </c>
      <c r="C9" s="244" t="s">
        <v>4902</v>
      </c>
      <c r="D9" s="244" t="s">
        <v>65</v>
      </c>
      <c r="E9" s="244" t="s">
        <v>4952</v>
      </c>
      <c r="F9" s="245">
        <v>9.3800000000000008</v>
      </c>
    </row>
    <row r="10" spans="1:7" ht="13.5">
      <c r="A10" s="244" t="s">
        <v>9556</v>
      </c>
      <c r="B10" s="244" t="str">
        <f t="shared" si="0"/>
        <v>97144U</v>
      </c>
      <c r="C10" s="244" t="s">
        <v>4903</v>
      </c>
      <c r="D10" s="244" t="s">
        <v>65</v>
      </c>
      <c r="E10" s="244" t="s">
        <v>4952</v>
      </c>
      <c r="F10" s="245">
        <v>11.33</v>
      </c>
    </row>
    <row r="11" spans="1:7" ht="13.5">
      <c r="A11" s="244" t="s">
        <v>9557</v>
      </c>
      <c r="B11" s="244" t="str">
        <f t="shared" si="0"/>
        <v>97145U</v>
      </c>
      <c r="C11" s="244" t="s">
        <v>4904</v>
      </c>
      <c r="D11" s="244" t="s">
        <v>65</v>
      </c>
      <c r="E11" s="244" t="s">
        <v>4952</v>
      </c>
      <c r="F11" s="245">
        <v>13.3</v>
      </c>
    </row>
    <row r="12" spans="1:7" ht="13.5">
      <c r="A12" s="244" t="s">
        <v>9558</v>
      </c>
      <c r="B12" s="244" t="str">
        <f t="shared" si="0"/>
        <v>97146U</v>
      </c>
      <c r="C12" s="244" t="s">
        <v>4905</v>
      </c>
      <c r="D12" s="244" t="s">
        <v>65</v>
      </c>
      <c r="E12" s="244" t="s">
        <v>4952</v>
      </c>
      <c r="F12" s="245">
        <v>15.26</v>
      </c>
    </row>
    <row r="13" spans="1:7" ht="13.5">
      <c r="A13" s="244" t="s">
        <v>9559</v>
      </c>
      <c r="B13" s="244" t="str">
        <f t="shared" si="0"/>
        <v>97147U</v>
      </c>
      <c r="C13" s="244" t="s">
        <v>4906</v>
      </c>
      <c r="D13" s="244" t="s">
        <v>65</v>
      </c>
      <c r="E13" s="244" t="s">
        <v>4952</v>
      </c>
      <c r="F13" s="245">
        <v>17.23</v>
      </c>
    </row>
    <row r="14" spans="1:7" ht="13.5">
      <c r="A14" s="244" t="s">
        <v>9560</v>
      </c>
      <c r="B14" s="244" t="str">
        <f t="shared" si="0"/>
        <v>97148U</v>
      </c>
      <c r="C14" s="244" t="s">
        <v>4907</v>
      </c>
      <c r="D14" s="244" t="s">
        <v>65</v>
      </c>
      <c r="E14" s="244" t="s">
        <v>4952</v>
      </c>
      <c r="F14" s="245">
        <v>19.2</v>
      </c>
    </row>
    <row r="15" spans="1:7" ht="13.5">
      <c r="A15" s="244" t="s">
        <v>9561</v>
      </c>
      <c r="B15" s="244" t="str">
        <f t="shared" si="0"/>
        <v>97149U</v>
      </c>
      <c r="C15" s="244" t="s">
        <v>4908</v>
      </c>
      <c r="D15" s="244" t="s">
        <v>65</v>
      </c>
      <c r="E15" s="244" t="s">
        <v>4952</v>
      </c>
      <c r="F15" s="245">
        <v>21.18</v>
      </c>
    </row>
    <row r="16" spans="1:7" ht="13.5">
      <c r="A16" s="244" t="s">
        <v>9562</v>
      </c>
      <c r="B16" s="244" t="str">
        <f t="shared" si="0"/>
        <v>97150U</v>
      </c>
      <c r="C16" s="244" t="s">
        <v>4909</v>
      </c>
      <c r="D16" s="244" t="s">
        <v>65</v>
      </c>
      <c r="E16" s="244" t="s">
        <v>4952</v>
      </c>
      <c r="F16" s="245">
        <v>25.4</v>
      </c>
    </row>
    <row r="17" spans="1:6" ht="13.5">
      <c r="A17" s="244" t="s">
        <v>9563</v>
      </c>
      <c r="B17" s="244" t="str">
        <f t="shared" si="0"/>
        <v>97151U</v>
      </c>
      <c r="C17" s="244" t="s">
        <v>4910</v>
      </c>
      <c r="D17" s="244" t="s">
        <v>65</v>
      </c>
      <c r="E17" s="244" t="s">
        <v>4952</v>
      </c>
      <c r="F17" s="245">
        <v>29.68</v>
      </c>
    </row>
    <row r="18" spans="1:6" ht="13.5">
      <c r="A18" s="244" t="s">
        <v>9564</v>
      </c>
      <c r="B18" s="244" t="str">
        <f t="shared" si="0"/>
        <v>97152U</v>
      </c>
      <c r="C18" s="244" t="s">
        <v>4911</v>
      </c>
      <c r="D18" s="244" t="s">
        <v>65</v>
      </c>
      <c r="E18" s="244" t="s">
        <v>4952</v>
      </c>
      <c r="F18" s="245">
        <v>33.78</v>
      </c>
    </row>
    <row r="19" spans="1:6" ht="13.5">
      <c r="A19" s="244" t="s">
        <v>9565</v>
      </c>
      <c r="B19" s="244" t="str">
        <f t="shared" si="0"/>
        <v>97153U</v>
      </c>
      <c r="C19" s="244" t="s">
        <v>4912</v>
      </c>
      <c r="D19" s="244" t="s">
        <v>65</v>
      </c>
      <c r="E19" s="244" t="s">
        <v>4952</v>
      </c>
      <c r="F19" s="245">
        <v>38</v>
      </c>
    </row>
    <row r="20" spans="1:6" ht="13.5">
      <c r="A20" s="244" t="s">
        <v>9566</v>
      </c>
      <c r="B20" s="244" t="str">
        <f t="shared" si="0"/>
        <v>97154U</v>
      </c>
      <c r="C20" s="244" t="s">
        <v>4913</v>
      </c>
      <c r="D20" s="244" t="s">
        <v>65</v>
      </c>
      <c r="E20" s="244" t="s">
        <v>4952</v>
      </c>
      <c r="F20" s="245">
        <v>42.24</v>
      </c>
    </row>
    <row r="21" spans="1:6" ht="13.5">
      <c r="A21" s="244" t="s">
        <v>9567</v>
      </c>
      <c r="B21" s="244" t="str">
        <f t="shared" si="0"/>
        <v>97155U</v>
      </c>
      <c r="C21" s="244" t="s">
        <v>4914</v>
      </c>
      <c r="D21" s="244" t="s">
        <v>65</v>
      </c>
      <c r="E21" s="244" t="s">
        <v>4952</v>
      </c>
      <c r="F21" s="245">
        <v>46.49</v>
      </c>
    </row>
    <row r="22" spans="1:6" ht="13.5">
      <c r="A22" s="244" t="s">
        <v>9568</v>
      </c>
      <c r="B22" s="244" t="str">
        <f t="shared" si="0"/>
        <v>97156U</v>
      </c>
      <c r="C22" s="244" t="s">
        <v>4915</v>
      </c>
      <c r="D22" s="244" t="s">
        <v>65</v>
      </c>
      <c r="E22" s="244" t="s">
        <v>4952</v>
      </c>
      <c r="F22" s="245">
        <v>55.27</v>
      </c>
    </row>
    <row r="23" spans="1:6" ht="13.5">
      <c r="A23" s="244" t="s">
        <v>9569</v>
      </c>
      <c r="B23" s="244" t="str">
        <f t="shared" si="0"/>
        <v>97157U</v>
      </c>
      <c r="C23" s="244" t="s">
        <v>4916</v>
      </c>
      <c r="D23" s="244" t="s">
        <v>65</v>
      </c>
      <c r="E23" s="244" t="s">
        <v>4952</v>
      </c>
      <c r="F23" s="245">
        <v>3.96</v>
      </c>
    </row>
    <row r="24" spans="1:6" ht="13.5">
      <c r="A24" s="244" t="s">
        <v>9570</v>
      </c>
      <c r="B24" s="244" t="str">
        <f t="shared" si="0"/>
        <v>97158U</v>
      </c>
      <c r="C24" s="244" t="s">
        <v>4917</v>
      </c>
      <c r="D24" s="244" t="s">
        <v>65</v>
      </c>
      <c r="E24" s="244" t="s">
        <v>4952</v>
      </c>
      <c r="F24" s="245">
        <v>4.4400000000000004</v>
      </c>
    </row>
    <row r="25" spans="1:6" ht="13.5">
      <c r="A25" s="244" t="s">
        <v>9571</v>
      </c>
      <c r="B25" s="244" t="str">
        <f t="shared" si="0"/>
        <v>97159U</v>
      </c>
      <c r="C25" s="244" t="s">
        <v>4918</v>
      </c>
      <c r="D25" s="244" t="s">
        <v>65</v>
      </c>
      <c r="E25" s="244" t="s">
        <v>4952</v>
      </c>
      <c r="F25" s="245">
        <v>5.62</v>
      </c>
    </row>
    <row r="26" spans="1:6" ht="13.5">
      <c r="A26" s="244" t="s">
        <v>9572</v>
      </c>
      <c r="B26" s="244" t="str">
        <f t="shared" si="0"/>
        <v>97160U</v>
      </c>
      <c r="C26" s="244" t="s">
        <v>4919</v>
      </c>
      <c r="D26" s="244" t="s">
        <v>65</v>
      </c>
      <c r="E26" s="244" t="s">
        <v>4952</v>
      </c>
      <c r="F26" s="245">
        <v>6.78</v>
      </c>
    </row>
    <row r="27" spans="1:6" ht="13.5">
      <c r="A27" s="244" t="s">
        <v>9573</v>
      </c>
      <c r="B27" s="244" t="str">
        <f t="shared" si="0"/>
        <v>97161U</v>
      </c>
      <c r="C27" s="244" t="s">
        <v>4920</v>
      </c>
      <c r="D27" s="244" t="s">
        <v>65</v>
      </c>
      <c r="E27" s="244" t="s">
        <v>4952</v>
      </c>
      <c r="F27" s="245">
        <v>8</v>
      </c>
    </row>
    <row r="28" spans="1:6" ht="13.5">
      <c r="A28" s="244" t="s">
        <v>9574</v>
      </c>
      <c r="B28" s="244" t="str">
        <f t="shared" si="0"/>
        <v>97162U</v>
      </c>
      <c r="C28" s="244" t="s">
        <v>4921</v>
      </c>
      <c r="D28" s="244" t="s">
        <v>65</v>
      </c>
      <c r="E28" s="244" t="s">
        <v>4952</v>
      </c>
      <c r="F28" s="245">
        <v>9.17</v>
      </c>
    </row>
    <row r="29" spans="1:6" ht="13.5">
      <c r="A29" s="244" t="s">
        <v>9575</v>
      </c>
      <c r="B29" s="244" t="str">
        <f t="shared" si="0"/>
        <v>97163U</v>
      </c>
      <c r="C29" s="244" t="s">
        <v>4922</v>
      </c>
      <c r="D29" s="244" t="s">
        <v>65</v>
      </c>
      <c r="E29" s="244" t="s">
        <v>4952</v>
      </c>
      <c r="F29" s="245">
        <v>10.37</v>
      </c>
    </row>
    <row r="30" spans="1:6" ht="13.5">
      <c r="A30" s="244" t="s">
        <v>9576</v>
      </c>
      <c r="B30" s="244" t="str">
        <f t="shared" si="0"/>
        <v>97164U</v>
      </c>
      <c r="C30" s="244" t="s">
        <v>4923</v>
      </c>
      <c r="D30" s="244" t="s">
        <v>65</v>
      </c>
      <c r="E30" s="244" t="s">
        <v>4952</v>
      </c>
      <c r="F30" s="245">
        <v>11.58</v>
      </c>
    </row>
    <row r="31" spans="1:6" ht="13.5">
      <c r="A31" s="244" t="s">
        <v>9577</v>
      </c>
      <c r="B31" s="244" t="str">
        <f t="shared" si="0"/>
        <v>97165U</v>
      </c>
      <c r="C31" s="244" t="s">
        <v>4924</v>
      </c>
      <c r="D31" s="244" t="s">
        <v>65</v>
      </c>
      <c r="E31" s="244" t="s">
        <v>4952</v>
      </c>
      <c r="F31" s="245">
        <v>12.79</v>
      </c>
    </row>
    <row r="32" spans="1:6" ht="13.5">
      <c r="A32" s="244" t="s">
        <v>9578</v>
      </c>
      <c r="B32" s="244" t="str">
        <f t="shared" si="0"/>
        <v>97166U</v>
      </c>
      <c r="C32" s="244" t="s">
        <v>4925</v>
      </c>
      <c r="D32" s="244" t="s">
        <v>65</v>
      </c>
      <c r="E32" s="244" t="s">
        <v>4952</v>
      </c>
      <c r="F32" s="245">
        <v>15.35</v>
      </c>
    </row>
    <row r="33" spans="1:6" ht="13.5">
      <c r="A33" s="244" t="s">
        <v>9579</v>
      </c>
      <c r="B33" s="244" t="str">
        <f t="shared" si="0"/>
        <v>97167U</v>
      </c>
      <c r="C33" s="244" t="s">
        <v>4926</v>
      </c>
      <c r="D33" s="244" t="s">
        <v>65</v>
      </c>
      <c r="E33" s="244" t="s">
        <v>4952</v>
      </c>
      <c r="F33" s="245">
        <v>17.96</v>
      </c>
    </row>
    <row r="34" spans="1:6" ht="13.5">
      <c r="A34" s="244" t="s">
        <v>9580</v>
      </c>
      <c r="B34" s="244" t="str">
        <f t="shared" si="0"/>
        <v>97168U</v>
      </c>
      <c r="C34" s="244" t="s">
        <v>4927</v>
      </c>
      <c r="D34" s="244" t="s">
        <v>65</v>
      </c>
      <c r="E34" s="244" t="s">
        <v>4952</v>
      </c>
      <c r="F34" s="245">
        <v>20.39</v>
      </c>
    </row>
    <row r="35" spans="1:6" ht="13.5">
      <c r="A35" s="244" t="s">
        <v>9581</v>
      </c>
      <c r="B35" s="244" t="str">
        <f t="shared" si="0"/>
        <v>97169U</v>
      </c>
      <c r="C35" s="244" t="s">
        <v>4928</v>
      </c>
      <c r="D35" s="244" t="s">
        <v>65</v>
      </c>
      <c r="E35" s="244" t="s">
        <v>4952</v>
      </c>
      <c r="F35" s="245">
        <v>22.93</v>
      </c>
    </row>
    <row r="36" spans="1:6" ht="13.5">
      <c r="A36" s="244" t="s">
        <v>9582</v>
      </c>
      <c r="B36" s="244" t="str">
        <f t="shared" si="0"/>
        <v>97170U</v>
      </c>
      <c r="C36" s="244" t="s">
        <v>4929</v>
      </c>
      <c r="D36" s="244" t="s">
        <v>65</v>
      </c>
      <c r="E36" s="244" t="s">
        <v>4952</v>
      </c>
      <c r="F36" s="245">
        <v>25.49</v>
      </c>
    </row>
    <row r="37" spans="1:6" ht="13.5">
      <c r="A37" s="244" t="s">
        <v>9583</v>
      </c>
      <c r="B37" s="244" t="str">
        <f t="shared" si="0"/>
        <v>97171U</v>
      </c>
      <c r="C37" s="244" t="s">
        <v>4930</v>
      </c>
      <c r="D37" s="244" t="s">
        <v>65</v>
      </c>
      <c r="E37" s="244" t="s">
        <v>4952</v>
      </c>
      <c r="F37" s="245">
        <v>28.07</v>
      </c>
    </row>
    <row r="38" spans="1:6" ht="13.5">
      <c r="A38" s="244" t="s">
        <v>9584</v>
      </c>
      <c r="B38" s="244" t="str">
        <f t="shared" si="0"/>
        <v>97172U</v>
      </c>
      <c r="C38" s="244" t="s">
        <v>4931</v>
      </c>
      <c r="D38" s="244" t="s">
        <v>65</v>
      </c>
      <c r="E38" s="244" t="s">
        <v>4952</v>
      </c>
      <c r="F38" s="245">
        <v>33.51</v>
      </c>
    </row>
    <row r="39" spans="1:6" ht="13.5">
      <c r="A39" s="244" t="s">
        <v>9585</v>
      </c>
      <c r="B39" s="244" t="str">
        <f t="shared" si="0"/>
        <v>97173U</v>
      </c>
      <c r="C39" s="244" t="s">
        <v>4932</v>
      </c>
      <c r="D39" s="244" t="s">
        <v>65</v>
      </c>
      <c r="E39" s="244" t="s">
        <v>4952</v>
      </c>
      <c r="F39" s="245">
        <v>25.14</v>
      </c>
    </row>
    <row r="40" spans="1:6" ht="13.5">
      <c r="A40" s="244" t="s">
        <v>9586</v>
      </c>
      <c r="B40" s="244" t="str">
        <f t="shared" si="0"/>
        <v>97174U</v>
      </c>
      <c r="C40" s="244" t="s">
        <v>4933</v>
      </c>
      <c r="D40" s="244" t="s">
        <v>65</v>
      </c>
      <c r="E40" s="244" t="s">
        <v>4952</v>
      </c>
      <c r="F40" s="245">
        <v>29.01</v>
      </c>
    </row>
    <row r="41" spans="1:6" ht="13.5">
      <c r="A41" s="244" t="s">
        <v>9587</v>
      </c>
      <c r="B41" s="244" t="str">
        <f t="shared" si="0"/>
        <v>97175U</v>
      </c>
      <c r="C41" s="244" t="s">
        <v>4934</v>
      </c>
      <c r="D41" s="244" t="s">
        <v>65</v>
      </c>
      <c r="E41" s="244" t="s">
        <v>4952</v>
      </c>
      <c r="F41" s="245">
        <v>32.9</v>
      </c>
    </row>
    <row r="42" spans="1:6" ht="13.5">
      <c r="A42" s="244" t="s">
        <v>9588</v>
      </c>
      <c r="B42" s="244" t="str">
        <f t="shared" si="0"/>
        <v>97176U</v>
      </c>
      <c r="C42" s="244" t="s">
        <v>4935</v>
      </c>
      <c r="D42" s="244" t="s">
        <v>65</v>
      </c>
      <c r="E42" s="244" t="s">
        <v>4952</v>
      </c>
      <c r="F42" s="245">
        <v>36.799999999999997</v>
      </c>
    </row>
    <row r="43" spans="1:6" ht="13.5">
      <c r="A43" s="244" t="s">
        <v>9589</v>
      </c>
      <c r="B43" s="244" t="str">
        <f t="shared" si="0"/>
        <v>97177U</v>
      </c>
      <c r="C43" s="244" t="s">
        <v>4936</v>
      </c>
      <c r="D43" s="244" t="s">
        <v>65</v>
      </c>
      <c r="E43" s="244" t="s">
        <v>4952</v>
      </c>
      <c r="F43" s="245">
        <v>44.58</v>
      </c>
    </row>
    <row r="44" spans="1:6" ht="13.5">
      <c r="A44" s="244" t="s">
        <v>9590</v>
      </c>
      <c r="B44" s="244" t="str">
        <f t="shared" si="0"/>
        <v>97178U</v>
      </c>
      <c r="C44" s="244" t="s">
        <v>4937</v>
      </c>
      <c r="D44" s="244" t="s">
        <v>65</v>
      </c>
      <c r="E44" s="244" t="s">
        <v>4952</v>
      </c>
      <c r="F44" s="245">
        <v>52.38</v>
      </c>
    </row>
    <row r="45" spans="1:6" ht="13.5">
      <c r="A45" s="244" t="s">
        <v>9591</v>
      </c>
      <c r="B45" s="244" t="str">
        <f t="shared" si="0"/>
        <v>97179U</v>
      </c>
      <c r="C45" s="244" t="s">
        <v>4938</v>
      </c>
      <c r="D45" s="244" t="s">
        <v>65</v>
      </c>
      <c r="E45" s="244" t="s">
        <v>4952</v>
      </c>
      <c r="F45" s="245">
        <v>60.16</v>
      </c>
    </row>
    <row r="46" spans="1:6" ht="13.5">
      <c r="A46" s="244" t="s">
        <v>9592</v>
      </c>
      <c r="B46" s="244" t="str">
        <f t="shared" si="0"/>
        <v>97180U</v>
      </c>
      <c r="C46" s="244" t="s">
        <v>4939</v>
      </c>
      <c r="D46" s="244" t="s">
        <v>65</v>
      </c>
      <c r="E46" s="244" t="s">
        <v>4952</v>
      </c>
      <c r="F46" s="245">
        <v>67.930000000000007</v>
      </c>
    </row>
    <row r="47" spans="1:6" ht="13.5">
      <c r="A47" s="244" t="s">
        <v>9593</v>
      </c>
      <c r="B47" s="244" t="str">
        <f t="shared" si="0"/>
        <v>97181U</v>
      </c>
      <c r="C47" s="244" t="s">
        <v>4940</v>
      </c>
      <c r="D47" s="244" t="s">
        <v>65</v>
      </c>
      <c r="E47" s="244" t="s">
        <v>4952</v>
      </c>
      <c r="F47" s="245">
        <v>78.05</v>
      </c>
    </row>
    <row r="48" spans="1:6" ht="13.5">
      <c r="A48" s="244" t="s">
        <v>9594</v>
      </c>
      <c r="B48" s="244" t="str">
        <f t="shared" si="0"/>
        <v>97182U</v>
      </c>
      <c r="C48" s="244" t="s">
        <v>4941</v>
      </c>
      <c r="D48" s="244" t="s">
        <v>65</v>
      </c>
      <c r="E48" s="244" t="s">
        <v>4952</v>
      </c>
      <c r="F48" s="245">
        <v>86.08</v>
      </c>
    </row>
    <row r="49" spans="1:6" ht="13.5">
      <c r="A49" s="244" t="s">
        <v>9595</v>
      </c>
      <c r="B49" s="244" t="str">
        <f t="shared" si="0"/>
        <v>97183U</v>
      </c>
      <c r="C49" s="244" t="s">
        <v>4942</v>
      </c>
      <c r="D49" s="244" t="s">
        <v>65</v>
      </c>
      <c r="E49" s="244" t="s">
        <v>4952</v>
      </c>
      <c r="F49" s="245">
        <v>19.989999999999998</v>
      </c>
    </row>
    <row r="50" spans="1:6" ht="13.5">
      <c r="A50" s="244" t="s">
        <v>9596</v>
      </c>
      <c r="B50" s="244" t="str">
        <f t="shared" si="0"/>
        <v>97184U</v>
      </c>
      <c r="C50" s="244" t="s">
        <v>4943</v>
      </c>
      <c r="D50" s="244" t="s">
        <v>65</v>
      </c>
      <c r="E50" s="244" t="s">
        <v>4952</v>
      </c>
      <c r="F50" s="245">
        <v>23.12</v>
      </c>
    </row>
    <row r="51" spans="1:6" ht="13.5">
      <c r="A51" s="244" t="s">
        <v>9597</v>
      </c>
      <c r="B51" s="244" t="str">
        <f t="shared" si="0"/>
        <v>97185U</v>
      </c>
      <c r="C51" s="244" t="s">
        <v>4944</v>
      </c>
      <c r="D51" s="244" t="s">
        <v>65</v>
      </c>
      <c r="E51" s="244" t="s">
        <v>4952</v>
      </c>
      <c r="F51" s="245">
        <v>26.27</v>
      </c>
    </row>
    <row r="52" spans="1:6" ht="13.5">
      <c r="A52" s="244" t="s">
        <v>9598</v>
      </c>
      <c r="B52" s="244" t="str">
        <f t="shared" si="0"/>
        <v>97186U</v>
      </c>
      <c r="C52" s="244" t="s">
        <v>4945</v>
      </c>
      <c r="D52" s="244" t="s">
        <v>65</v>
      </c>
      <c r="E52" s="244" t="s">
        <v>4952</v>
      </c>
      <c r="F52" s="245">
        <v>29.43</v>
      </c>
    </row>
    <row r="53" spans="1:6" ht="13.5">
      <c r="A53" s="244" t="s">
        <v>9599</v>
      </c>
      <c r="B53" s="244" t="str">
        <f t="shared" si="0"/>
        <v>97187U</v>
      </c>
      <c r="C53" s="244" t="s">
        <v>9600</v>
      </c>
      <c r="D53" s="244" t="s">
        <v>65</v>
      </c>
      <c r="E53" s="244" t="s">
        <v>4952</v>
      </c>
      <c r="F53" s="245">
        <v>35.74</v>
      </c>
    </row>
    <row r="54" spans="1:6" ht="13.5">
      <c r="A54" s="244" t="s">
        <v>9601</v>
      </c>
      <c r="B54" s="244" t="str">
        <f t="shared" si="0"/>
        <v>97188U</v>
      </c>
      <c r="C54" s="244" t="s">
        <v>4946</v>
      </c>
      <c r="D54" s="244" t="s">
        <v>65</v>
      </c>
      <c r="E54" s="244" t="s">
        <v>4952</v>
      </c>
      <c r="F54" s="245">
        <v>42.05</v>
      </c>
    </row>
    <row r="55" spans="1:6" ht="13.5">
      <c r="A55" s="244" t="s">
        <v>9602</v>
      </c>
      <c r="B55" s="244" t="str">
        <f t="shared" si="0"/>
        <v>97189U</v>
      </c>
      <c r="C55" s="244" t="s">
        <v>4947</v>
      </c>
      <c r="D55" s="244" t="s">
        <v>65</v>
      </c>
      <c r="E55" s="244" t="s">
        <v>4952</v>
      </c>
      <c r="F55" s="245">
        <v>48.34</v>
      </c>
    </row>
    <row r="56" spans="1:6" ht="13.5">
      <c r="A56" s="244" t="s">
        <v>9603</v>
      </c>
      <c r="B56" s="244" t="str">
        <f t="shared" si="0"/>
        <v>97190U</v>
      </c>
      <c r="C56" s="244" t="s">
        <v>4948</v>
      </c>
      <c r="D56" s="244" t="s">
        <v>65</v>
      </c>
      <c r="E56" s="244" t="s">
        <v>4952</v>
      </c>
      <c r="F56" s="245">
        <v>54.65</v>
      </c>
    </row>
    <row r="57" spans="1:6" ht="13.5">
      <c r="A57" s="244" t="s">
        <v>9604</v>
      </c>
      <c r="B57" s="244" t="str">
        <f t="shared" si="0"/>
        <v>97191U</v>
      </c>
      <c r="C57" s="244" t="s">
        <v>4949</v>
      </c>
      <c r="D57" s="244" t="s">
        <v>65</v>
      </c>
      <c r="E57" s="244" t="s">
        <v>4952</v>
      </c>
      <c r="F57" s="245">
        <v>62.67</v>
      </c>
    </row>
    <row r="58" spans="1:6" ht="13.5">
      <c r="A58" s="244" t="s">
        <v>9605</v>
      </c>
      <c r="B58" s="244" t="str">
        <f t="shared" si="0"/>
        <v>97192U</v>
      </c>
      <c r="C58" s="244" t="s">
        <v>4950</v>
      </c>
      <c r="D58" s="244" t="s">
        <v>65</v>
      </c>
      <c r="E58" s="244" t="s">
        <v>4952</v>
      </c>
      <c r="F58" s="245">
        <v>69.150000000000006</v>
      </c>
    </row>
    <row r="59" spans="1:6" ht="13.5">
      <c r="A59" s="244" t="s">
        <v>9606</v>
      </c>
      <c r="B59" s="244" t="str">
        <f t="shared" si="0"/>
        <v>90694U</v>
      </c>
      <c r="C59" s="244" t="s">
        <v>4951</v>
      </c>
      <c r="D59" s="244" t="s">
        <v>65</v>
      </c>
      <c r="E59" s="244" t="s">
        <v>4952</v>
      </c>
      <c r="F59" s="245">
        <v>21.23</v>
      </c>
    </row>
    <row r="60" spans="1:6" ht="13.5">
      <c r="A60" s="244" t="s">
        <v>9607</v>
      </c>
      <c r="B60" s="244" t="str">
        <f t="shared" si="0"/>
        <v>90695U</v>
      </c>
      <c r="C60" s="244" t="s">
        <v>4953</v>
      </c>
      <c r="D60" s="244" t="s">
        <v>65</v>
      </c>
      <c r="E60" s="244" t="s">
        <v>4952</v>
      </c>
      <c r="F60" s="245">
        <v>43.43</v>
      </c>
    </row>
    <row r="61" spans="1:6" ht="13.5">
      <c r="A61" s="244" t="s">
        <v>9608</v>
      </c>
      <c r="B61" s="244" t="str">
        <f t="shared" si="0"/>
        <v>90696U</v>
      </c>
      <c r="C61" s="244" t="s">
        <v>4954</v>
      </c>
      <c r="D61" s="244" t="s">
        <v>65</v>
      </c>
      <c r="E61" s="244" t="s">
        <v>4952</v>
      </c>
      <c r="F61" s="245">
        <v>64.209999999999994</v>
      </c>
    </row>
    <row r="62" spans="1:6" ht="13.5">
      <c r="A62" s="244" t="s">
        <v>9609</v>
      </c>
      <c r="B62" s="244" t="str">
        <f t="shared" si="0"/>
        <v>90697U</v>
      </c>
      <c r="C62" s="244" t="s">
        <v>4955</v>
      </c>
      <c r="D62" s="244" t="s">
        <v>65</v>
      </c>
      <c r="E62" s="244" t="s">
        <v>4952</v>
      </c>
      <c r="F62" s="245">
        <v>107.47</v>
      </c>
    </row>
    <row r="63" spans="1:6" ht="13.5">
      <c r="A63" s="244" t="s">
        <v>9610</v>
      </c>
      <c r="B63" s="244" t="str">
        <f t="shared" si="0"/>
        <v>90698U</v>
      </c>
      <c r="C63" s="244" t="s">
        <v>4956</v>
      </c>
      <c r="D63" s="244" t="s">
        <v>65</v>
      </c>
      <c r="E63" s="244" t="s">
        <v>4952</v>
      </c>
      <c r="F63" s="245">
        <v>171.51</v>
      </c>
    </row>
    <row r="64" spans="1:6" ht="13.5">
      <c r="A64" s="244" t="s">
        <v>9611</v>
      </c>
      <c r="B64" s="244" t="str">
        <f t="shared" si="0"/>
        <v>90699U</v>
      </c>
      <c r="C64" s="244" t="s">
        <v>4957</v>
      </c>
      <c r="D64" s="244" t="s">
        <v>65</v>
      </c>
      <c r="E64" s="244" t="s">
        <v>4952</v>
      </c>
      <c r="F64" s="245">
        <v>211.83</v>
      </c>
    </row>
    <row r="65" spans="1:6" ht="13.5">
      <c r="A65" s="244" t="s">
        <v>9612</v>
      </c>
      <c r="B65" s="244" t="str">
        <f t="shared" si="0"/>
        <v>90700U</v>
      </c>
      <c r="C65" s="244" t="s">
        <v>4958</v>
      </c>
      <c r="D65" s="244" t="s">
        <v>65</v>
      </c>
      <c r="E65" s="244" t="s">
        <v>4952</v>
      </c>
      <c r="F65" s="245">
        <v>278.63</v>
      </c>
    </row>
    <row r="66" spans="1:6" ht="13.5">
      <c r="A66" s="244" t="s">
        <v>9613</v>
      </c>
      <c r="B66" s="244" t="str">
        <f t="shared" si="0"/>
        <v>90701U</v>
      </c>
      <c r="C66" s="244" t="s">
        <v>4959</v>
      </c>
      <c r="D66" s="244" t="s">
        <v>65</v>
      </c>
      <c r="E66" s="244" t="s">
        <v>4952</v>
      </c>
      <c r="F66" s="245">
        <v>38.25</v>
      </c>
    </row>
    <row r="67" spans="1:6" ht="13.5">
      <c r="A67" s="244" t="s">
        <v>9614</v>
      </c>
      <c r="B67" s="244" t="str">
        <f t="shared" si="0"/>
        <v>90702U</v>
      </c>
      <c r="C67" s="244" t="s">
        <v>4960</v>
      </c>
      <c r="D67" s="244" t="s">
        <v>65</v>
      </c>
      <c r="E67" s="244" t="s">
        <v>4952</v>
      </c>
      <c r="F67" s="245">
        <v>59.01</v>
      </c>
    </row>
    <row r="68" spans="1:6" ht="13.5">
      <c r="A68" s="244" t="s">
        <v>9615</v>
      </c>
      <c r="B68" s="244" t="str">
        <f t="shared" si="0"/>
        <v>90703U</v>
      </c>
      <c r="C68" s="244" t="s">
        <v>4961</v>
      </c>
      <c r="D68" s="244" t="s">
        <v>65</v>
      </c>
      <c r="E68" s="244" t="s">
        <v>4952</v>
      </c>
      <c r="F68" s="245">
        <v>94.75</v>
      </c>
    </row>
    <row r="69" spans="1:6" ht="13.5">
      <c r="A69" s="244" t="s">
        <v>9616</v>
      </c>
      <c r="B69" s="244" t="str">
        <f t="shared" si="0"/>
        <v>90704U</v>
      </c>
      <c r="C69" s="244" t="s">
        <v>4962</v>
      </c>
      <c r="D69" s="244" t="s">
        <v>65</v>
      </c>
      <c r="E69" s="244" t="s">
        <v>4952</v>
      </c>
      <c r="F69" s="245">
        <v>129.77000000000001</v>
      </c>
    </row>
    <row r="70" spans="1:6" ht="13.5">
      <c r="A70" s="244" t="s">
        <v>9617</v>
      </c>
      <c r="B70" s="244" t="str">
        <f t="shared" si="0"/>
        <v>90705U</v>
      </c>
      <c r="C70" s="244" t="s">
        <v>4963</v>
      </c>
      <c r="D70" s="244" t="s">
        <v>65</v>
      </c>
      <c r="E70" s="244" t="s">
        <v>4952</v>
      </c>
      <c r="F70" s="245">
        <v>181.26</v>
      </c>
    </row>
    <row r="71" spans="1:6" ht="13.5">
      <c r="A71" s="244" t="s">
        <v>9618</v>
      </c>
      <c r="B71" s="244" t="str">
        <f t="shared" si="0"/>
        <v>90706U</v>
      </c>
      <c r="C71" s="244" t="s">
        <v>4964</v>
      </c>
      <c r="D71" s="244" t="s">
        <v>65</v>
      </c>
      <c r="E71" s="244" t="s">
        <v>4952</v>
      </c>
      <c r="F71" s="245">
        <v>217.84</v>
      </c>
    </row>
    <row r="72" spans="1:6" ht="13.5">
      <c r="A72" s="244" t="s">
        <v>9619</v>
      </c>
      <c r="B72" s="244" t="str">
        <f t="shared" ref="B72:B135" si="1">A72&amp;"U"</f>
        <v>90708U</v>
      </c>
      <c r="C72" s="244" t="s">
        <v>4965</v>
      </c>
      <c r="D72" s="244" t="s">
        <v>65</v>
      </c>
      <c r="E72" s="244" t="s">
        <v>4952</v>
      </c>
      <c r="F72" s="245">
        <v>580.87</v>
      </c>
    </row>
    <row r="73" spans="1:6" ht="13.5">
      <c r="A73" s="244" t="s">
        <v>9620</v>
      </c>
      <c r="B73" s="244" t="str">
        <f t="shared" si="1"/>
        <v>90709U</v>
      </c>
      <c r="C73" s="244" t="s">
        <v>4966</v>
      </c>
      <c r="D73" s="244" t="s">
        <v>65</v>
      </c>
      <c r="E73" s="244" t="s">
        <v>4952</v>
      </c>
      <c r="F73" s="245">
        <v>23.11</v>
      </c>
    </row>
    <row r="74" spans="1:6" ht="13.5">
      <c r="A74" s="244" t="s">
        <v>9621</v>
      </c>
      <c r="B74" s="244" t="str">
        <f t="shared" si="1"/>
        <v>90710U</v>
      </c>
      <c r="C74" s="244" t="s">
        <v>4967</v>
      </c>
      <c r="D74" s="244" t="s">
        <v>65</v>
      </c>
      <c r="E74" s="244" t="s">
        <v>4952</v>
      </c>
      <c r="F74" s="245">
        <v>45.31</v>
      </c>
    </row>
    <row r="75" spans="1:6" ht="13.5">
      <c r="A75" s="244" t="s">
        <v>9622</v>
      </c>
      <c r="B75" s="244" t="str">
        <f t="shared" si="1"/>
        <v>90711U</v>
      </c>
      <c r="C75" s="244" t="s">
        <v>4968</v>
      </c>
      <c r="D75" s="244" t="s">
        <v>65</v>
      </c>
      <c r="E75" s="244" t="s">
        <v>4952</v>
      </c>
      <c r="F75" s="245">
        <v>66.08</v>
      </c>
    </row>
    <row r="76" spans="1:6" ht="13.5">
      <c r="A76" s="244" t="s">
        <v>9623</v>
      </c>
      <c r="B76" s="244" t="str">
        <f t="shared" si="1"/>
        <v>90712U</v>
      </c>
      <c r="C76" s="244" t="s">
        <v>4969</v>
      </c>
      <c r="D76" s="244" t="s">
        <v>65</v>
      </c>
      <c r="E76" s="244" t="s">
        <v>4952</v>
      </c>
      <c r="F76" s="245">
        <v>109.34</v>
      </c>
    </row>
    <row r="77" spans="1:6" ht="13.5">
      <c r="A77" s="244" t="s">
        <v>9624</v>
      </c>
      <c r="B77" s="244" t="str">
        <f t="shared" si="1"/>
        <v>90713U</v>
      </c>
      <c r="C77" s="244" t="s">
        <v>4970</v>
      </c>
      <c r="D77" s="244" t="s">
        <v>65</v>
      </c>
      <c r="E77" s="244" t="s">
        <v>4952</v>
      </c>
      <c r="F77" s="245">
        <v>173.38</v>
      </c>
    </row>
    <row r="78" spans="1:6" ht="13.5">
      <c r="A78" s="244" t="s">
        <v>9625</v>
      </c>
      <c r="B78" s="244" t="str">
        <f t="shared" si="1"/>
        <v>90714U</v>
      </c>
      <c r="C78" s="244" t="s">
        <v>4971</v>
      </c>
      <c r="D78" s="244" t="s">
        <v>65</v>
      </c>
      <c r="E78" s="244" t="s">
        <v>4952</v>
      </c>
      <c r="F78" s="245">
        <v>213.7</v>
      </c>
    </row>
    <row r="79" spans="1:6" ht="13.5">
      <c r="A79" s="244" t="s">
        <v>9626</v>
      </c>
      <c r="B79" s="244" t="str">
        <f t="shared" si="1"/>
        <v>90715U</v>
      </c>
      <c r="C79" s="244" t="s">
        <v>4972</v>
      </c>
      <c r="D79" s="244" t="s">
        <v>65</v>
      </c>
      <c r="E79" s="244" t="s">
        <v>4952</v>
      </c>
      <c r="F79" s="245">
        <v>282.3</v>
      </c>
    </row>
    <row r="80" spans="1:6" ht="13.5">
      <c r="A80" s="244" t="s">
        <v>9627</v>
      </c>
      <c r="B80" s="244" t="str">
        <f t="shared" si="1"/>
        <v>90716U</v>
      </c>
      <c r="C80" s="244" t="s">
        <v>4973</v>
      </c>
      <c r="D80" s="244" t="s">
        <v>65</v>
      </c>
      <c r="E80" s="244" t="s">
        <v>4952</v>
      </c>
      <c r="F80" s="245">
        <v>40.119999999999997</v>
      </c>
    </row>
    <row r="81" spans="1:6" ht="13.5">
      <c r="A81" s="244" t="s">
        <v>9628</v>
      </c>
      <c r="B81" s="244" t="str">
        <f t="shared" si="1"/>
        <v>90717U</v>
      </c>
      <c r="C81" s="244" t="s">
        <v>4974</v>
      </c>
      <c r="D81" s="244" t="s">
        <v>65</v>
      </c>
      <c r="E81" s="244" t="s">
        <v>4952</v>
      </c>
      <c r="F81" s="245">
        <v>60.88</v>
      </c>
    </row>
    <row r="82" spans="1:6" ht="13.5">
      <c r="A82" s="244" t="s">
        <v>9629</v>
      </c>
      <c r="B82" s="244" t="str">
        <f t="shared" si="1"/>
        <v>90718U</v>
      </c>
      <c r="C82" s="244" t="s">
        <v>4975</v>
      </c>
      <c r="D82" s="244" t="s">
        <v>65</v>
      </c>
      <c r="E82" s="244" t="s">
        <v>4952</v>
      </c>
      <c r="F82" s="245">
        <v>96.62</v>
      </c>
    </row>
    <row r="83" spans="1:6" ht="13.5">
      <c r="A83" s="244" t="s">
        <v>9630</v>
      </c>
      <c r="B83" s="244" t="str">
        <f t="shared" si="1"/>
        <v>90719U</v>
      </c>
      <c r="C83" s="244" t="s">
        <v>4976</v>
      </c>
      <c r="D83" s="244" t="s">
        <v>65</v>
      </c>
      <c r="E83" s="244" t="s">
        <v>4952</v>
      </c>
      <c r="F83" s="245">
        <v>131.63999999999999</v>
      </c>
    </row>
    <row r="84" spans="1:6" ht="13.5">
      <c r="A84" s="244" t="s">
        <v>9631</v>
      </c>
      <c r="B84" s="244" t="str">
        <f t="shared" si="1"/>
        <v>90720U</v>
      </c>
      <c r="C84" s="244" t="s">
        <v>4977</v>
      </c>
      <c r="D84" s="244" t="s">
        <v>65</v>
      </c>
      <c r="E84" s="244" t="s">
        <v>4952</v>
      </c>
      <c r="F84" s="245">
        <v>183.13</v>
      </c>
    </row>
    <row r="85" spans="1:6" ht="13.5">
      <c r="A85" s="244" t="s">
        <v>9632</v>
      </c>
      <c r="B85" s="244" t="str">
        <f t="shared" si="1"/>
        <v>90721U</v>
      </c>
      <c r="C85" s="244" t="s">
        <v>4978</v>
      </c>
      <c r="D85" s="244" t="s">
        <v>65</v>
      </c>
      <c r="E85" s="244" t="s">
        <v>4952</v>
      </c>
      <c r="F85" s="245">
        <v>221.5</v>
      </c>
    </row>
    <row r="86" spans="1:6" ht="13.5">
      <c r="A86" s="244" t="s">
        <v>9633</v>
      </c>
      <c r="B86" s="244" t="str">
        <f t="shared" si="1"/>
        <v>90723U</v>
      </c>
      <c r="C86" s="244" t="s">
        <v>4979</v>
      </c>
      <c r="D86" s="244" t="s">
        <v>65</v>
      </c>
      <c r="E86" s="244" t="s">
        <v>4952</v>
      </c>
      <c r="F86" s="245">
        <v>583.1</v>
      </c>
    </row>
    <row r="87" spans="1:6" ht="13.5">
      <c r="A87" s="244" t="s">
        <v>9634</v>
      </c>
      <c r="B87" s="244" t="str">
        <f t="shared" si="1"/>
        <v>90724U</v>
      </c>
      <c r="C87" s="244" t="s">
        <v>4980</v>
      </c>
      <c r="D87" s="244" t="s">
        <v>2</v>
      </c>
      <c r="E87" s="244" t="s">
        <v>4900</v>
      </c>
      <c r="F87" s="245">
        <v>21.67</v>
      </c>
    </row>
    <row r="88" spans="1:6" ht="13.5">
      <c r="A88" s="244" t="s">
        <v>9635</v>
      </c>
      <c r="B88" s="244" t="str">
        <f t="shared" si="1"/>
        <v>90725U</v>
      </c>
      <c r="C88" s="244" t="s">
        <v>4981</v>
      </c>
      <c r="D88" s="244" t="s">
        <v>2</v>
      </c>
      <c r="E88" s="244" t="s">
        <v>4900</v>
      </c>
      <c r="F88" s="245">
        <v>26.74</v>
      </c>
    </row>
    <row r="89" spans="1:6" ht="13.5">
      <c r="A89" s="244" t="s">
        <v>9636</v>
      </c>
      <c r="B89" s="244" t="str">
        <f t="shared" si="1"/>
        <v>90726U</v>
      </c>
      <c r="C89" s="244" t="s">
        <v>4982</v>
      </c>
      <c r="D89" s="244" t="s">
        <v>2</v>
      </c>
      <c r="E89" s="244" t="s">
        <v>4900</v>
      </c>
      <c r="F89" s="245">
        <v>31.81</v>
      </c>
    </row>
    <row r="90" spans="1:6" ht="13.5">
      <c r="A90" s="244" t="s">
        <v>9637</v>
      </c>
      <c r="B90" s="244" t="str">
        <f t="shared" si="1"/>
        <v>90727U</v>
      </c>
      <c r="C90" s="244" t="s">
        <v>4983</v>
      </c>
      <c r="D90" s="244" t="s">
        <v>2</v>
      </c>
      <c r="E90" s="244" t="s">
        <v>4900</v>
      </c>
      <c r="F90" s="245">
        <v>36.869999999999997</v>
      </c>
    </row>
    <row r="91" spans="1:6" ht="13.5">
      <c r="A91" s="244" t="s">
        <v>9638</v>
      </c>
      <c r="B91" s="244" t="str">
        <f t="shared" si="1"/>
        <v>90728U</v>
      </c>
      <c r="C91" s="244" t="s">
        <v>4984</v>
      </c>
      <c r="D91" s="244" t="s">
        <v>2</v>
      </c>
      <c r="E91" s="244" t="s">
        <v>4900</v>
      </c>
      <c r="F91" s="245">
        <v>41.94</v>
      </c>
    </row>
    <row r="92" spans="1:6" ht="13.5">
      <c r="A92" s="244" t="s">
        <v>9639</v>
      </c>
      <c r="B92" s="244" t="str">
        <f t="shared" si="1"/>
        <v>90729U</v>
      </c>
      <c r="C92" s="244" t="s">
        <v>4985</v>
      </c>
      <c r="D92" s="244" t="s">
        <v>2</v>
      </c>
      <c r="E92" s="244" t="s">
        <v>4900</v>
      </c>
      <c r="F92" s="245">
        <v>47.01</v>
      </c>
    </row>
    <row r="93" spans="1:6" ht="13.5">
      <c r="A93" s="244" t="s">
        <v>9640</v>
      </c>
      <c r="B93" s="244" t="str">
        <f t="shared" si="1"/>
        <v>90730U</v>
      </c>
      <c r="C93" s="244" t="s">
        <v>4986</v>
      </c>
      <c r="D93" s="244" t="s">
        <v>2</v>
      </c>
      <c r="E93" s="244" t="s">
        <v>4900</v>
      </c>
      <c r="F93" s="245">
        <v>52.12</v>
      </c>
    </row>
    <row r="94" spans="1:6" ht="13.5">
      <c r="A94" s="244" t="s">
        <v>9641</v>
      </c>
      <c r="B94" s="244" t="str">
        <f t="shared" si="1"/>
        <v>90731U</v>
      </c>
      <c r="C94" s="244" t="s">
        <v>4987</v>
      </c>
      <c r="D94" s="244" t="s">
        <v>2</v>
      </c>
      <c r="E94" s="244" t="s">
        <v>4900</v>
      </c>
      <c r="F94" s="245">
        <v>57.17</v>
      </c>
    </row>
    <row r="95" spans="1:6" ht="13.5">
      <c r="A95" s="244" t="s">
        <v>9642</v>
      </c>
      <c r="B95" s="244" t="str">
        <f t="shared" si="1"/>
        <v>90732U</v>
      </c>
      <c r="C95" s="244" t="s">
        <v>4988</v>
      </c>
      <c r="D95" s="244" t="s">
        <v>2</v>
      </c>
      <c r="E95" s="244" t="s">
        <v>4900</v>
      </c>
      <c r="F95" s="245">
        <v>72.38</v>
      </c>
    </row>
    <row r="96" spans="1:6" ht="13.5">
      <c r="A96" s="244" t="s">
        <v>9643</v>
      </c>
      <c r="B96" s="244" t="str">
        <f t="shared" si="1"/>
        <v>90733U</v>
      </c>
      <c r="C96" s="244" t="s">
        <v>4989</v>
      </c>
      <c r="D96" s="244" t="s">
        <v>65</v>
      </c>
      <c r="E96" s="244" t="s">
        <v>4900</v>
      </c>
      <c r="F96" s="245">
        <v>2.36</v>
      </c>
    </row>
    <row r="97" spans="1:6" ht="13.5">
      <c r="A97" s="244" t="s">
        <v>9644</v>
      </c>
      <c r="B97" s="244" t="str">
        <f t="shared" si="1"/>
        <v>90734U</v>
      </c>
      <c r="C97" s="244" t="s">
        <v>4990</v>
      </c>
      <c r="D97" s="244" t="s">
        <v>65</v>
      </c>
      <c r="E97" s="244" t="s">
        <v>4900</v>
      </c>
      <c r="F97" s="245">
        <v>2.88</v>
      </c>
    </row>
    <row r="98" spans="1:6" ht="13.5">
      <c r="A98" s="244" t="s">
        <v>9645</v>
      </c>
      <c r="B98" s="244" t="str">
        <f t="shared" si="1"/>
        <v>90735U</v>
      </c>
      <c r="C98" s="244" t="s">
        <v>4991</v>
      </c>
      <c r="D98" s="244" t="s">
        <v>65</v>
      </c>
      <c r="E98" s="244" t="s">
        <v>4900</v>
      </c>
      <c r="F98" s="245">
        <v>3.42</v>
      </c>
    </row>
    <row r="99" spans="1:6" ht="13.5">
      <c r="A99" s="244" t="s">
        <v>9646</v>
      </c>
      <c r="B99" s="244" t="str">
        <f t="shared" si="1"/>
        <v>90736U</v>
      </c>
      <c r="C99" s="244" t="s">
        <v>4992</v>
      </c>
      <c r="D99" s="244" t="s">
        <v>65</v>
      </c>
      <c r="E99" s="244" t="s">
        <v>4900</v>
      </c>
      <c r="F99" s="245">
        <v>3.95</v>
      </c>
    </row>
    <row r="100" spans="1:6" ht="13.5">
      <c r="A100" s="244" t="s">
        <v>9647</v>
      </c>
      <c r="B100" s="244" t="str">
        <f t="shared" si="1"/>
        <v>90737U</v>
      </c>
      <c r="C100" s="244" t="s">
        <v>4993</v>
      </c>
      <c r="D100" s="244" t="s">
        <v>65</v>
      </c>
      <c r="E100" s="244" t="s">
        <v>4900</v>
      </c>
      <c r="F100" s="245">
        <v>4.4800000000000004</v>
      </c>
    </row>
    <row r="101" spans="1:6" ht="13.5">
      <c r="A101" s="244" t="s">
        <v>9648</v>
      </c>
      <c r="B101" s="244" t="str">
        <f t="shared" si="1"/>
        <v>90738U</v>
      </c>
      <c r="C101" s="244" t="s">
        <v>4994</v>
      </c>
      <c r="D101" s="244" t="s">
        <v>65</v>
      </c>
      <c r="E101" s="244" t="s">
        <v>4900</v>
      </c>
      <c r="F101" s="245">
        <v>5</v>
      </c>
    </row>
    <row r="102" spans="1:6" ht="13.5">
      <c r="A102" s="244" t="s">
        <v>9649</v>
      </c>
      <c r="B102" s="244" t="str">
        <f t="shared" si="1"/>
        <v>90739U</v>
      </c>
      <c r="C102" s="244" t="s">
        <v>4995</v>
      </c>
      <c r="D102" s="244" t="s">
        <v>65</v>
      </c>
      <c r="E102" s="244" t="s">
        <v>4952</v>
      </c>
      <c r="F102" s="245">
        <v>10.82</v>
      </c>
    </row>
    <row r="103" spans="1:6" ht="13.5">
      <c r="A103" s="244" t="s">
        <v>9650</v>
      </c>
      <c r="B103" s="244" t="str">
        <f t="shared" si="1"/>
        <v>90740U</v>
      </c>
      <c r="C103" s="244" t="s">
        <v>4996</v>
      </c>
      <c r="D103" s="244" t="s">
        <v>65</v>
      </c>
      <c r="E103" s="244" t="s">
        <v>4900</v>
      </c>
      <c r="F103" s="245">
        <v>5.27</v>
      </c>
    </row>
    <row r="104" spans="1:6" ht="13.5">
      <c r="A104" s="244" t="s">
        <v>9651</v>
      </c>
      <c r="B104" s="244" t="str">
        <f t="shared" si="1"/>
        <v>90741U</v>
      </c>
      <c r="C104" s="244" t="s">
        <v>4997</v>
      </c>
      <c r="D104" s="244" t="s">
        <v>65</v>
      </c>
      <c r="E104" s="244" t="s">
        <v>4900</v>
      </c>
      <c r="F104" s="245">
        <v>5.8</v>
      </c>
    </row>
    <row r="105" spans="1:6" ht="13.5">
      <c r="A105" s="244" t="s">
        <v>9652</v>
      </c>
      <c r="B105" s="244" t="str">
        <f t="shared" si="1"/>
        <v>90742U</v>
      </c>
      <c r="C105" s="244" t="s">
        <v>4998</v>
      </c>
      <c r="D105" s="244" t="s">
        <v>65</v>
      </c>
      <c r="E105" s="244" t="s">
        <v>4900</v>
      </c>
      <c r="F105" s="245">
        <v>6.33</v>
      </c>
    </row>
    <row r="106" spans="1:6" ht="13.5">
      <c r="A106" s="244" t="s">
        <v>9653</v>
      </c>
      <c r="B106" s="244" t="str">
        <f t="shared" si="1"/>
        <v>90743U</v>
      </c>
      <c r="C106" s="244" t="s">
        <v>4999</v>
      </c>
      <c r="D106" s="244" t="s">
        <v>65</v>
      </c>
      <c r="E106" s="244" t="s">
        <v>4900</v>
      </c>
      <c r="F106" s="245">
        <v>6.86</v>
      </c>
    </row>
    <row r="107" spans="1:6" ht="13.5">
      <c r="A107" s="244" t="s">
        <v>9654</v>
      </c>
      <c r="B107" s="244" t="str">
        <f t="shared" si="1"/>
        <v>90744U</v>
      </c>
      <c r="C107" s="244" t="s">
        <v>5000</v>
      </c>
      <c r="D107" s="244" t="s">
        <v>65</v>
      </c>
      <c r="E107" s="244" t="s">
        <v>4900</v>
      </c>
      <c r="F107" s="245">
        <v>7.38</v>
      </c>
    </row>
    <row r="108" spans="1:6" ht="13.5">
      <c r="A108" s="244" t="s">
        <v>9655</v>
      </c>
      <c r="B108" s="244" t="str">
        <f t="shared" si="1"/>
        <v>90745U</v>
      </c>
      <c r="C108" s="244" t="s">
        <v>5001</v>
      </c>
      <c r="D108" s="244" t="s">
        <v>65</v>
      </c>
      <c r="E108" s="244" t="s">
        <v>4952</v>
      </c>
      <c r="F108" s="245">
        <v>15.48</v>
      </c>
    </row>
    <row r="109" spans="1:6" ht="13.5">
      <c r="A109" s="244" t="s">
        <v>9656</v>
      </c>
      <c r="B109" s="244" t="str">
        <f t="shared" si="1"/>
        <v>90746U</v>
      </c>
      <c r="C109" s="244" t="s">
        <v>5002</v>
      </c>
      <c r="D109" s="244" t="s">
        <v>65</v>
      </c>
      <c r="E109" s="244" t="s">
        <v>4900</v>
      </c>
      <c r="F109" s="245">
        <v>3.21</v>
      </c>
    </row>
    <row r="110" spans="1:6" ht="13.5">
      <c r="A110" s="244" t="s">
        <v>9657</v>
      </c>
      <c r="B110" s="244" t="str">
        <f t="shared" si="1"/>
        <v>90747U</v>
      </c>
      <c r="C110" s="244" t="s">
        <v>5003</v>
      </c>
      <c r="D110" s="244" t="s">
        <v>65</v>
      </c>
      <c r="E110" s="244" t="s">
        <v>4952</v>
      </c>
      <c r="F110" s="245">
        <v>11.73</v>
      </c>
    </row>
    <row r="111" spans="1:6" ht="13.5">
      <c r="A111" s="244" t="s">
        <v>9658</v>
      </c>
      <c r="B111" s="244" t="str">
        <f t="shared" si="1"/>
        <v>90748U</v>
      </c>
      <c r="C111" s="244" t="s">
        <v>5004</v>
      </c>
      <c r="D111" s="244" t="s">
        <v>65</v>
      </c>
      <c r="E111" s="244" t="s">
        <v>4900</v>
      </c>
      <c r="F111" s="245">
        <v>4.24</v>
      </c>
    </row>
    <row r="112" spans="1:6" ht="13.5">
      <c r="A112" s="244" t="s">
        <v>9659</v>
      </c>
      <c r="B112" s="244" t="str">
        <f t="shared" si="1"/>
        <v>90749U</v>
      </c>
      <c r="C112" s="244" t="s">
        <v>5005</v>
      </c>
      <c r="D112" s="244" t="s">
        <v>65</v>
      </c>
      <c r="E112" s="244" t="s">
        <v>4900</v>
      </c>
      <c r="F112" s="245">
        <v>4.76</v>
      </c>
    </row>
    <row r="113" spans="1:6" ht="13.5">
      <c r="A113" s="244" t="s">
        <v>9660</v>
      </c>
      <c r="B113" s="244" t="str">
        <f t="shared" si="1"/>
        <v>90750U</v>
      </c>
      <c r="C113" s="244" t="s">
        <v>5006</v>
      </c>
      <c r="D113" s="244" t="s">
        <v>65</v>
      </c>
      <c r="E113" s="244" t="s">
        <v>4900</v>
      </c>
      <c r="F113" s="245">
        <v>5.29</v>
      </c>
    </row>
    <row r="114" spans="1:6" ht="13.5">
      <c r="A114" s="244" t="s">
        <v>9661</v>
      </c>
      <c r="B114" s="244" t="str">
        <f t="shared" si="1"/>
        <v>90751U</v>
      </c>
      <c r="C114" s="244" t="s">
        <v>5007</v>
      </c>
      <c r="D114" s="244" t="s">
        <v>65</v>
      </c>
      <c r="E114" s="244" t="s">
        <v>4900</v>
      </c>
      <c r="F114" s="245">
        <v>5.82</v>
      </c>
    </row>
    <row r="115" spans="1:6" ht="13.5">
      <c r="A115" s="244" t="s">
        <v>9662</v>
      </c>
      <c r="B115" s="244" t="str">
        <f t="shared" si="1"/>
        <v>90752U</v>
      </c>
      <c r="C115" s="244" t="s">
        <v>5008</v>
      </c>
      <c r="D115" s="244" t="s">
        <v>65</v>
      </c>
      <c r="E115" s="244" t="s">
        <v>4900</v>
      </c>
      <c r="F115" s="245">
        <v>6.35</v>
      </c>
    </row>
    <row r="116" spans="1:6" ht="13.5">
      <c r="A116" s="244" t="s">
        <v>9663</v>
      </c>
      <c r="B116" s="244" t="str">
        <f t="shared" si="1"/>
        <v>90753U</v>
      </c>
      <c r="C116" s="244" t="s">
        <v>5009</v>
      </c>
      <c r="D116" s="244" t="s">
        <v>65</v>
      </c>
      <c r="E116" s="244" t="s">
        <v>4900</v>
      </c>
      <c r="F116" s="245">
        <v>6.87</v>
      </c>
    </row>
    <row r="117" spans="1:6" ht="13.5">
      <c r="A117" s="244" t="s">
        <v>9664</v>
      </c>
      <c r="B117" s="244" t="str">
        <f t="shared" si="1"/>
        <v>90754U</v>
      </c>
      <c r="C117" s="244" t="s">
        <v>5010</v>
      </c>
      <c r="D117" s="244" t="s">
        <v>65</v>
      </c>
      <c r="E117" s="244" t="s">
        <v>4952</v>
      </c>
      <c r="F117" s="245">
        <v>14.49</v>
      </c>
    </row>
    <row r="118" spans="1:6" ht="13.5">
      <c r="A118" s="244" t="s">
        <v>9665</v>
      </c>
      <c r="B118" s="244" t="str">
        <f t="shared" si="1"/>
        <v>90755U</v>
      </c>
      <c r="C118" s="244" t="s">
        <v>5011</v>
      </c>
      <c r="D118" s="244" t="s">
        <v>65</v>
      </c>
      <c r="E118" s="244" t="s">
        <v>4900</v>
      </c>
      <c r="F118" s="245">
        <v>7.14</v>
      </c>
    </row>
    <row r="119" spans="1:6" ht="13.5">
      <c r="A119" s="244" t="s">
        <v>9666</v>
      </c>
      <c r="B119" s="244" t="str">
        <f t="shared" si="1"/>
        <v>90756U</v>
      </c>
      <c r="C119" s="244" t="s">
        <v>5012</v>
      </c>
      <c r="D119" s="244" t="s">
        <v>65</v>
      </c>
      <c r="E119" s="244" t="s">
        <v>4900</v>
      </c>
      <c r="F119" s="245">
        <v>7.67</v>
      </c>
    </row>
    <row r="120" spans="1:6" ht="13.5">
      <c r="A120" s="244" t="s">
        <v>9667</v>
      </c>
      <c r="B120" s="244" t="str">
        <f t="shared" si="1"/>
        <v>90757U</v>
      </c>
      <c r="C120" s="244" t="s">
        <v>5013</v>
      </c>
      <c r="D120" s="244" t="s">
        <v>65</v>
      </c>
      <c r="E120" s="244" t="s">
        <v>4900</v>
      </c>
      <c r="F120" s="245">
        <v>8.1999999999999993</v>
      </c>
    </row>
    <row r="121" spans="1:6" ht="13.5">
      <c r="A121" s="244" t="s">
        <v>9668</v>
      </c>
      <c r="B121" s="244" t="str">
        <f t="shared" si="1"/>
        <v>90758U</v>
      </c>
      <c r="C121" s="244" t="s">
        <v>5014</v>
      </c>
      <c r="D121" s="244" t="s">
        <v>65</v>
      </c>
      <c r="E121" s="244" t="s">
        <v>4900</v>
      </c>
      <c r="F121" s="245">
        <v>8.73</v>
      </c>
    </row>
    <row r="122" spans="1:6" ht="13.5">
      <c r="A122" s="244" t="s">
        <v>9669</v>
      </c>
      <c r="B122" s="244" t="str">
        <f t="shared" si="1"/>
        <v>90759U</v>
      </c>
      <c r="C122" s="244" t="s">
        <v>5015</v>
      </c>
      <c r="D122" s="244" t="s">
        <v>65</v>
      </c>
      <c r="E122" s="244" t="s">
        <v>4900</v>
      </c>
      <c r="F122" s="245">
        <v>9.25</v>
      </c>
    </row>
    <row r="123" spans="1:6" ht="13.5">
      <c r="A123" s="244" t="s">
        <v>9670</v>
      </c>
      <c r="B123" s="244" t="str">
        <f t="shared" si="1"/>
        <v>90760U</v>
      </c>
      <c r="C123" s="244" t="s">
        <v>5016</v>
      </c>
      <c r="D123" s="244" t="s">
        <v>65</v>
      </c>
      <c r="E123" s="244" t="s">
        <v>4952</v>
      </c>
      <c r="F123" s="245">
        <v>19.14</v>
      </c>
    </row>
    <row r="124" spans="1:6" ht="13.5">
      <c r="A124" s="244" t="s">
        <v>9671</v>
      </c>
      <c r="B124" s="244" t="str">
        <f t="shared" si="1"/>
        <v>90761U</v>
      </c>
      <c r="C124" s="244" t="s">
        <v>5017</v>
      </c>
      <c r="D124" s="244" t="s">
        <v>65</v>
      </c>
      <c r="E124" s="244" t="s">
        <v>4900</v>
      </c>
      <c r="F124" s="245">
        <v>3.93</v>
      </c>
    </row>
    <row r="125" spans="1:6" ht="13.5">
      <c r="A125" s="244" t="s">
        <v>9672</v>
      </c>
      <c r="B125" s="244" t="str">
        <f t="shared" si="1"/>
        <v>90762U</v>
      </c>
      <c r="C125" s="244" t="s">
        <v>5018</v>
      </c>
      <c r="D125" s="244" t="s">
        <v>65</v>
      </c>
      <c r="E125" s="244" t="s">
        <v>4952</v>
      </c>
      <c r="F125" s="245">
        <v>13.96</v>
      </c>
    </row>
    <row r="126" spans="1:6" ht="13.5">
      <c r="A126" s="244" t="s">
        <v>9673</v>
      </c>
      <c r="B126" s="244" t="str">
        <f t="shared" si="1"/>
        <v>94869U</v>
      </c>
      <c r="C126" s="244" t="s">
        <v>5019</v>
      </c>
      <c r="D126" s="244" t="s">
        <v>65</v>
      </c>
      <c r="E126" s="244" t="s">
        <v>4952</v>
      </c>
      <c r="F126" s="245">
        <v>117.97</v>
      </c>
    </row>
    <row r="127" spans="1:6" ht="13.5">
      <c r="A127" s="244" t="s">
        <v>9674</v>
      </c>
      <c r="B127" s="244" t="str">
        <f t="shared" si="1"/>
        <v>94870U</v>
      </c>
      <c r="C127" s="244" t="s">
        <v>5020</v>
      </c>
      <c r="D127" s="244" t="s">
        <v>65</v>
      </c>
      <c r="E127" s="244" t="s">
        <v>4900</v>
      </c>
      <c r="F127" s="245">
        <v>0.78</v>
      </c>
    </row>
    <row r="128" spans="1:6" ht="13.5">
      <c r="A128" s="244" t="s">
        <v>9675</v>
      </c>
      <c r="B128" s="244" t="str">
        <f t="shared" si="1"/>
        <v>94871U</v>
      </c>
      <c r="C128" s="244" t="s">
        <v>5021</v>
      </c>
      <c r="D128" s="244" t="s">
        <v>65</v>
      </c>
      <c r="E128" s="244" t="s">
        <v>4952</v>
      </c>
      <c r="F128" s="245">
        <v>139.91</v>
      </c>
    </row>
    <row r="129" spans="1:6" ht="13.5">
      <c r="A129" s="244" t="s">
        <v>9676</v>
      </c>
      <c r="B129" s="244" t="str">
        <f t="shared" si="1"/>
        <v>94872U</v>
      </c>
      <c r="C129" s="244" t="s">
        <v>5022</v>
      </c>
      <c r="D129" s="244" t="s">
        <v>65</v>
      </c>
      <c r="E129" s="244" t="s">
        <v>4900</v>
      </c>
      <c r="F129" s="245">
        <v>1.37</v>
      </c>
    </row>
    <row r="130" spans="1:6" ht="13.5">
      <c r="A130" s="244" t="s">
        <v>9677</v>
      </c>
      <c r="B130" s="244" t="str">
        <f t="shared" si="1"/>
        <v>94875U</v>
      </c>
      <c r="C130" s="244" t="s">
        <v>5023</v>
      </c>
      <c r="D130" s="244" t="s">
        <v>65</v>
      </c>
      <c r="E130" s="244" t="s">
        <v>4952</v>
      </c>
      <c r="F130" s="245">
        <v>821.04</v>
      </c>
    </row>
    <row r="131" spans="1:6" ht="13.5">
      <c r="A131" s="244" t="s">
        <v>9678</v>
      </c>
      <c r="B131" s="244" t="str">
        <f t="shared" si="1"/>
        <v>94876U</v>
      </c>
      <c r="C131" s="244" t="s">
        <v>5024</v>
      </c>
      <c r="D131" s="244" t="s">
        <v>65</v>
      </c>
      <c r="E131" s="244" t="s">
        <v>4952</v>
      </c>
      <c r="F131" s="245">
        <v>17.739999999999998</v>
      </c>
    </row>
    <row r="132" spans="1:6" ht="13.5">
      <c r="A132" s="244" t="s">
        <v>9679</v>
      </c>
      <c r="B132" s="244" t="str">
        <f t="shared" si="1"/>
        <v>94878U</v>
      </c>
      <c r="C132" s="244" t="s">
        <v>5025</v>
      </c>
      <c r="D132" s="244" t="s">
        <v>65</v>
      </c>
      <c r="E132" s="244" t="s">
        <v>4952</v>
      </c>
      <c r="F132" s="245">
        <v>20.83</v>
      </c>
    </row>
    <row r="133" spans="1:6" ht="13.5">
      <c r="A133" s="244" t="s">
        <v>9680</v>
      </c>
      <c r="B133" s="244" t="str">
        <f t="shared" si="1"/>
        <v>94879U</v>
      </c>
      <c r="C133" s="244" t="s">
        <v>5026</v>
      </c>
      <c r="D133" s="244" t="s">
        <v>65</v>
      </c>
      <c r="E133" s="244" t="s">
        <v>4952</v>
      </c>
      <c r="F133" s="280">
        <v>1094.6099999999999</v>
      </c>
    </row>
    <row r="134" spans="1:6" ht="13.5">
      <c r="A134" s="244" t="s">
        <v>9681</v>
      </c>
      <c r="B134" s="244" t="str">
        <f t="shared" si="1"/>
        <v>94880U</v>
      </c>
      <c r="C134" s="244" t="s">
        <v>5027</v>
      </c>
      <c r="D134" s="244" t="s">
        <v>65</v>
      </c>
      <c r="E134" s="244" t="s">
        <v>4952</v>
      </c>
      <c r="F134" s="245">
        <v>25.5</v>
      </c>
    </row>
    <row r="135" spans="1:6" ht="13.5">
      <c r="A135" s="244" t="s">
        <v>9682</v>
      </c>
      <c r="B135" s="244" t="str">
        <f t="shared" si="1"/>
        <v>94881U</v>
      </c>
      <c r="C135" s="244" t="s">
        <v>5028</v>
      </c>
      <c r="D135" s="244" t="s">
        <v>65</v>
      </c>
      <c r="E135" s="244" t="s">
        <v>4952</v>
      </c>
      <c r="F135" s="280">
        <v>1705.86</v>
      </c>
    </row>
    <row r="136" spans="1:6" ht="13.5">
      <c r="A136" s="244" t="s">
        <v>9683</v>
      </c>
      <c r="B136" s="244" t="str">
        <f t="shared" ref="B136:B199" si="2">A136&amp;"U"</f>
        <v>94882U</v>
      </c>
      <c r="C136" s="244" t="s">
        <v>5029</v>
      </c>
      <c r="D136" s="244" t="s">
        <v>65</v>
      </c>
      <c r="E136" s="244" t="s">
        <v>4952</v>
      </c>
      <c r="F136" s="245">
        <v>30.25</v>
      </c>
    </row>
    <row r="137" spans="1:6" ht="13.5">
      <c r="A137" s="244" t="s">
        <v>9684</v>
      </c>
      <c r="B137" s="244" t="str">
        <f t="shared" si="2"/>
        <v>94884U</v>
      </c>
      <c r="C137" s="244" t="s">
        <v>5030</v>
      </c>
      <c r="D137" s="244" t="s">
        <v>65</v>
      </c>
      <c r="E137" s="244" t="s">
        <v>4952</v>
      </c>
      <c r="F137" s="245">
        <v>39.9</v>
      </c>
    </row>
    <row r="138" spans="1:6" ht="13.5">
      <c r="A138" s="244" t="s">
        <v>9685</v>
      </c>
      <c r="B138" s="244" t="str">
        <f t="shared" si="2"/>
        <v>94885U</v>
      </c>
      <c r="C138" s="244" t="s">
        <v>5031</v>
      </c>
      <c r="D138" s="244" t="s">
        <v>65</v>
      </c>
      <c r="E138" s="244" t="s">
        <v>4952</v>
      </c>
      <c r="F138" s="245">
        <v>118.2</v>
      </c>
    </row>
    <row r="139" spans="1:6" ht="13.5">
      <c r="A139" s="244" t="s">
        <v>9686</v>
      </c>
      <c r="B139" s="244" t="str">
        <f t="shared" si="2"/>
        <v>94886U</v>
      </c>
      <c r="C139" s="244" t="s">
        <v>5032</v>
      </c>
      <c r="D139" s="244" t="s">
        <v>65</v>
      </c>
      <c r="E139" s="244" t="s">
        <v>4900</v>
      </c>
      <c r="F139" s="245">
        <v>1.01</v>
      </c>
    </row>
    <row r="140" spans="1:6" ht="13.5">
      <c r="A140" s="244" t="s">
        <v>9687</v>
      </c>
      <c r="B140" s="244" t="str">
        <f t="shared" si="2"/>
        <v>94887U</v>
      </c>
      <c r="C140" s="244" t="s">
        <v>5033</v>
      </c>
      <c r="D140" s="244" t="s">
        <v>65</v>
      </c>
      <c r="E140" s="244" t="s">
        <v>4952</v>
      </c>
      <c r="F140" s="245">
        <v>140.29</v>
      </c>
    </row>
    <row r="141" spans="1:6" ht="13.5">
      <c r="A141" s="244" t="s">
        <v>9688</v>
      </c>
      <c r="B141" s="244" t="str">
        <f t="shared" si="2"/>
        <v>94888U</v>
      </c>
      <c r="C141" s="244" t="s">
        <v>5034</v>
      </c>
      <c r="D141" s="244" t="s">
        <v>65</v>
      </c>
      <c r="E141" s="244" t="s">
        <v>4900</v>
      </c>
      <c r="F141" s="245">
        <v>1.75</v>
      </c>
    </row>
    <row r="142" spans="1:6" ht="13.5">
      <c r="A142" s="244" t="s">
        <v>9689</v>
      </c>
      <c r="B142" s="244" t="str">
        <f t="shared" si="2"/>
        <v>94891U</v>
      </c>
      <c r="C142" s="244" t="s">
        <v>5035</v>
      </c>
      <c r="D142" s="244" t="s">
        <v>65</v>
      </c>
      <c r="E142" s="244" t="s">
        <v>4952</v>
      </c>
      <c r="F142" s="245">
        <v>823.91</v>
      </c>
    </row>
    <row r="143" spans="1:6" ht="13.5">
      <c r="A143" s="244" t="s">
        <v>9690</v>
      </c>
      <c r="B143" s="244" t="str">
        <f t="shared" si="2"/>
        <v>94892U</v>
      </c>
      <c r="C143" s="244" t="s">
        <v>5036</v>
      </c>
      <c r="D143" s="244" t="s">
        <v>65</v>
      </c>
      <c r="E143" s="244" t="s">
        <v>4952</v>
      </c>
      <c r="F143" s="245">
        <v>20.61</v>
      </c>
    </row>
    <row r="144" spans="1:6" ht="13.5">
      <c r="A144" s="244" t="s">
        <v>9691</v>
      </c>
      <c r="B144" s="244" t="str">
        <f t="shared" si="2"/>
        <v>94894U</v>
      </c>
      <c r="C144" s="244" t="s">
        <v>5037</v>
      </c>
      <c r="D144" s="244" t="s">
        <v>65</v>
      </c>
      <c r="E144" s="244" t="s">
        <v>4952</v>
      </c>
      <c r="F144" s="245">
        <v>23.94</v>
      </c>
    </row>
    <row r="145" spans="1:6" ht="13.5">
      <c r="A145" s="244" t="s">
        <v>9692</v>
      </c>
      <c r="B145" s="244" t="str">
        <f t="shared" si="2"/>
        <v>94895U</v>
      </c>
      <c r="C145" s="244" t="s">
        <v>5038</v>
      </c>
      <c r="D145" s="244" t="s">
        <v>65</v>
      </c>
      <c r="E145" s="244" t="s">
        <v>4952</v>
      </c>
      <c r="F145" s="280">
        <v>1098.03</v>
      </c>
    </row>
    <row r="146" spans="1:6" ht="13.5">
      <c r="A146" s="244" t="s">
        <v>9693</v>
      </c>
      <c r="B146" s="244" t="str">
        <f t="shared" si="2"/>
        <v>94896U</v>
      </c>
      <c r="C146" s="244" t="s">
        <v>5039</v>
      </c>
      <c r="D146" s="244" t="s">
        <v>65</v>
      </c>
      <c r="E146" s="244" t="s">
        <v>4952</v>
      </c>
      <c r="F146" s="245">
        <v>28.92</v>
      </c>
    </row>
    <row r="147" spans="1:6" ht="13.5">
      <c r="A147" s="244" t="s">
        <v>9694</v>
      </c>
      <c r="B147" s="244" t="str">
        <f t="shared" si="2"/>
        <v>94897U</v>
      </c>
      <c r="C147" s="244" t="s">
        <v>5040</v>
      </c>
      <c r="D147" s="244" t="s">
        <v>65</v>
      </c>
      <c r="E147" s="244" t="s">
        <v>4952</v>
      </c>
      <c r="F147" s="280">
        <v>1709.52</v>
      </c>
    </row>
    <row r="148" spans="1:6" ht="13.5">
      <c r="A148" s="244" t="s">
        <v>9695</v>
      </c>
      <c r="B148" s="244" t="str">
        <f t="shared" si="2"/>
        <v>94898U</v>
      </c>
      <c r="C148" s="244" t="s">
        <v>5041</v>
      </c>
      <c r="D148" s="244" t="s">
        <v>65</v>
      </c>
      <c r="E148" s="244" t="s">
        <v>4952</v>
      </c>
      <c r="F148" s="245">
        <v>33.909999999999997</v>
      </c>
    </row>
    <row r="149" spans="1:6" ht="13.5">
      <c r="A149" s="244" t="s">
        <v>9696</v>
      </c>
      <c r="B149" s="244" t="str">
        <f t="shared" si="2"/>
        <v>94900U</v>
      </c>
      <c r="C149" s="244" t="s">
        <v>5042</v>
      </c>
      <c r="D149" s="244" t="s">
        <v>65</v>
      </c>
      <c r="E149" s="244" t="s">
        <v>4952</v>
      </c>
      <c r="F149" s="245">
        <v>43.91</v>
      </c>
    </row>
    <row r="150" spans="1:6" ht="13.5">
      <c r="A150" s="244" t="s">
        <v>9697</v>
      </c>
      <c r="B150" s="244" t="str">
        <f t="shared" si="2"/>
        <v>97121U</v>
      </c>
      <c r="C150" s="244" t="s">
        <v>5043</v>
      </c>
      <c r="D150" s="244" t="s">
        <v>65</v>
      </c>
      <c r="E150" s="244" t="s">
        <v>4900</v>
      </c>
      <c r="F150" s="245">
        <v>1.75</v>
      </c>
    </row>
    <row r="151" spans="1:6" ht="13.5">
      <c r="A151" s="244" t="s">
        <v>9698</v>
      </c>
      <c r="B151" s="244" t="str">
        <f t="shared" si="2"/>
        <v>97122U</v>
      </c>
      <c r="C151" s="244" t="s">
        <v>5044</v>
      </c>
      <c r="D151" s="244" t="s">
        <v>65</v>
      </c>
      <c r="E151" s="244" t="s">
        <v>4900</v>
      </c>
      <c r="F151" s="245">
        <v>2.4300000000000002</v>
      </c>
    </row>
    <row r="152" spans="1:6" ht="13.5">
      <c r="A152" s="244" t="s">
        <v>9699</v>
      </c>
      <c r="B152" s="244" t="str">
        <f t="shared" si="2"/>
        <v>97123U</v>
      </c>
      <c r="C152" s="244" t="s">
        <v>5045</v>
      </c>
      <c r="D152" s="244" t="s">
        <v>65</v>
      </c>
      <c r="E152" s="244" t="s">
        <v>4900</v>
      </c>
      <c r="F152" s="245">
        <v>3.09</v>
      </c>
    </row>
    <row r="153" spans="1:6" ht="13.5">
      <c r="A153" s="244" t="s">
        <v>9700</v>
      </c>
      <c r="B153" s="244" t="str">
        <f t="shared" si="2"/>
        <v>97124U</v>
      </c>
      <c r="C153" s="244" t="s">
        <v>5046</v>
      </c>
      <c r="D153" s="244" t="s">
        <v>65</v>
      </c>
      <c r="E153" s="244" t="s">
        <v>4900</v>
      </c>
      <c r="F153" s="245">
        <v>0.77</v>
      </c>
    </row>
    <row r="154" spans="1:6" ht="13.5">
      <c r="A154" s="244" t="s">
        <v>9701</v>
      </c>
      <c r="B154" s="244" t="str">
        <f t="shared" si="2"/>
        <v>97125U</v>
      </c>
      <c r="C154" s="244" t="s">
        <v>5047</v>
      </c>
      <c r="D154" s="244" t="s">
        <v>65</v>
      </c>
      <c r="E154" s="244" t="s">
        <v>4900</v>
      </c>
      <c r="F154" s="245">
        <v>1.0900000000000001</v>
      </c>
    </row>
    <row r="155" spans="1:6" ht="13.5">
      <c r="A155" s="244" t="s">
        <v>9702</v>
      </c>
      <c r="B155" s="244" t="str">
        <f t="shared" si="2"/>
        <v>97126U</v>
      </c>
      <c r="C155" s="244" t="s">
        <v>5048</v>
      </c>
      <c r="D155" s="244" t="s">
        <v>65</v>
      </c>
      <c r="E155" s="244" t="s">
        <v>4900</v>
      </c>
      <c r="F155" s="245">
        <v>1.38</v>
      </c>
    </row>
    <row r="156" spans="1:6" ht="13.5">
      <c r="A156" s="244" t="s">
        <v>9703</v>
      </c>
      <c r="B156" s="244" t="str">
        <f t="shared" si="2"/>
        <v>92833U</v>
      </c>
      <c r="C156" s="244" t="s">
        <v>5049</v>
      </c>
      <c r="D156" s="244" t="s">
        <v>65</v>
      </c>
      <c r="E156" s="244" t="s">
        <v>4952</v>
      </c>
      <c r="F156" s="245">
        <v>114.35</v>
      </c>
    </row>
    <row r="157" spans="1:6" ht="13.5">
      <c r="A157" s="244" t="s">
        <v>9704</v>
      </c>
      <c r="B157" s="244" t="str">
        <f t="shared" si="2"/>
        <v>92834U</v>
      </c>
      <c r="C157" s="244" t="s">
        <v>5050</v>
      </c>
      <c r="D157" s="244" t="s">
        <v>65</v>
      </c>
      <c r="E157" s="244" t="s">
        <v>4952</v>
      </c>
      <c r="F157" s="245">
        <v>6.39</v>
      </c>
    </row>
    <row r="158" spans="1:6" ht="13.5">
      <c r="A158" s="244" t="s">
        <v>9705</v>
      </c>
      <c r="B158" s="244" t="str">
        <f t="shared" si="2"/>
        <v>92835U</v>
      </c>
      <c r="C158" s="244" t="s">
        <v>5051</v>
      </c>
      <c r="D158" s="244" t="s">
        <v>65</v>
      </c>
      <c r="E158" s="244" t="s">
        <v>4952</v>
      </c>
      <c r="F158" s="245">
        <v>149.5</v>
      </c>
    </row>
    <row r="159" spans="1:6" ht="13.5">
      <c r="A159" s="244" t="s">
        <v>9706</v>
      </c>
      <c r="B159" s="244" t="str">
        <f t="shared" si="2"/>
        <v>92836U</v>
      </c>
      <c r="C159" s="244" t="s">
        <v>5052</v>
      </c>
      <c r="D159" s="244" t="s">
        <v>65</v>
      </c>
      <c r="E159" s="244" t="s">
        <v>4952</v>
      </c>
      <c r="F159" s="245">
        <v>8.15</v>
      </c>
    </row>
    <row r="160" spans="1:6" ht="13.5">
      <c r="A160" s="244" t="s">
        <v>9707</v>
      </c>
      <c r="B160" s="244" t="str">
        <f t="shared" si="2"/>
        <v>92837U</v>
      </c>
      <c r="C160" s="244" t="s">
        <v>5053</v>
      </c>
      <c r="D160" s="244" t="s">
        <v>65</v>
      </c>
      <c r="E160" s="244" t="s">
        <v>4952</v>
      </c>
      <c r="F160" s="245">
        <v>188.45</v>
      </c>
    </row>
    <row r="161" spans="1:6" ht="13.5">
      <c r="A161" s="244" t="s">
        <v>9708</v>
      </c>
      <c r="B161" s="244" t="str">
        <f t="shared" si="2"/>
        <v>92838U</v>
      </c>
      <c r="C161" s="244" t="s">
        <v>5054</v>
      </c>
      <c r="D161" s="244" t="s">
        <v>65</v>
      </c>
      <c r="E161" s="244" t="s">
        <v>4952</v>
      </c>
      <c r="F161" s="245">
        <v>9.8000000000000007</v>
      </c>
    </row>
    <row r="162" spans="1:6" ht="13.5">
      <c r="A162" s="244" t="s">
        <v>9709</v>
      </c>
      <c r="B162" s="244" t="str">
        <f t="shared" si="2"/>
        <v>92839U</v>
      </c>
      <c r="C162" s="244" t="s">
        <v>5055</v>
      </c>
      <c r="D162" s="244" t="s">
        <v>65</v>
      </c>
      <c r="E162" s="244" t="s">
        <v>4952</v>
      </c>
      <c r="F162" s="245">
        <v>246.25</v>
      </c>
    </row>
    <row r="163" spans="1:6" ht="13.5">
      <c r="A163" s="244" t="s">
        <v>9710</v>
      </c>
      <c r="B163" s="244" t="str">
        <f t="shared" si="2"/>
        <v>92840U</v>
      </c>
      <c r="C163" s="244" t="s">
        <v>5056</v>
      </c>
      <c r="D163" s="244" t="s">
        <v>65</v>
      </c>
      <c r="E163" s="244" t="s">
        <v>4952</v>
      </c>
      <c r="F163" s="245">
        <v>11.6</v>
      </c>
    </row>
    <row r="164" spans="1:6" ht="13.5">
      <c r="A164" s="244" t="s">
        <v>9711</v>
      </c>
      <c r="B164" s="244" t="str">
        <f t="shared" si="2"/>
        <v>92841U</v>
      </c>
      <c r="C164" s="244" t="s">
        <v>5057</v>
      </c>
      <c r="D164" s="244" t="s">
        <v>65</v>
      </c>
      <c r="E164" s="244" t="s">
        <v>4952</v>
      </c>
      <c r="F164" s="245">
        <v>277.93</v>
      </c>
    </row>
    <row r="165" spans="1:6" ht="13.5">
      <c r="A165" s="244" t="s">
        <v>9712</v>
      </c>
      <c r="B165" s="244" t="str">
        <f t="shared" si="2"/>
        <v>92842U</v>
      </c>
      <c r="C165" s="244" t="s">
        <v>5058</v>
      </c>
      <c r="D165" s="244" t="s">
        <v>65</v>
      </c>
      <c r="E165" s="244" t="s">
        <v>4952</v>
      </c>
      <c r="F165" s="245">
        <v>13.25</v>
      </c>
    </row>
    <row r="166" spans="1:6" ht="13.5">
      <c r="A166" s="244" t="s">
        <v>9713</v>
      </c>
      <c r="B166" s="244" t="str">
        <f t="shared" si="2"/>
        <v>92844U</v>
      </c>
      <c r="C166" s="244" t="s">
        <v>5059</v>
      </c>
      <c r="D166" s="244" t="s">
        <v>65</v>
      </c>
      <c r="E166" s="244" t="s">
        <v>4952</v>
      </c>
      <c r="F166" s="245">
        <v>15.04</v>
      </c>
    </row>
    <row r="167" spans="1:6" ht="13.5">
      <c r="A167" s="244" t="s">
        <v>9714</v>
      </c>
      <c r="B167" s="244" t="str">
        <f t="shared" si="2"/>
        <v>92846U</v>
      </c>
      <c r="C167" s="244" t="s">
        <v>5060</v>
      </c>
      <c r="D167" s="244" t="s">
        <v>65</v>
      </c>
      <c r="E167" s="244" t="s">
        <v>4952</v>
      </c>
      <c r="F167" s="245">
        <v>16.7</v>
      </c>
    </row>
    <row r="168" spans="1:6" ht="13.5">
      <c r="A168" s="244" t="s">
        <v>9715</v>
      </c>
      <c r="B168" s="244" t="str">
        <f t="shared" si="2"/>
        <v>92847U</v>
      </c>
      <c r="C168" s="244" t="s">
        <v>5061</v>
      </c>
      <c r="D168" s="244" t="s">
        <v>65</v>
      </c>
      <c r="E168" s="244" t="s">
        <v>4952</v>
      </c>
      <c r="F168" s="245">
        <v>480.35</v>
      </c>
    </row>
    <row r="169" spans="1:6" ht="13.5">
      <c r="A169" s="244" t="s">
        <v>9716</v>
      </c>
      <c r="B169" s="244" t="str">
        <f t="shared" si="2"/>
        <v>92848U</v>
      </c>
      <c r="C169" s="244" t="s">
        <v>5062</v>
      </c>
      <c r="D169" s="244" t="s">
        <v>65</v>
      </c>
      <c r="E169" s="244" t="s">
        <v>4952</v>
      </c>
      <c r="F169" s="245">
        <v>18.53</v>
      </c>
    </row>
    <row r="170" spans="1:6" ht="13.5">
      <c r="A170" s="244" t="s">
        <v>9717</v>
      </c>
      <c r="B170" s="244" t="str">
        <f t="shared" si="2"/>
        <v>92849U</v>
      </c>
      <c r="C170" s="244" t="s">
        <v>5063</v>
      </c>
      <c r="D170" s="244" t="s">
        <v>65</v>
      </c>
      <c r="E170" s="244" t="s">
        <v>4952</v>
      </c>
      <c r="F170" s="245">
        <v>119.74</v>
      </c>
    </row>
    <row r="171" spans="1:6" ht="13.5">
      <c r="A171" s="244" t="s">
        <v>9718</v>
      </c>
      <c r="B171" s="244" t="str">
        <f t="shared" si="2"/>
        <v>92850U</v>
      </c>
      <c r="C171" s="244" t="s">
        <v>5064</v>
      </c>
      <c r="D171" s="244" t="s">
        <v>65</v>
      </c>
      <c r="E171" s="244" t="s">
        <v>4952</v>
      </c>
      <c r="F171" s="245">
        <v>12.08</v>
      </c>
    </row>
    <row r="172" spans="1:6" ht="13.5">
      <c r="A172" s="244" t="s">
        <v>9719</v>
      </c>
      <c r="B172" s="244" t="str">
        <f t="shared" si="2"/>
        <v>92851U</v>
      </c>
      <c r="C172" s="244" t="s">
        <v>5065</v>
      </c>
      <c r="D172" s="244" t="s">
        <v>65</v>
      </c>
      <c r="E172" s="244" t="s">
        <v>4952</v>
      </c>
      <c r="F172" s="245">
        <v>156.24</v>
      </c>
    </row>
    <row r="173" spans="1:6" ht="13.5">
      <c r="A173" s="244" t="s">
        <v>9720</v>
      </c>
      <c r="B173" s="244" t="str">
        <f t="shared" si="2"/>
        <v>92852U</v>
      </c>
      <c r="C173" s="244" t="s">
        <v>5066</v>
      </c>
      <c r="D173" s="244" t="s">
        <v>65</v>
      </c>
      <c r="E173" s="244" t="s">
        <v>4952</v>
      </c>
      <c r="F173" s="245">
        <v>15.26</v>
      </c>
    </row>
    <row r="174" spans="1:6" ht="13.5">
      <c r="A174" s="244" t="s">
        <v>9721</v>
      </c>
      <c r="B174" s="244" t="str">
        <f t="shared" si="2"/>
        <v>92853U</v>
      </c>
      <c r="C174" s="244" t="s">
        <v>5067</v>
      </c>
      <c r="D174" s="244" t="s">
        <v>65</v>
      </c>
      <c r="E174" s="244" t="s">
        <v>4952</v>
      </c>
      <c r="F174" s="245">
        <v>196.78</v>
      </c>
    </row>
    <row r="175" spans="1:6" ht="13.5">
      <c r="A175" s="244" t="s">
        <v>9722</v>
      </c>
      <c r="B175" s="244" t="str">
        <f t="shared" si="2"/>
        <v>92854U</v>
      </c>
      <c r="C175" s="244" t="s">
        <v>5068</v>
      </c>
      <c r="D175" s="244" t="s">
        <v>65</v>
      </c>
      <c r="E175" s="244" t="s">
        <v>4952</v>
      </c>
      <c r="F175" s="245">
        <v>18.59</v>
      </c>
    </row>
    <row r="176" spans="1:6" ht="13.5">
      <c r="A176" s="244" t="s">
        <v>9723</v>
      </c>
      <c r="B176" s="244" t="str">
        <f t="shared" si="2"/>
        <v>92855U</v>
      </c>
      <c r="C176" s="244" t="s">
        <v>5069</v>
      </c>
      <c r="D176" s="244" t="s">
        <v>65</v>
      </c>
      <c r="E176" s="244" t="s">
        <v>4952</v>
      </c>
      <c r="F176" s="245">
        <v>256.02</v>
      </c>
    </row>
    <row r="177" spans="1:6" ht="13.5">
      <c r="A177" s="244" t="s">
        <v>9724</v>
      </c>
      <c r="B177" s="244" t="str">
        <f t="shared" si="2"/>
        <v>92856U</v>
      </c>
      <c r="C177" s="244" t="s">
        <v>5070</v>
      </c>
      <c r="D177" s="244" t="s">
        <v>65</v>
      </c>
      <c r="E177" s="244" t="s">
        <v>4952</v>
      </c>
      <c r="F177" s="245">
        <v>21.91</v>
      </c>
    </row>
    <row r="178" spans="1:6" ht="13.5">
      <c r="A178" s="244" t="s">
        <v>9725</v>
      </c>
      <c r="B178" s="244" t="str">
        <f t="shared" si="2"/>
        <v>92857U</v>
      </c>
      <c r="C178" s="244" t="s">
        <v>5071</v>
      </c>
      <c r="D178" s="244" t="s">
        <v>65</v>
      </c>
      <c r="E178" s="244" t="s">
        <v>4952</v>
      </c>
      <c r="F178" s="245">
        <v>289.14</v>
      </c>
    </row>
    <row r="179" spans="1:6" ht="13.5">
      <c r="A179" s="244" t="s">
        <v>9726</v>
      </c>
      <c r="B179" s="244" t="str">
        <f t="shared" si="2"/>
        <v>92858U</v>
      </c>
      <c r="C179" s="244" t="s">
        <v>5072</v>
      </c>
      <c r="D179" s="244" t="s">
        <v>65</v>
      </c>
      <c r="E179" s="244" t="s">
        <v>4952</v>
      </c>
      <c r="F179" s="245">
        <v>25.09</v>
      </c>
    </row>
    <row r="180" spans="1:6" ht="13.5">
      <c r="A180" s="244" t="s">
        <v>9727</v>
      </c>
      <c r="B180" s="244" t="str">
        <f t="shared" si="2"/>
        <v>92860U</v>
      </c>
      <c r="C180" s="244" t="s">
        <v>5073</v>
      </c>
      <c r="D180" s="244" t="s">
        <v>65</v>
      </c>
      <c r="E180" s="244" t="s">
        <v>4952</v>
      </c>
      <c r="F180" s="245">
        <v>28.47</v>
      </c>
    </row>
    <row r="181" spans="1:6" ht="13.5">
      <c r="A181" s="244" t="s">
        <v>9728</v>
      </c>
      <c r="B181" s="244" t="str">
        <f t="shared" si="2"/>
        <v>92862U</v>
      </c>
      <c r="C181" s="244" t="s">
        <v>5074</v>
      </c>
      <c r="D181" s="244" t="s">
        <v>65</v>
      </c>
      <c r="E181" s="244" t="s">
        <v>4952</v>
      </c>
      <c r="F181" s="245">
        <v>31.78</v>
      </c>
    </row>
    <row r="182" spans="1:6" ht="13.5">
      <c r="A182" s="244" t="s">
        <v>9729</v>
      </c>
      <c r="B182" s="244" t="str">
        <f t="shared" si="2"/>
        <v>92863U</v>
      </c>
      <c r="C182" s="244" t="s">
        <v>5075</v>
      </c>
      <c r="D182" s="244" t="s">
        <v>65</v>
      </c>
      <c r="E182" s="244" t="s">
        <v>4952</v>
      </c>
      <c r="F182" s="245">
        <v>496.05</v>
      </c>
    </row>
    <row r="183" spans="1:6" ht="13.5">
      <c r="A183" s="244" t="s">
        <v>9730</v>
      </c>
      <c r="B183" s="244" t="str">
        <f t="shared" si="2"/>
        <v>92864U</v>
      </c>
      <c r="C183" s="244" t="s">
        <v>5076</v>
      </c>
      <c r="D183" s="244" t="s">
        <v>65</v>
      </c>
      <c r="E183" s="244" t="s">
        <v>4952</v>
      </c>
      <c r="F183" s="245">
        <v>35.1</v>
      </c>
    </row>
    <row r="184" spans="1:6" ht="13.5">
      <c r="A184" s="244" t="s">
        <v>9731</v>
      </c>
      <c r="B184" s="244" t="str">
        <f t="shared" si="2"/>
        <v>92210U</v>
      </c>
      <c r="C184" s="244" t="s">
        <v>5077</v>
      </c>
      <c r="D184" s="244" t="s">
        <v>65</v>
      </c>
      <c r="E184" s="244" t="s">
        <v>4952</v>
      </c>
      <c r="F184" s="245">
        <v>93.47</v>
      </c>
    </row>
    <row r="185" spans="1:6" ht="13.5">
      <c r="A185" s="244" t="s">
        <v>9732</v>
      </c>
      <c r="B185" s="244" t="str">
        <f t="shared" si="2"/>
        <v>92211U</v>
      </c>
      <c r="C185" s="244" t="s">
        <v>5078</v>
      </c>
      <c r="D185" s="244" t="s">
        <v>65</v>
      </c>
      <c r="E185" s="244" t="s">
        <v>4952</v>
      </c>
      <c r="F185" s="245">
        <v>119.65</v>
      </c>
    </row>
    <row r="186" spans="1:6" ht="13.5">
      <c r="A186" s="244" t="s">
        <v>9733</v>
      </c>
      <c r="B186" s="244" t="str">
        <f t="shared" si="2"/>
        <v>92212U</v>
      </c>
      <c r="C186" s="244" t="s">
        <v>5079</v>
      </c>
      <c r="D186" s="244" t="s">
        <v>65</v>
      </c>
      <c r="E186" s="244" t="s">
        <v>4952</v>
      </c>
      <c r="F186" s="245">
        <v>152.31</v>
      </c>
    </row>
    <row r="187" spans="1:6" ht="13.5">
      <c r="A187" s="244" t="s">
        <v>9734</v>
      </c>
      <c r="B187" s="244" t="str">
        <f t="shared" si="2"/>
        <v>92213U</v>
      </c>
      <c r="C187" s="244" t="s">
        <v>5080</v>
      </c>
      <c r="D187" s="244" t="s">
        <v>65</v>
      </c>
      <c r="E187" s="244" t="s">
        <v>4952</v>
      </c>
      <c r="F187" s="245">
        <v>200.67</v>
      </c>
    </row>
    <row r="188" spans="1:6" ht="13.5">
      <c r="A188" s="244" t="s">
        <v>9735</v>
      </c>
      <c r="B188" s="244" t="str">
        <f t="shared" si="2"/>
        <v>92214U</v>
      </c>
      <c r="C188" s="244" t="s">
        <v>5081</v>
      </c>
      <c r="D188" s="244" t="s">
        <v>65</v>
      </c>
      <c r="E188" s="244" t="s">
        <v>4952</v>
      </c>
      <c r="F188" s="245">
        <v>229.06</v>
      </c>
    </row>
    <row r="189" spans="1:6" ht="13.5">
      <c r="A189" s="244" t="s">
        <v>9736</v>
      </c>
      <c r="B189" s="244" t="str">
        <f t="shared" si="2"/>
        <v>92215U</v>
      </c>
      <c r="C189" s="244" t="s">
        <v>5082</v>
      </c>
      <c r="D189" s="244" t="s">
        <v>65</v>
      </c>
      <c r="E189" s="244" t="s">
        <v>4952</v>
      </c>
      <c r="F189" s="245">
        <v>276.24</v>
      </c>
    </row>
    <row r="190" spans="1:6" ht="13.5">
      <c r="A190" s="244" t="s">
        <v>9737</v>
      </c>
      <c r="B190" s="244" t="str">
        <f t="shared" si="2"/>
        <v>92216U</v>
      </c>
      <c r="C190" s="244" t="s">
        <v>5083</v>
      </c>
      <c r="D190" s="244" t="s">
        <v>65</v>
      </c>
      <c r="E190" s="244" t="s">
        <v>4952</v>
      </c>
      <c r="F190" s="245">
        <v>309.70999999999998</v>
      </c>
    </row>
    <row r="191" spans="1:6" ht="13.5">
      <c r="A191" s="244" t="s">
        <v>9738</v>
      </c>
      <c r="B191" s="244" t="str">
        <f t="shared" si="2"/>
        <v>92219U</v>
      </c>
      <c r="C191" s="244" t="s">
        <v>5084</v>
      </c>
      <c r="D191" s="244" t="s">
        <v>65</v>
      </c>
      <c r="E191" s="244" t="s">
        <v>4952</v>
      </c>
      <c r="F191" s="245">
        <v>100.59</v>
      </c>
    </row>
    <row r="192" spans="1:6" ht="13.5">
      <c r="A192" s="244" t="s">
        <v>9739</v>
      </c>
      <c r="B192" s="244" t="str">
        <f t="shared" si="2"/>
        <v>92220U</v>
      </c>
      <c r="C192" s="244" t="s">
        <v>5085</v>
      </c>
      <c r="D192" s="244" t="s">
        <v>65</v>
      </c>
      <c r="E192" s="244" t="s">
        <v>4952</v>
      </c>
      <c r="F192" s="245">
        <v>128.44</v>
      </c>
    </row>
    <row r="193" spans="1:6" ht="13.5">
      <c r="A193" s="244" t="s">
        <v>9740</v>
      </c>
      <c r="B193" s="244" t="str">
        <f t="shared" si="2"/>
        <v>92221U</v>
      </c>
      <c r="C193" s="244" t="s">
        <v>5086</v>
      </c>
      <c r="D193" s="244" t="s">
        <v>65</v>
      </c>
      <c r="E193" s="244" t="s">
        <v>4952</v>
      </c>
      <c r="F193" s="245">
        <v>162.63999999999999</v>
      </c>
    </row>
    <row r="194" spans="1:6" ht="13.5">
      <c r="A194" s="244" t="s">
        <v>9741</v>
      </c>
      <c r="B194" s="244" t="str">
        <f t="shared" si="2"/>
        <v>92222U</v>
      </c>
      <c r="C194" s="244" t="s">
        <v>5087</v>
      </c>
      <c r="D194" s="244" t="s">
        <v>65</v>
      </c>
      <c r="E194" s="244" t="s">
        <v>4952</v>
      </c>
      <c r="F194" s="245">
        <v>212.63</v>
      </c>
    </row>
    <row r="195" spans="1:6" ht="13.5">
      <c r="A195" s="244" t="s">
        <v>9742</v>
      </c>
      <c r="B195" s="244" t="str">
        <f t="shared" si="2"/>
        <v>92223U</v>
      </c>
      <c r="C195" s="244" t="s">
        <v>5088</v>
      </c>
      <c r="D195" s="244" t="s">
        <v>65</v>
      </c>
      <c r="E195" s="244" t="s">
        <v>4952</v>
      </c>
      <c r="F195" s="245">
        <v>242.49</v>
      </c>
    </row>
    <row r="196" spans="1:6" ht="13.5">
      <c r="A196" s="244" t="s">
        <v>9743</v>
      </c>
      <c r="B196" s="244" t="str">
        <f t="shared" si="2"/>
        <v>92224U</v>
      </c>
      <c r="C196" s="244" t="s">
        <v>5089</v>
      </c>
      <c r="D196" s="244" t="s">
        <v>65</v>
      </c>
      <c r="E196" s="244" t="s">
        <v>4952</v>
      </c>
      <c r="F196" s="245">
        <v>291.13</v>
      </c>
    </row>
    <row r="197" spans="1:6" ht="13.5">
      <c r="A197" s="244" t="s">
        <v>9744</v>
      </c>
      <c r="B197" s="244" t="str">
        <f t="shared" si="2"/>
        <v>92226U</v>
      </c>
      <c r="C197" s="244" t="s">
        <v>5090</v>
      </c>
      <c r="D197" s="244" t="s">
        <v>65</v>
      </c>
      <c r="E197" s="244" t="s">
        <v>4952</v>
      </c>
      <c r="F197" s="245">
        <v>326.35000000000002</v>
      </c>
    </row>
    <row r="198" spans="1:6" ht="13.5">
      <c r="A198" s="244" t="s">
        <v>9745</v>
      </c>
      <c r="B198" s="244" t="str">
        <f t="shared" si="2"/>
        <v>92808U</v>
      </c>
      <c r="C198" s="244" t="s">
        <v>5091</v>
      </c>
      <c r="D198" s="244" t="s">
        <v>65</v>
      </c>
      <c r="E198" s="244" t="s">
        <v>4952</v>
      </c>
      <c r="F198" s="245">
        <v>28.78</v>
      </c>
    </row>
    <row r="199" spans="1:6" ht="13.5">
      <c r="A199" s="244" t="s">
        <v>9746</v>
      </c>
      <c r="B199" s="244" t="str">
        <f t="shared" si="2"/>
        <v>92809U</v>
      </c>
      <c r="C199" s="244" t="s">
        <v>5092</v>
      </c>
      <c r="D199" s="244" t="s">
        <v>65</v>
      </c>
      <c r="E199" s="244" t="s">
        <v>4952</v>
      </c>
      <c r="F199" s="245">
        <v>36.880000000000003</v>
      </c>
    </row>
    <row r="200" spans="1:6" ht="13.5">
      <c r="A200" s="244" t="s">
        <v>9747</v>
      </c>
      <c r="B200" s="244" t="str">
        <f t="shared" ref="B200:B263" si="3">A200&amp;"U"</f>
        <v>92810U</v>
      </c>
      <c r="C200" s="244" t="s">
        <v>5093</v>
      </c>
      <c r="D200" s="244" t="s">
        <v>65</v>
      </c>
      <c r="E200" s="244" t="s">
        <v>4952</v>
      </c>
      <c r="F200" s="245">
        <v>44.91</v>
      </c>
    </row>
    <row r="201" spans="1:6" ht="13.5">
      <c r="A201" s="244" t="s">
        <v>9748</v>
      </c>
      <c r="B201" s="244" t="str">
        <f t="shared" si="3"/>
        <v>92811U</v>
      </c>
      <c r="C201" s="244" t="s">
        <v>5094</v>
      </c>
      <c r="D201" s="244" t="s">
        <v>65</v>
      </c>
      <c r="E201" s="244" t="s">
        <v>4952</v>
      </c>
      <c r="F201" s="245">
        <v>53.43</v>
      </c>
    </row>
    <row r="202" spans="1:6" ht="13.5">
      <c r="A202" s="244" t="s">
        <v>9749</v>
      </c>
      <c r="B202" s="244" t="str">
        <f t="shared" si="3"/>
        <v>92812U</v>
      </c>
      <c r="C202" s="244" t="s">
        <v>5095</v>
      </c>
      <c r="D202" s="244" t="s">
        <v>65</v>
      </c>
      <c r="E202" s="244" t="s">
        <v>4952</v>
      </c>
      <c r="F202" s="245">
        <v>61.88</v>
      </c>
    </row>
    <row r="203" spans="1:6" ht="13.5">
      <c r="A203" s="244" t="s">
        <v>9750</v>
      </c>
      <c r="B203" s="244" t="str">
        <f t="shared" si="3"/>
        <v>92813U</v>
      </c>
      <c r="C203" s="244" t="s">
        <v>5096</v>
      </c>
      <c r="D203" s="244" t="s">
        <v>65</v>
      </c>
      <c r="E203" s="244" t="s">
        <v>4952</v>
      </c>
      <c r="F203" s="245">
        <v>71.680000000000007</v>
      </c>
    </row>
    <row r="204" spans="1:6" ht="13.5">
      <c r="A204" s="244" t="s">
        <v>9751</v>
      </c>
      <c r="B204" s="244" t="str">
        <f t="shared" si="3"/>
        <v>92814U</v>
      </c>
      <c r="C204" s="244" t="s">
        <v>5097</v>
      </c>
      <c r="D204" s="244" t="s">
        <v>65</v>
      </c>
      <c r="E204" s="244" t="s">
        <v>4952</v>
      </c>
      <c r="F204" s="245">
        <v>81.94</v>
      </c>
    </row>
    <row r="205" spans="1:6" ht="13.5">
      <c r="A205" s="244" t="s">
        <v>9752</v>
      </c>
      <c r="B205" s="244" t="str">
        <f t="shared" si="3"/>
        <v>92815U</v>
      </c>
      <c r="C205" s="244" t="s">
        <v>5098</v>
      </c>
      <c r="D205" s="244" t="s">
        <v>65</v>
      </c>
      <c r="E205" s="244" t="s">
        <v>4952</v>
      </c>
      <c r="F205" s="245">
        <v>93.68</v>
      </c>
    </row>
    <row r="206" spans="1:6" ht="13.5">
      <c r="A206" s="244" t="s">
        <v>9753</v>
      </c>
      <c r="B206" s="244" t="str">
        <f t="shared" si="3"/>
        <v>92816U</v>
      </c>
      <c r="C206" s="244" t="s">
        <v>5099</v>
      </c>
      <c r="D206" s="244" t="s">
        <v>65</v>
      </c>
      <c r="E206" s="244" t="s">
        <v>4952</v>
      </c>
      <c r="F206" s="245">
        <v>423.36</v>
      </c>
    </row>
    <row r="207" spans="1:6" ht="13.5">
      <c r="A207" s="244" t="s">
        <v>9754</v>
      </c>
      <c r="B207" s="244" t="str">
        <f t="shared" si="3"/>
        <v>92817U</v>
      </c>
      <c r="C207" s="244" t="s">
        <v>5100</v>
      </c>
      <c r="D207" s="244" t="s">
        <v>65</v>
      </c>
      <c r="E207" s="244" t="s">
        <v>4952</v>
      </c>
      <c r="F207" s="245">
        <v>117.21</v>
      </c>
    </row>
    <row r="208" spans="1:6" ht="13.5">
      <c r="A208" s="244" t="s">
        <v>9755</v>
      </c>
      <c r="B208" s="244" t="str">
        <f t="shared" si="3"/>
        <v>92818U</v>
      </c>
      <c r="C208" s="244" t="s">
        <v>5101</v>
      </c>
      <c r="D208" s="244" t="s">
        <v>65</v>
      </c>
      <c r="E208" s="244" t="s">
        <v>4952</v>
      </c>
      <c r="F208" s="245">
        <v>613.16</v>
      </c>
    </row>
    <row r="209" spans="1:6" ht="13.5">
      <c r="A209" s="244" t="s">
        <v>9756</v>
      </c>
      <c r="B209" s="244" t="str">
        <f t="shared" si="3"/>
        <v>92819U</v>
      </c>
      <c r="C209" s="244" t="s">
        <v>5102</v>
      </c>
      <c r="D209" s="244" t="s">
        <v>65</v>
      </c>
      <c r="E209" s="244" t="s">
        <v>4952</v>
      </c>
      <c r="F209" s="245">
        <v>157.78</v>
      </c>
    </row>
    <row r="210" spans="1:6" ht="13.5">
      <c r="A210" s="244" t="s">
        <v>9757</v>
      </c>
      <c r="B210" s="244" t="str">
        <f t="shared" si="3"/>
        <v>92820U</v>
      </c>
      <c r="C210" s="244" t="s">
        <v>5103</v>
      </c>
      <c r="D210" s="244" t="s">
        <v>65</v>
      </c>
      <c r="E210" s="244" t="s">
        <v>4952</v>
      </c>
      <c r="F210" s="245">
        <v>34.35</v>
      </c>
    </row>
    <row r="211" spans="1:6" ht="13.5">
      <c r="A211" s="244" t="s">
        <v>9758</v>
      </c>
      <c r="B211" s="244" t="str">
        <f t="shared" si="3"/>
        <v>92821U</v>
      </c>
      <c r="C211" s="244" t="s">
        <v>5104</v>
      </c>
      <c r="D211" s="244" t="s">
        <v>65</v>
      </c>
      <c r="E211" s="244" t="s">
        <v>4952</v>
      </c>
      <c r="F211" s="245">
        <v>44</v>
      </c>
    </row>
    <row r="212" spans="1:6" ht="13.5">
      <c r="A212" s="244" t="s">
        <v>9759</v>
      </c>
      <c r="B212" s="244" t="str">
        <f t="shared" si="3"/>
        <v>92822U</v>
      </c>
      <c r="C212" s="244" t="s">
        <v>5105</v>
      </c>
      <c r="D212" s="244" t="s">
        <v>65</v>
      </c>
      <c r="E212" s="244" t="s">
        <v>4952</v>
      </c>
      <c r="F212" s="245">
        <v>53.7</v>
      </c>
    </row>
    <row r="213" spans="1:6" ht="13.5">
      <c r="A213" s="244" t="s">
        <v>9760</v>
      </c>
      <c r="B213" s="244" t="str">
        <f t="shared" si="3"/>
        <v>92824U</v>
      </c>
      <c r="C213" s="244" t="s">
        <v>5106</v>
      </c>
      <c r="D213" s="244" t="s">
        <v>65</v>
      </c>
      <c r="E213" s="244" t="s">
        <v>4952</v>
      </c>
      <c r="F213" s="245">
        <v>63.76</v>
      </c>
    </row>
    <row r="214" spans="1:6" ht="13.5">
      <c r="A214" s="244" t="s">
        <v>9761</v>
      </c>
      <c r="B214" s="244" t="str">
        <f t="shared" si="3"/>
        <v>92825U</v>
      </c>
      <c r="C214" s="244" t="s">
        <v>5107</v>
      </c>
      <c r="D214" s="244" t="s">
        <v>65</v>
      </c>
      <c r="E214" s="244" t="s">
        <v>4952</v>
      </c>
      <c r="F214" s="245">
        <v>73.84</v>
      </c>
    </row>
    <row r="215" spans="1:6" ht="13.5">
      <c r="A215" s="244" t="s">
        <v>9762</v>
      </c>
      <c r="B215" s="244" t="str">
        <f t="shared" si="3"/>
        <v>92826U</v>
      </c>
      <c r="C215" s="244" t="s">
        <v>5108</v>
      </c>
      <c r="D215" s="244" t="s">
        <v>65</v>
      </c>
      <c r="E215" s="244" t="s">
        <v>4952</v>
      </c>
      <c r="F215" s="245">
        <v>85.11</v>
      </c>
    </row>
    <row r="216" spans="1:6" ht="13.5">
      <c r="A216" s="244" t="s">
        <v>9763</v>
      </c>
      <c r="B216" s="244" t="str">
        <f t="shared" si="3"/>
        <v>92827U</v>
      </c>
      <c r="C216" s="244" t="s">
        <v>5109</v>
      </c>
      <c r="D216" s="244" t="s">
        <v>65</v>
      </c>
      <c r="E216" s="244" t="s">
        <v>4952</v>
      </c>
      <c r="F216" s="245">
        <v>96.83</v>
      </c>
    </row>
    <row r="217" spans="1:6" ht="13.5">
      <c r="A217" s="244" t="s">
        <v>9764</v>
      </c>
      <c r="B217" s="244" t="str">
        <f t="shared" si="3"/>
        <v>92828U</v>
      </c>
      <c r="C217" s="244" t="s">
        <v>5110</v>
      </c>
      <c r="D217" s="244" t="s">
        <v>65</v>
      </c>
      <c r="E217" s="244" t="s">
        <v>4952</v>
      </c>
      <c r="F217" s="245">
        <v>110.32</v>
      </c>
    </row>
    <row r="218" spans="1:6" ht="13.5">
      <c r="A218" s="244" t="s">
        <v>9765</v>
      </c>
      <c r="B218" s="244" t="str">
        <f t="shared" si="3"/>
        <v>92829U</v>
      </c>
      <c r="C218" s="244" t="s">
        <v>5111</v>
      </c>
      <c r="D218" s="244" t="s">
        <v>65</v>
      </c>
      <c r="E218" s="244" t="s">
        <v>4952</v>
      </c>
      <c r="F218" s="245">
        <v>443.02</v>
      </c>
    </row>
    <row r="219" spans="1:6" ht="13.5">
      <c r="A219" s="244" t="s">
        <v>9766</v>
      </c>
      <c r="B219" s="244" t="str">
        <f t="shared" si="3"/>
        <v>92830U</v>
      </c>
      <c r="C219" s="244" t="s">
        <v>5112</v>
      </c>
      <c r="D219" s="244" t="s">
        <v>65</v>
      </c>
      <c r="E219" s="244" t="s">
        <v>4952</v>
      </c>
      <c r="F219" s="245">
        <v>136.87</v>
      </c>
    </row>
    <row r="220" spans="1:6" ht="13.5">
      <c r="A220" s="244" t="s">
        <v>9767</v>
      </c>
      <c r="B220" s="244" t="str">
        <f t="shared" si="3"/>
        <v>92831U</v>
      </c>
      <c r="C220" s="244" t="s">
        <v>5113</v>
      </c>
      <c r="D220" s="244" t="s">
        <v>65</v>
      </c>
      <c r="E220" s="244" t="s">
        <v>4952</v>
      </c>
      <c r="F220" s="245">
        <v>637.33000000000004</v>
      </c>
    </row>
    <row r="221" spans="1:6" ht="13.5">
      <c r="A221" s="244" t="s">
        <v>9768</v>
      </c>
      <c r="B221" s="244" t="str">
        <f t="shared" si="3"/>
        <v>92832U</v>
      </c>
      <c r="C221" s="244" t="s">
        <v>5114</v>
      </c>
      <c r="D221" s="244" t="s">
        <v>65</v>
      </c>
      <c r="E221" s="244" t="s">
        <v>4952</v>
      </c>
      <c r="F221" s="245">
        <v>181.95</v>
      </c>
    </row>
    <row r="222" spans="1:6" ht="13.5">
      <c r="A222" s="244" t="s">
        <v>9769</v>
      </c>
      <c r="B222" s="244" t="str">
        <f t="shared" si="3"/>
        <v>95565U</v>
      </c>
      <c r="C222" s="244" t="s">
        <v>5115</v>
      </c>
      <c r="D222" s="244" t="s">
        <v>65</v>
      </c>
      <c r="E222" s="244" t="s">
        <v>4952</v>
      </c>
      <c r="F222" s="245">
        <v>80.84</v>
      </c>
    </row>
    <row r="223" spans="1:6" ht="13.5">
      <c r="A223" s="244" t="s">
        <v>9770</v>
      </c>
      <c r="B223" s="244" t="str">
        <f t="shared" si="3"/>
        <v>95566U</v>
      </c>
      <c r="C223" s="244" t="s">
        <v>5116</v>
      </c>
      <c r="D223" s="244" t="s">
        <v>65</v>
      </c>
      <c r="E223" s="244" t="s">
        <v>4952</v>
      </c>
      <c r="F223" s="245">
        <v>86.11</v>
      </c>
    </row>
    <row r="224" spans="1:6" ht="13.5">
      <c r="A224" s="244" t="s">
        <v>9771</v>
      </c>
      <c r="B224" s="244" t="str">
        <f t="shared" si="3"/>
        <v>95567U</v>
      </c>
      <c r="C224" s="244" t="s">
        <v>5117</v>
      </c>
      <c r="D224" s="244" t="s">
        <v>65</v>
      </c>
      <c r="E224" s="244" t="s">
        <v>4952</v>
      </c>
      <c r="F224" s="245">
        <v>55.86</v>
      </c>
    </row>
    <row r="225" spans="1:6" ht="13.5">
      <c r="A225" s="244" t="s">
        <v>9772</v>
      </c>
      <c r="B225" s="244" t="str">
        <f t="shared" si="3"/>
        <v>95568U</v>
      </c>
      <c r="C225" s="244" t="s">
        <v>5118</v>
      </c>
      <c r="D225" s="244" t="s">
        <v>65</v>
      </c>
      <c r="E225" s="244" t="s">
        <v>4952</v>
      </c>
      <c r="F225" s="245">
        <v>72.77</v>
      </c>
    </row>
    <row r="226" spans="1:6" ht="13.5">
      <c r="A226" s="244" t="s">
        <v>9773</v>
      </c>
      <c r="B226" s="244" t="str">
        <f t="shared" si="3"/>
        <v>95569U</v>
      </c>
      <c r="C226" s="244" t="s">
        <v>5119</v>
      </c>
      <c r="D226" s="244" t="s">
        <v>65</v>
      </c>
      <c r="E226" s="244" t="s">
        <v>4952</v>
      </c>
      <c r="F226" s="245">
        <v>97.33</v>
      </c>
    </row>
    <row r="227" spans="1:6" ht="13.5">
      <c r="A227" s="244" t="s">
        <v>9774</v>
      </c>
      <c r="B227" s="244" t="str">
        <f t="shared" si="3"/>
        <v>95570U</v>
      </c>
      <c r="C227" s="244" t="s">
        <v>5120</v>
      </c>
      <c r="D227" s="244" t="s">
        <v>65</v>
      </c>
      <c r="E227" s="244" t="s">
        <v>4952</v>
      </c>
      <c r="F227" s="245">
        <v>61.13</v>
      </c>
    </row>
    <row r="228" spans="1:6" ht="13.5">
      <c r="A228" s="244" t="s">
        <v>9775</v>
      </c>
      <c r="B228" s="244" t="str">
        <f t="shared" si="3"/>
        <v>95571U</v>
      </c>
      <c r="C228" s="244" t="s">
        <v>5121</v>
      </c>
      <c r="D228" s="244" t="s">
        <v>65</v>
      </c>
      <c r="E228" s="244" t="s">
        <v>4952</v>
      </c>
      <c r="F228" s="245">
        <v>79.510000000000005</v>
      </c>
    </row>
    <row r="229" spans="1:6" ht="13.5">
      <c r="A229" s="244" t="s">
        <v>9776</v>
      </c>
      <c r="B229" s="244" t="str">
        <f t="shared" si="3"/>
        <v>95572U</v>
      </c>
      <c r="C229" s="244" t="s">
        <v>5122</v>
      </c>
      <c r="D229" s="244" t="s">
        <v>65</v>
      </c>
      <c r="E229" s="244" t="s">
        <v>4952</v>
      </c>
      <c r="F229" s="245">
        <v>105.67</v>
      </c>
    </row>
    <row r="230" spans="1:6" ht="13.5">
      <c r="A230" s="244" t="s">
        <v>9777</v>
      </c>
      <c r="B230" s="244" t="str">
        <f t="shared" si="3"/>
        <v>97127U</v>
      </c>
      <c r="C230" s="244" t="s">
        <v>5123</v>
      </c>
      <c r="D230" s="244" t="s">
        <v>65</v>
      </c>
      <c r="E230" s="244" t="s">
        <v>4900</v>
      </c>
      <c r="F230" s="245">
        <v>4.42</v>
      </c>
    </row>
    <row r="231" spans="1:6" ht="13.5">
      <c r="A231" s="244" t="s">
        <v>9778</v>
      </c>
      <c r="B231" s="244" t="str">
        <f t="shared" si="3"/>
        <v>97128U</v>
      </c>
      <c r="C231" s="244" t="s">
        <v>5124</v>
      </c>
      <c r="D231" s="244" t="s">
        <v>65</v>
      </c>
      <c r="E231" s="244" t="s">
        <v>4952</v>
      </c>
      <c r="F231" s="245">
        <v>8.34</v>
      </c>
    </row>
    <row r="232" spans="1:6" ht="13.5">
      <c r="A232" s="244" t="s">
        <v>9779</v>
      </c>
      <c r="B232" s="244" t="str">
        <f t="shared" si="3"/>
        <v>97129U</v>
      </c>
      <c r="C232" s="244" t="s">
        <v>5125</v>
      </c>
      <c r="D232" s="244" t="s">
        <v>65</v>
      </c>
      <c r="E232" s="244" t="s">
        <v>4952</v>
      </c>
      <c r="F232" s="245">
        <v>10.27</v>
      </c>
    </row>
    <row r="233" spans="1:6" ht="13.5">
      <c r="A233" s="244" t="s">
        <v>9780</v>
      </c>
      <c r="B233" s="244" t="str">
        <f t="shared" si="3"/>
        <v>97130U</v>
      </c>
      <c r="C233" s="244" t="s">
        <v>5126</v>
      </c>
      <c r="D233" s="244" t="s">
        <v>65</v>
      </c>
      <c r="E233" s="244" t="s">
        <v>4952</v>
      </c>
      <c r="F233" s="245">
        <v>12.18</v>
      </c>
    </row>
    <row r="234" spans="1:6" ht="13.5">
      <c r="A234" s="244" t="s">
        <v>9781</v>
      </c>
      <c r="B234" s="244" t="str">
        <f t="shared" si="3"/>
        <v>97131U</v>
      </c>
      <c r="C234" s="244" t="s">
        <v>5127</v>
      </c>
      <c r="D234" s="244" t="s">
        <v>65</v>
      </c>
      <c r="E234" s="244" t="s">
        <v>4952</v>
      </c>
      <c r="F234" s="245">
        <v>14.11</v>
      </c>
    </row>
    <row r="235" spans="1:6" ht="13.5">
      <c r="A235" s="244" t="s">
        <v>9782</v>
      </c>
      <c r="B235" s="244" t="str">
        <f t="shared" si="3"/>
        <v>97132U</v>
      </c>
      <c r="C235" s="244" t="s">
        <v>5128</v>
      </c>
      <c r="D235" s="244" t="s">
        <v>65</v>
      </c>
      <c r="E235" s="244" t="s">
        <v>4952</v>
      </c>
      <c r="F235" s="245">
        <v>16</v>
      </c>
    </row>
    <row r="236" spans="1:6" ht="13.5">
      <c r="A236" s="244" t="s">
        <v>9783</v>
      </c>
      <c r="B236" s="244" t="str">
        <f t="shared" si="3"/>
        <v>97133U</v>
      </c>
      <c r="C236" s="244" t="s">
        <v>5129</v>
      </c>
      <c r="D236" s="244" t="s">
        <v>65</v>
      </c>
      <c r="E236" s="244" t="s">
        <v>4952</v>
      </c>
      <c r="F236" s="245">
        <v>19.829999999999998</v>
      </c>
    </row>
    <row r="237" spans="1:6" ht="13.5">
      <c r="A237" s="244" t="s">
        <v>9784</v>
      </c>
      <c r="B237" s="244" t="str">
        <f t="shared" si="3"/>
        <v>97134U</v>
      </c>
      <c r="C237" s="244" t="s">
        <v>5130</v>
      </c>
      <c r="D237" s="244" t="s">
        <v>65</v>
      </c>
      <c r="E237" s="244" t="s">
        <v>4900</v>
      </c>
      <c r="F237" s="245">
        <v>1.99</v>
      </c>
    </row>
    <row r="238" spans="1:6" ht="13.5">
      <c r="A238" s="244" t="s">
        <v>9785</v>
      </c>
      <c r="B238" s="244" t="str">
        <f t="shared" si="3"/>
        <v>97135U</v>
      </c>
      <c r="C238" s="244" t="s">
        <v>5131</v>
      </c>
      <c r="D238" s="244" t="s">
        <v>65</v>
      </c>
      <c r="E238" s="244" t="s">
        <v>4952</v>
      </c>
      <c r="F238" s="245">
        <v>4.08</v>
      </c>
    </row>
    <row r="239" spans="1:6" ht="13.5">
      <c r="A239" s="244" t="s">
        <v>9786</v>
      </c>
      <c r="B239" s="244" t="str">
        <f t="shared" si="3"/>
        <v>97136U</v>
      </c>
      <c r="C239" s="244" t="s">
        <v>5132</v>
      </c>
      <c r="D239" s="244" t="s">
        <v>65</v>
      </c>
      <c r="E239" s="244" t="s">
        <v>4952</v>
      </c>
      <c r="F239" s="245">
        <v>5.03</v>
      </c>
    </row>
    <row r="240" spans="1:6" ht="13.5">
      <c r="A240" s="244" t="s">
        <v>9787</v>
      </c>
      <c r="B240" s="244" t="str">
        <f t="shared" si="3"/>
        <v>97137U</v>
      </c>
      <c r="C240" s="244" t="s">
        <v>5133</v>
      </c>
      <c r="D240" s="244" t="s">
        <v>65</v>
      </c>
      <c r="E240" s="244" t="s">
        <v>4952</v>
      </c>
      <c r="F240" s="245">
        <v>5.98</v>
      </c>
    </row>
    <row r="241" spans="1:6" ht="13.5">
      <c r="A241" s="244" t="s">
        <v>9788</v>
      </c>
      <c r="B241" s="244" t="str">
        <f t="shared" si="3"/>
        <v>97138U</v>
      </c>
      <c r="C241" s="244" t="s">
        <v>5134</v>
      </c>
      <c r="D241" s="244" t="s">
        <v>65</v>
      </c>
      <c r="E241" s="244" t="s">
        <v>4952</v>
      </c>
      <c r="F241" s="245">
        <v>6.92</v>
      </c>
    </row>
    <row r="242" spans="1:6" ht="13.5">
      <c r="A242" s="244" t="s">
        <v>9789</v>
      </c>
      <c r="B242" s="244" t="str">
        <f t="shared" si="3"/>
        <v>97139U</v>
      </c>
      <c r="C242" s="244" t="s">
        <v>5135</v>
      </c>
      <c r="D242" s="244" t="s">
        <v>65</v>
      </c>
      <c r="E242" s="244" t="s">
        <v>4952</v>
      </c>
      <c r="F242" s="245">
        <v>7.85</v>
      </c>
    </row>
    <row r="243" spans="1:6" ht="13.5">
      <c r="A243" s="244" t="s">
        <v>9790</v>
      </c>
      <c r="B243" s="244" t="str">
        <f t="shared" si="3"/>
        <v>97140U</v>
      </c>
      <c r="C243" s="244" t="s">
        <v>5136</v>
      </c>
      <c r="D243" s="244" t="s">
        <v>65</v>
      </c>
      <c r="E243" s="244" t="s">
        <v>4952</v>
      </c>
      <c r="F243" s="245">
        <v>9.73</v>
      </c>
    </row>
    <row r="244" spans="1:6" ht="13.5">
      <c r="A244" s="244" t="s">
        <v>9791</v>
      </c>
      <c r="B244" s="244" t="str">
        <f t="shared" si="3"/>
        <v>93206U</v>
      </c>
      <c r="C244" s="244" t="s">
        <v>5137</v>
      </c>
      <c r="D244" s="244" t="s">
        <v>63</v>
      </c>
      <c r="E244" s="244" t="s">
        <v>4952</v>
      </c>
      <c r="F244" s="245">
        <v>771.36</v>
      </c>
    </row>
    <row r="245" spans="1:6" ht="13.5">
      <c r="A245" s="244" t="s">
        <v>9792</v>
      </c>
      <c r="B245" s="244" t="str">
        <f t="shared" si="3"/>
        <v>93207U</v>
      </c>
      <c r="C245" s="244" t="s">
        <v>5138</v>
      </c>
      <c r="D245" s="244" t="s">
        <v>63</v>
      </c>
      <c r="E245" s="244" t="s">
        <v>4952</v>
      </c>
      <c r="F245" s="245">
        <v>704.06</v>
      </c>
    </row>
    <row r="246" spans="1:6" ht="13.5">
      <c r="A246" s="244" t="s">
        <v>9793</v>
      </c>
      <c r="B246" s="244" t="str">
        <f t="shared" si="3"/>
        <v>93208U</v>
      </c>
      <c r="C246" s="244" t="s">
        <v>5139</v>
      </c>
      <c r="D246" s="244" t="s">
        <v>63</v>
      </c>
      <c r="E246" s="244" t="s">
        <v>4952</v>
      </c>
      <c r="F246" s="245">
        <v>550.07000000000005</v>
      </c>
    </row>
    <row r="247" spans="1:6" ht="13.5">
      <c r="A247" s="244" t="s">
        <v>9794</v>
      </c>
      <c r="B247" s="244" t="str">
        <f t="shared" si="3"/>
        <v>93209U</v>
      </c>
      <c r="C247" s="244" t="s">
        <v>5140</v>
      </c>
      <c r="D247" s="244" t="s">
        <v>63</v>
      </c>
      <c r="E247" s="244" t="s">
        <v>4952</v>
      </c>
      <c r="F247" s="245">
        <v>618.5</v>
      </c>
    </row>
    <row r="248" spans="1:6" ht="13.5">
      <c r="A248" s="244" t="s">
        <v>9795</v>
      </c>
      <c r="B248" s="244" t="str">
        <f t="shared" si="3"/>
        <v>93210U</v>
      </c>
      <c r="C248" s="244" t="s">
        <v>5141</v>
      </c>
      <c r="D248" s="244" t="s">
        <v>63</v>
      </c>
      <c r="E248" s="244" t="s">
        <v>4952</v>
      </c>
      <c r="F248" s="245">
        <v>366</v>
      </c>
    </row>
    <row r="249" spans="1:6" ht="13.5">
      <c r="A249" s="244" t="s">
        <v>9796</v>
      </c>
      <c r="B249" s="244" t="str">
        <f t="shared" si="3"/>
        <v>93211U</v>
      </c>
      <c r="C249" s="244" t="s">
        <v>5142</v>
      </c>
      <c r="D249" s="244" t="s">
        <v>63</v>
      </c>
      <c r="E249" s="244" t="s">
        <v>4952</v>
      </c>
      <c r="F249" s="245">
        <v>373.66</v>
      </c>
    </row>
    <row r="250" spans="1:6" ht="13.5">
      <c r="A250" s="244" t="s">
        <v>9797</v>
      </c>
      <c r="B250" s="244" t="str">
        <f t="shared" si="3"/>
        <v>93212U</v>
      </c>
      <c r="C250" s="244" t="s">
        <v>5143</v>
      </c>
      <c r="D250" s="244" t="s">
        <v>63</v>
      </c>
      <c r="E250" s="244" t="s">
        <v>4952</v>
      </c>
      <c r="F250" s="245">
        <v>624.92999999999995</v>
      </c>
    </row>
    <row r="251" spans="1:6" ht="13.5">
      <c r="A251" s="244" t="s">
        <v>9798</v>
      </c>
      <c r="B251" s="244" t="str">
        <f t="shared" si="3"/>
        <v>93213U</v>
      </c>
      <c r="C251" s="244" t="s">
        <v>5144</v>
      </c>
      <c r="D251" s="244" t="s">
        <v>63</v>
      </c>
      <c r="E251" s="244" t="s">
        <v>4952</v>
      </c>
      <c r="F251" s="245">
        <v>676.72</v>
      </c>
    </row>
    <row r="252" spans="1:6" ht="13.5">
      <c r="A252" s="244" t="s">
        <v>9799</v>
      </c>
      <c r="B252" s="244" t="str">
        <f t="shared" si="3"/>
        <v>93214U</v>
      </c>
      <c r="C252" s="244" t="s">
        <v>5145</v>
      </c>
      <c r="D252" s="244" t="s">
        <v>2</v>
      </c>
      <c r="E252" s="244" t="s">
        <v>4952</v>
      </c>
      <c r="F252" s="280">
        <v>3835.4</v>
      </c>
    </row>
    <row r="253" spans="1:6" ht="13.5">
      <c r="A253" s="244" t="s">
        <v>9800</v>
      </c>
      <c r="B253" s="244" t="str">
        <f t="shared" si="3"/>
        <v>93243U</v>
      </c>
      <c r="C253" s="244" t="s">
        <v>5146</v>
      </c>
      <c r="D253" s="244" t="s">
        <v>2</v>
      </c>
      <c r="E253" s="244" t="s">
        <v>4952</v>
      </c>
      <c r="F253" s="280">
        <v>5762.18</v>
      </c>
    </row>
    <row r="254" spans="1:6" ht="13.5">
      <c r="A254" s="244" t="s">
        <v>9801</v>
      </c>
      <c r="B254" s="244" t="str">
        <f t="shared" si="3"/>
        <v>93582U</v>
      </c>
      <c r="C254" s="244" t="s">
        <v>5147</v>
      </c>
      <c r="D254" s="244" t="s">
        <v>63</v>
      </c>
      <c r="E254" s="244" t="s">
        <v>4952</v>
      </c>
      <c r="F254" s="245">
        <v>175.72</v>
      </c>
    </row>
    <row r="255" spans="1:6" ht="13.5">
      <c r="A255" s="244" t="s">
        <v>9802</v>
      </c>
      <c r="B255" s="244" t="str">
        <f t="shared" si="3"/>
        <v>93583U</v>
      </c>
      <c r="C255" s="244" t="s">
        <v>5148</v>
      </c>
      <c r="D255" s="244" t="s">
        <v>63</v>
      </c>
      <c r="E255" s="244" t="s">
        <v>4952</v>
      </c>
      <c r="F255" s="245">
        <v>290.56</v>
      </c>
    </row>
    <row r="256" spans="1:6" ht="13.5">
      <c r="A256" s="244" t="s">
        <v>9803</v>
      </c>
      <c r="B256" s="244" t="str">
        <f t="shared" si="3"/>
        <v>93584U</v>
      </c>
      <c r="C256" s="244" t="s">
        <v>5149</v>
      </c>
      <c r="D256" s="244" t="s">
        <v>63</v>
      </c>
      <c r="E256" s="244" t="s">
        <v>4952</v>
      </c>
      <c r="F256" s="245">
        <v>573.59</v>
      </c>
    </row>
    <row r="257" spans="1:6" ht="13.5">
      <c r="A257" s="244" t="s">
        <v>9804</v>
      </c>
      <c r="B257" s="244" t="str">
        <f t="shared" si="3"/>
        <v>93585U</v>
      </c>
      <c r="C257" s="244" t="s">
        <v>5150</v>
      </c>
      <c r="D257" s="244" t="s">
        <v>63</v>
      </c>
      <c r="E257" s="244" t="s">
        <v>4952</v>
      </c>
      <c r="F257" s="245">
        <v>759.21</v>
      </c>
    </row>
    <row r="258" spans="1:6" ht="13.5">
      <c r="A258" s="244" t="s">
        <v>9805</v>
      </c>
      <c r="B258" s="244" t="str">
        <f t="shared" si="3"/>
        <v>98441U</v>
      </c>
      <c r="C258" s="244" t="s">
        <v>9806</v>
      </c>
      <c r="D258" s="244" t="s">
        <v>63</v>
      </c>
      <c r="E258" s="244" t="s">
        <v>4900</v>
      </c>
      <c r="F258" s="245">
        <v>82.71</v>
      </c>
    </row>
    <row r="259" spans="1:6" ht="13.5">
      <c r="A259" s="244" t="s">
        <v>9807</v>
      </c>
      <c r="B259" s="244" t="str">
        <f t="shared" si="3"/>
        <v>98442U</v>
      </c>
      <c r="C259" s="244" t="s">
        <v>9808</v>
      </c>
      <c r="D259" s="244" t="s">
        <v>63</v>
      </c>
      <c r="E259" s="244" t="s">
        <v>4900</v>
      </c>
      <c r="F259" s="245">
        <v>84.99</v>
      </c>
    </row>
    <row r="260" spans="1:6" ht="13.5">
      <c r="A260" s="244" t="s">
        <v>9809</v>
      </c>
      <c r="B260" s="244" t="str">
        <f t="shared" si="3"/>
        <v>98443U</v>
      </c>
      <c r="C260" s="244" t="s">
        <v>9810</v>
      </c>
      <c r="D260" s="244" t="s">
        <v>63</v>
      </c>
      <c r="E260" s="244" t="s">
        <v>4900</v>
      </c>
      <c r="F260" s="245">
        <v>71.459999999999994</v>
      </c>
    </row>
    <row r="261" spans="1:6" ht="13.5">
      <c r="A261" s="244" t="s">
        <v>9811</v>
      </c>
      <c r="B261" s="244" t="str">
        <f t="shared" si="3"/>
        <v>98444U</v>
      </c>
      <c r="C261" s="244" t="s">
        <v>9812</v>
      </c>
      <c r="D261" s="244" t="s">
        <v>63</v>
      </c>
      <c r="E261" s="244" t="s">
        <v>4900</v>
      </c>
      <c r="F261" s="245">
        <v>73.09</v>
      </c>
    </row>
    <row r="262" spans="1:6" ht="13.5">
      <c r="A262" s="244" t="s">
        <v>9813</v>
      </c>
      <c r="B262" s="244" t="str">
        <f t="shared" si="3"/>
        <v>98445U</v>
      </c>
      <c r="C262" s="244" t="s">
        <v>9814</v>
      </c>
      <c r="D262" s="244" t="s">
        <v>63</v>
      </c>
      <c r="E262" s="244" t="s">
        <v>4900</v>
      </c>
      <c r="F262" s="245">
        <v>99.39</v>
      </c>
    </row>
    <row r="263" spans="1:6" ht="13.5">
      <c r="A263" s="244" t="s">
        <v>9815</v>
      </c>
      <c r="B263" s="244" t="str">
        <f t="shared" si="3"/>
        <v>98446U</v>
      </c>
      <c r="C263" s="244" t="s">
        <v>9816</v>
      </c>
      <c r="D263" s="244" t="s">
        <v>63</v>
      </c>
      <c r="E263" s="244" t="s">
        <v>4900</v>
      </c>
      <c r="F263" s="245">
        <v>128.46</v>
      </c>
    </row>
    <row r="264" spans="1:6" ht="13.5">
      <c r="A264" s="244" t="s">
        <v>9817</v>
      </c>
      <c r="B264" s="244" t="str">
        <f t="shared" ref="B264:B327" si="4">A264&amp;"U"</f>
        <v>98447U</v>
      </c>
      <c r="C264" s="244" t="s">
        <v>9818</v>
      </c>
      <c r="D264" s="244" t="s">
        <v>63</v>
      </c>
      <c r="E264" s="244" t="s">
        <v>4900</v>
      </c>
      <c r="F264" s="245">
        <v>83.88</v>
      </c>
    </row>
    <row r="265" spans="1:6" ht="13.5">
      <c r="A265" s="244" t="s">
        <v>9819</v>
      </c>
      <c r="B265" s="244" t="str">
        <f t="shared" si="4"/>
        <v>98448U</v>
      </c>
      <c r="C265" s="244" t="s">
        <v>9820</v>
      </c>
      <c r="D265" s="244" t="s">
        <v>63</v>
      </c>
      <c r="E265" s="244" t="s">
        <v>4900</v>
      </c>
      <c r="F265" s="245">
        <v>106.19</v>
      </c>
    </row>
    <row r="266" spans="1:6" ht="13.5">
      <c r="A266" s="244" t="s">
        <v>9821</v>
      </c>
      <c r="B266" s="244" t="str">
        <f t="shared" si="4"/>
        <v>98449U</v>
      </c>
      <c r="C266" s="244" t="s">
        <v>9822</v>
      </c>
      <c r="D266" s="244" t="s">
        <v>63</v>
      </c>
      <c r="E266" s="244" t="s">
        <v>4900</v>
      </c>
      <c r="F266" s="245">
        <v>101.65</v>
      </c>
    </row>
    <row r="267" spans="1:6" ht="13.5">
      <c r="A267" s="244" t="s">
        <v>9823</v>
      </c>
      <c r="B267" s="244" t="str">
        <f t="shared" si="4"/>
        <v>98450U</v>
      </c>
      <c r="C267" s="244" t="s">
        <v>9824</v>
      </c>
      <c r="D267" s="244" t="s">
        <v>63</v>
      </c>
      <c r="E267" s="244" t="s">
        <v>4900</v>
      </c>
      <c r="F267" s="245">
        <v>104.96</v>
      </c>
    </row>
    <row r="268" spans="1:6" ht="13.5">
      <c r="A268" s="244" t="s">
        <v>9825</v>
      </c>
      <c r="B268" s="244" t="str">
        <f t="shared" si="4"/>
        <v>98451U</v>
      </c>
      <c r="C268" s="244" t="s">
        <v>9826</v>
      </c>
      <c r="D268" s="244" t="s">
        <v>63</v>
      </c>
      <c r="E268" s="244" t="s">
        <v>4900</v>
      </c>
      <c r="F268" s="245">
        <v>88.43</v>
      </c>
    </row>
    <row r="269" spans="1:6" ht="13.5">
      <c r="A269" s="244" t="s">
        <v>9827</v>
      </c>
      <c r="B269" s="244" t="str">
        <f t="shared" si="4"/>
        <v>98452U</v>
      </c>
      <c r="C269" s="244" t="s">
        <v>9828</v>
      </c>
      <c r="D269" s="244" t="s">
        <v>63</v>
      </c>
      <c r="E269" s="244" t="s">
        <v>4900</v>
      </c>
      <c r="F269" s="245">
        <v>90.42</v>
      </c>
    </row>
    <row r="270" spans="1:6" ht="13.5">
      <c r="A270" s="244" t="s">
        <v>9829</v>
      </c>
      <c r="B270" s="244" t="str">
        <f t="shared" si="4"/>
        <v>98453U</v>
      </c>
      <c r="C270" s="244" t="s">
        <v>9830</v>
      </c>
      <c r="D270" s="244" t="s">
        <v>63</v>
      </c>
      <c r="E270" s="244" t="s">
        <v>4900</v>
      </c>
      <c r="F270" s="245">
        <v>122.26</v>
      </c>
    </row>
    <row r="271" spans="1:6" ht="13.5">
      <c r="A271" s="244" t="s">
        <v>9831</v>
      </c>
      <c r="B271" s="244" t="str">
        <f t="shared" si="4"/>
        <v>98454U</v>
      </c>
      <c r="C271" s="244" t="s">
        <v>9832</v>
      </c>
      <c r="D271" s="244" t="s">
        <v>63</v>
      </c>
      <c r="E271" s="244" t="s">
        <v>4900</v>
      </c>
      <c r="F271" s="245">
        <v>160.91999999999999</v>
      </c>
    </row>
    <row r="272" spans="1:6" ht="13.5">
      <c r="A272" s="244" t="s">
        <v>9833</v>
      </c>
      <c r="B272" s="244" t="str">
        <f t="shared" si="4"/>
        <v>98455U</v>
      </c>
      <c r="C272" s="244" t="s">
        <v>9834</v>
      </c>
      <c r="D272" s="244" t="s">
        <v>63</v>
      </c>
      <c r="E272" s="244" t="s">
        <v>4900</v>
      </c>
      <c r="F272" s="245">
        <v>104.78</v>
      </c>
    </row>
    <row r="273" spans="1:6" ht="13.5">
      <c r="A273" s="244" t="s">
        <v>9835</v>
      </c>
      <c r="B273" s="244" t="str">
        <f t="shared" si="4"/>
        <v>98456U</v>
      </c>
      <c r="C273" s="244" t="s">
        <v>9836</v>
      </c>
      <c r="D273" s="244" t="s">
        <v>63</v>
      </c>
      <c r="E273" s="244" t="s">
        <v>4900</v>
      </c>
      <c r="F273" s="245">
        <v>136.02000000000001</v>
      </c>
    </row>
    <row r="274" spans="1:6" ht="13.5">
      <c r="A274" s="244" t="s">
        <v>9837</v>
      </c>
      <c r="B274" s="244" t="str">
        <f t="shared" si="4"/>
        <v>98458U</v>
      </c>
      <c r="C274" s="244" t="s">
        <v>9838</v>
      </c>
      <c r="D274" s="244" t="s">
        <v>63</v>
      </c>
      <c r="E274" s="244" t="s">
        <v>4900</v>
      </c>
      <c r="F274" s="245">
        <v>78.78</v>
      </c>
    </row>
    <row r="275" spans="1:6" ht="13.5">
      <c r="A275" s="244" t="s">
        <v>9839</v>
      </c>
      <c r="B275" s="244" t="str">
        <f t="shared" si="4"/>
        <v>98459U</v>
      </c>
      <c r="C275" s="244" t="s">
        <v>9840</v>
      </c>
      <c r="D275" s="244" t="s">
        <v>63</v>
      </c>
      <c r="E275" s="244" t="s">
        <v>4952</v>
      </c>
      <c r="F275" s="245">
        <v>67.959999999999994</v>
      </c>
    </row>
    <row r="276" spans="1:6" ht="13.5">
      <c r="A276" s="244" t="s">
        <v>9841</v>
      </c>
      <c r="B276" s="244" t="str">
        <f t="shared" si="4"/>
        <v>98460U</v>
      </c>
      <c r="C276" s="244" t="s">
        <v>9842</v>
      </c>
      <c r="D276" s="244" t="s">
        <v>63</v>
      </c>
      <c r="E276" s="244" t="s">
        <v>4900</v>
      </c>
      <c r="F276" s="245">
        <v>69.22</v>
      </c>
    </row>
    <row r="277" spans="1:6" ht="13.5">
      <c r="A277" s="244" t="s">
        <v>9843</v>
      </c>
      <c r="B277" s="244" t="str">
        <f t="shared" si="4"/>
        <v>98461U</v>
      </c>
      <c r="C277" s="244" t="s">
        <v>16237</v>
      </c>
      <c r="D277" s="244" t="s">
        <v>2</v>
      </c>
      <c r="E277" s="244" t="s">
        <v>4952</v>
      </c>
      <c r="F277" s="280">
        <v>3308.52</v>
      </c>
    </row>
    <row r="278" spans="1:6" ht="13.5">
      <c r="A278" s="244" t="s">
        <v>9844</v>
      </c>
      <c r="B278" s="244" t="str">
        <f t="shared" si="4"/>
        <v>98462U</v>
      </c>
      <c r="C278" s="244" t="s">
        <v>16238</v>
      </c>
      <c r="D278" s="244" t="s">
        <v>2</v>
      </c>
      <c r="E278" s="244" t="s">
        <v>4952</v>
      </c>
      <c r="F278" s="280">
        <v>4854.41</v>
      </c>
    </row>
    <row r="279" spans="1:6" ht="13.5">
      <c r="A279" s="244" t="s">
        <v>9845</v>
      </c>
      <c r="B279" s="244" t="str">
        <f t="shared" si="4"/>
        <v>5631U</v>
      </c>
      <c r="C279" s="244" t="s">
        <v>5152</v>
      </c>
      <c r="D279" s="244" t="s">
        <v>5153</v>
      </c>
      <c r="E279" s="244" t="s">
        <v>4952</v>
      </c>
      <c r="F279" s="245">
        <v>120.93</v>
      </c>
    </row>
    <row r="280" spans="1:6" ht="13.5">
      <c r="A280" s="244" t="s">
        <v>9846</v>
      </c>
      <c r="B280" s="244" t="str">
        <f t="shared" si="4"/>
        <v>5678U</v>
      </c>
      <c r="C280" s="244" t="s">
        <v>5154</v>
      </c>
      <c r="D280" s="244" t="s">
        <v>5153</v>
      </c>
      <c r="E280" s="244" t="s">
        <v>4952</v>
      </c>
      <c r="F280" s="245">
        <v>89.15</v>
      </c>
    </row>
    <row r="281" spans="1:6" ht="13.5">
      <c r="A281" s="244" t="s">
        <v>9847</v>
      </c>
      <c r="B281" s="244" t="str">
        <f t="shared" si="4"/>
        <v>5680U</v>
      </c>
      <c r="C281" s="244" t="s">
        <v>5155</v>
      </c>
      <c r="D281" s="244" t="s">
        <v>5153</v>
      </c>
      <c r="E281" s="244" t="s">
        <v>4952</v>
      </c>
      <c r="F281" s="245">
        <v>83.35</v>
      </c>
    </row>
    <row r="282" spans="1:6" ht="13.5">
      <c r="A282" s="244" t="s">
        <v>9848</v>
      </c>
      <c r="B282" s="244" t="str">
        <f t="shared" si="4"/>
        <v>5684U</v>
      </c>
      <c r="C282" s="244" t="s">
        <v>5156</v>
      </c>
      <c r="D282" s="244" t="s">
        <v>5153</v>
      </c>
      <c r="E282" s="244" t="s">
        <v>4952</v>
      </c>
      <c r="F282" s="245">
        <v>89.5</v>
      </c>
    </row>
    <row r="283" spans="1:6" ht="13.5">
      <c r="A283" s="244" t="s">
        <v>9849</v>
      </c>
      <c r="B283" s="244" t="str">
        <f t="shared" si="4"/>
        <v>5689U</v>
      </c>
      <c r="C283" s="244" t="s">
        <v>5157</v>
      </c>
      <c r="D283" s="244" t="s">
        <v>5153</v>
      </c>
      <c r="E283" s="244" t="s">
        <v>4952</v>
      </c>
      <c r="F283" s="245">
        <v>3.19</v>
      </c>
    </row>
    <row r="284" spans="1:6" ht="13.5">
      <c r="A284" s="244" t="s">
        <v>9850</v>
      </c>
      <c r="B284" s="244" t="str">
        <f t="shared" si="4"/>
        <v>5795U</v>
      </c>
      <c r="C284" s="244" t="s">
        <v>5158</v>
      </c>
      <c r="D284" s="244" t="s">
        <v>5153</v>
      </c>
      <c r="E284" s="244" t="s">
        <v>4952</v>
      </c>
      <c r="F284" s="245">
        <v>19.55</v>
      </c>
    </row>
    <row r="285" spans="1:6" ht="13.5">
      <c r="A285" s="244" t="s">
        <v>9851</v>
      </c>
      <c r="B285" s="244" t="str">
        <f t="shared" si="4"/>
        <v>5811U</v>
      </c>
      <c r="C285" s="244" t="s">
        <v>5159</v>
      </c>
      <c r="D285" s="244" t="s">
        <v>5153</v>
      </c>
      <c r="E285" s="244" t="s">
        <v>4952</v>
      </c>
      <c r="F285" s="245">
        <v>114.41</v>
      </c>
    </row>
    <row r="286" spans="1:6" ht="13.5">
      <c r="A286" s="244" t="s">
        <v>9852</v>
      </c>
      <c r="B286" s="244" t="str">
        <f t="shared" si="4"/>
        <v>5823U</v>
      </c>
      <c r="C286" s="244" t="s">
        <v>5160</v>
      </c>
      <c r="D286" s="244" t="s">
        <v>5153</v>
      </c>
      <c r="E286" s="244" t="s">
        <v>4952</v>
      </c>
      <c r="F286" s="245">
        <v>167.96</v>
      </c>
    </row>
    <row r="287" spans="1:6" ht="13.5">
      <c r="A287" s="244" t="s">
        <v>9853</v>
      </c>
      <c r="B287" s="244" t="str">
        <f t="shared" si="4"/>
        <v>5824U</v>
      </c>
      <c r="C287" s="244" t="s">
        <v>5161</v>
      </c>
      <c r="D287" s="244" t="s">
        <v>5153</v>
      </c>
      <c r="E287" s="244" t="s">
        <v>4952</v>
      </c>
      <c r="F287" s="245">
        <v>108.14</v>
      </c>
    </row>
    <row r="288" spans="1:6" ht="13.5">
      <c r="A288" s="244" t="s">
        <v>9854</v>
      </c>
      <c r="B288" s="244" t="str">
        <f t="shared" si="4"/>
        <v>5835U</v>
      </c>
      <c r="C288" s="244" t="s">
        <v>5162</v>
      </c>
      <c r="D288" s="244" t="s">
        <v>5153</v>
      </c>
      <c r="E288" s="244" t="s">
        <v>4952</v>
      </c>
      <c r="F288" s="245">
        <v>251.66</v>
      </c>
    </row>
    <row r="289" spans="1:6" ht="13.5">
      <c r="A289" s="244" t="s">
        <v>9855</v>
      </c>
      <c r="B289" s="244" t="str">
        <f t="shared" si="4"/>
        <v>5839U</v>
      </c>
      <c r="C289" s="244" t="s">
        <v>5163</v>
      </c>
      <c r="D289" s="244" t="s">
        <v>5153</v>
      </c>
      <c r="E289" s="244" t="s">
        <v>4952</v>
      </c>
      <c r="F289" s="245">
        <v>4.79</v>
      </c>
    </row>
    <row r="290" spans="1:6" ht="13.5">
      <c r="A290" s="244" t="s">
        <v>9856</v>
      </c>
      <c r="B290" s="244" t="str">
        <f t="shared" si="4"/>
        <v>5843U</v>
      </c>
      <c r="C290" s="244" t="s">
        <v>5164</v>
      </c>
      <c r="D290" s="244" t="s">
        <v>5153</v>
      </c>
      <c r="E290" s="244" t="s">
        <v>4952</v>
      </c>
      <c r="F290" s="245">
        <v>133.06</v>
      </c>
    </row>
    <row r="291" spans="1:6" ht="13.5">
      <c r="A291" s="244" t="s">
        <v>9857</v>
      </c>
      <c r="B291" s="244" t="str">
        <f t="shared" si="4"/>
        <v>5847U</v>
      </c>
      <c r="C291" s="244" t="s">
        <v>5165</v>
      </c>
      <c r="D291" s="244" t="s">
        <v>5153</v>
      </c>
      <c r="E291" s="244" t="s">
        <v>4952</v>
      </c>
      <c r="F291" s="245">
        <v>141.44999999999999</v>
      </c>
    </row>
    <row r="292" spans="1:6" ht="13.5">
      <c r="A292" s="244" t="s">
        <v>9858</v>
      </c>
      <c r="B292" s="244" t="str">
        <f t="shared" si="4"/>
        <v>5851U</v>
      </c>
      <c r="C292" s="244" t="s">
        <v>5166</v>
      </c>
      <c r="D292" s="244" t="s">
        <v>5153</v>
      </c>
      <c r="E292" s="244" t="s">
        <v>4952</v>
      </c>
      <c r="F292" s="245">
        <v>135.54</v>
      </c>
    </row>
    <row r="293" spans="1:6" ht="13.5">
      <c r="A293" s="244" t="s">
        <v>9859</v>
      </c>
      <c r="B293" s="244" t="str">
        <f t="shared" si="4"/>
        <v>5855U</v>
      </c>
      <c r="C293" s="244" t="s">
        <v>5167</v>
      </c>
      <c r="D293" s="244" t="s">
        <v>5153</v>
      </c>
      <c r="E293" s="244" t="s">
        <v>4952</v>
      </c>
      <c r="F293" s="245">
        <v>344.79</v>
      </c>
    </row>
    <row r="294" spans="1:6" ht="13.5">
      <c r="A294" s="244" t="s">
        <v>9860</v>
      </c>
      <c r="B294" s="244" t="str">
        <f t="shared" si="4"/>
        <v>5863U</v>
      </c>
      <c r="C294" s="244" t="s">
        <v>5168</v>
      </c>
      <c r="D294" s="244" t="s">
        <v>5153</v>
      </c>
      <c r="E294" s="244" t="s">
        <v>4952</v>
      </c>
      <c r="F294" s="245">
        <v>11.47</v>
      </c>
    </row>
    <row r="295" spans="1:6" ht="13.5">
      <c r="A295" s="244" t="s">
        <v>9861</v>
      </c>
      <c r="B295" s="244" t="str">
        <f t="shared" si="4"/>
        <v>5867U</v>
      </c>
      <c r="C295" s="244" t="s">
        <v>5169</v>
      </c>
      <c r="D295" s="244" t="s">
        <v>5153</v>
      </c>
      <c r="E295" s="244" t="s">
        <v>4952</v>
      </c>
      <c r="F295" s="245">
        <v>90.22</v>
      </c>
    </row>
    <row r="296" spans="1:6" ht="13.5">
      <c r="A296" s="244" t="s">
        <v>9862</v>
      </c>
      <c r="B296" s="244" t="str">
        <f t="shared" si="4"/>
        <v>5875U</v>
      </c>
      <c r="C296" s="244" t="s">
        <v>5170</v>
      </c>
      <c r="D296" s="244" t="s">
        <v>5153</v>
      </c>
      <c r="E296" s="244" t="s">
        <v>4952</v>
      </c>
      <c r="F296" s="245">
        <v>83.85</v>
      </c>
    </row>
    <row r="297" spans="1:6" ht="13.5">
      <c r="A297" s="244" t="s">
        <v>9863</v>
      </c>
      <c r="B297" s="244" t="str">
        <f t="shared" si="4"/>
        <v>5879U</v>
      </c>
      <c r="C297" s="244" t="s">
        <v>5171</v>
      </c>
      <c r="D297" s="244" t="s">
        <v>5153</v>
      </c>
      <c r="E297" s="244" t="s">
        <v>4952</v>
      </c>
      <c r="F297" s="245">
        <v>80.63</v>
      </c>
    </row>
    <row r="298" spans="1:6" ht="13.5">
      <c r="A298" s="244" t="s">
        <v>9864</v>
      </c>
      <c r="B298" s="244" t="str">
        <f t="shared" si="4"/>
        <v>5882U</v>
      </c>
      <c r="C298" s="244" t="s">
        <v>5172</v>
      </c>
      <c r="D298" s="244" t="s">
        <v>5153</v>
      </c>
      <c r="E298" s="244" t="s">
        <v>4952</v>
      </c>
      <c r="F298" s="245">
        <v>72.13</v>
      </c>
    </row>
    <row r="299" spans="1:6" ht="13.5">
      <c r="A299" s="244" t="s">
        <v>9865</v>
      </c>
      <c r="B299" s="244" t="str">
        <f t="shared" si="4"/>
        <v>5890U</v>
      </c>
      <c r="C299" s="244" t="s">
        <v>5173</v>
      </c>
      <c r="D299" s="244" t="s">
        <v>5153</v>
      </c>
      <c r="E299" s="244" t="s">
        <v>4952</v>
      </c>
      <c r="F299" s="245">
        <v>109.43</v>
      </c>
    </row>
    <row r="300" spans="1:6" ht="13.5">
      <c r="A300" s="244" t="s">
        <v>9866</v>
      </c>
      <c r="B300" s="244" t="str">
        <f t="shared" si="4"/>
        <v>5894U</v>
      </c>
      <c r="C300" s="244" t="s">
        <v>5174</v>
      </c>
      <c r="D300" s="244" t="s">
        <v>5153</v>
      </c>
      <c r="E300" s="244" t="s">
        <v>4952</v>
      </c>
      <c r="F300" s="245">
        <v>106.23</v>
      </c>
    </row>
    <row r="301" spans="1:6" ht="13.5">
      <c r="A301" s="244" t="s">
        <v>9867</v>
      </c>
      <c r="B301" s="244" t="str">
        <f t="shared" si="4"/>
        <v>5901U</v>
      </c>
      <c r="C301" s="244" t="s">
        <v>5175</v>
      </c>
      <c r="D301" s="244" t="s">
        <v>5153</v>
      </c>
      <c r="E301" s="244" t="s">
        <v>4952</v>
      </c>
      <c r="F301" s="245">
        <v>161.78</v>
      </c>
    </row>
    <row r="302" spans="1:6" ht="13.5">
      <c r="A302" s="244" t="s">
        <v>9868</v>
      </c>
      <c r="B302" s="244" t="str">
        <f t="shared" si="4"/>
        <v>5909U</v>
      </c>
      <c r="C302" s="244" t="s">
        <v>5176</v>
      </c>
      <c r="D302" s="244" t="s">
        <v>5153</v>
      </c>
      <c r="E302" s="244" t="s">
        <v>4952</v>
      </c>
      <c r="F302" s="245">
        <v>21.03</v>
      </c>
    </row>
    <row r="303" spans="1:6" ht="13.5">
      <c r="A303" s="244" t="s">
        <v>9869</v>
      </c>
      <c r="B303" s="244" t="str">
        <f t="shared" si="4"/>
        <v>5921U</v>
      </c>
      <c r="C303" s="244" t="s">
        <v>5177</v>
      </c>
      <c r="D303" s="244" t="s">
        <v>5153</v>
      </c>
      <c r="E303" s="244" t="s">
        <v>4952</v>
      </c>
      <c r="F303" s="245">
        <v>2.4900000000000002</v>
      </c>
    </row>
    <row r="304" spans="1:6" ht="13.5">
      <c r="A304" s="244" t="s">
        <v>9870</v>
      </c>
      <c r="B304" s="244" t="str">
        <f t="shared" si="4"/>
        <v>5928U</v>
      </c>
      <c r="C304" s="244" t="s">
        <v>5178</v>
      </c>
      <c r="D304" s="244" t="s">
        <v>5153</v>
      </c>
      <c r="E304" s="244" t="s">
        <v>4952</v>
      </c>
      <c r="F304" s="245">
        <v>136.22</v>
      </c>
    </row>
    <row r="305" spans="1:6" ht="13.5">
      <c r="A305" s="244" t="s">
        <v>9871</v>
      </c>
      <c r="B305" s="244" t="str">
        <f t="shared" si="4"/>
        <v>5932U</v>
      </c>
      <c r="C305" s="244" t="s">
        <v>5179</v>
      </c>
      <c r="D305" s="244" t="s">
        <v>5153</v>
      </c>
      <c r="E305" s="244" t="s">
        <v>4952</v>
      </c>
      <c r="F305" s="245">
        <v>134.34</v>
      </c>
    </row>
    <row r="306" spans="1:6" ht="13.5">
      <c r="A306" s="244" t="s">
        <v>9872</v>
      </c>
      <c r="B306" s="244" t="str">
        <f t="shared" si="4"/>
        <v>5940U</v>
      </c>
      <c r="C306" s="244" t="s">
        <v>5180</v>
      </c>
      <c r="D306" s="244" t="s">
        <v>5153</v>
      </c>
      <c r="E306" s="244" t="s">
        <v>4952</v>
      </c>
      <c r="F306" s="245">
        <v>114.98</v>
      </c>
    </row>
    <row r="307" spans="1:6" ht="13.5">
      <c r="A307" s="244" t="s">
        <v>9873</v>
      </c>
      <c r="B307" s="244" t="str">
        <f t="shared" si="4"/>
        <v>5944U</v>
      </c>
      <c r="C307" s="244" t="s">
        <v>5181</v>
      </c>
      <c r="D307" s="244" t="s">
        <v>5153</v>
      </c>
      <c r="E307" s="244" t="s">
        <v>4952</v>
      </c>
      <c r="F307" s="245">
        <v>130.01</v>
      </c>
    </row>
    <row r="308" spans="1:6" ht="13.5">
      <c r="A308" s="244" t="s">
        <v>9874</v>
      </c>
      <c r="B308" s="244" t="str">
        <f t="shared" si="4"/>
        <v>5953U</v>
      </c>
      <c r="C308" s="244" t="s">
        <v>5182</v>
      </c>
      <c r="D308" s="244" t="s">
        <v>5153</v>
      </c>
      <c r="E308" s="244" t="s">
        <v>4952</v>
      </c>
      <c r="F308" s="245">
        <v>29.36</v>
      </c>
    </row>
    <row r="309" spans="1:6" ht="13.5">
      <c r="A309" s="244" t="s">
        <v>9875</v>
      </c>
      <c r="B309" s="244" t="str">
        <f t="shared" si="4"/>
        <v>6259U</v>
      </c>
      <c r="C309" s="244" t="s">
        <v>5183</v>
      </c>
      <c r="D309" s="244" t="s">
        <v>5153</v>
      </c>
      <c r="E309" s="244" t="s">
        <v>4952</v>
      </c>
      <c r="F309" s="245">
        <v>135.44999999999999</v>
      </c>
    </row>
    <row r="310" spans="1:6" ht="13.5">
      <c r="A310" s="244" t="s">
        <v>9876</v>
      </c>
      <c r="B310" s="244" t="str">
        <f t="shared" si="4"/>
        <v>6879U</v>
      </c>
      <c r="C310" s="244" t="s">
        <v>5184</v>
      </c>
      <c r="D310" s="244" t="s">
        <v>5153</v>
      </c>
      <c r="E310" s="244" t="s">
        <v>4952</v>
      </c>
      <c r="F310" s="245">
        <v>114.59</v>
      </c>
    </row>
    <row r="311" spans="1:6" ht="13.5">
      <c r="A311" s="244" t="s">
        <v>9877</v>
      </c>
      <c r="B311" s="244" t="str">
        <f t="shared" si="4"/>
        <v>7030U</v>
      </c>
      <c r="C311" s="244" t="s">
        <v>5185</v>
      </c>
      <c r="D311" s="244" t="s">
        <v>5153</v>
      </c>
      <c r="E311" s="244" t="s">
        <v>4952</v>
      </c>
      <c r="F311" s="245">
        <v>117.65</v>
      </c>
    </row>
    <row r="312" spans="1:6" ht="13.5">
      <c r="A312" s="244" t="s">
        <v>9878</v>
      </c>
      <c r="B312" s="244" t="str">
        <f t="shared" si="4"/>
        <v>7042U</v>
      </c>
      <c r="C312" s="244" t="s">
        <v>5186</v>
      </c>
      <c r="D312" s="244" t="s">
        <v>5153</v>
      </c>
      <c r="E312" s="244" t="s">
        <v>4900</v>
      </c>
      <c r="F312" s="245">
        <v>6.99</v>
      </c>
    </row>
    <row r="313" spans="1:6" ht="13.5">
      <c r="A313" s="244" t="s">
        <v>9879</v>
      </c>
      <c r="B313" s="244" t="str">
        <f t="shared" si="4"/>
        <v>7049U</v>
      </c>
      <c r="C313" s="244" t="s">
        <v>5187</v>
      </c>
      <c r="D313" s="244" t="s">
        <v>5153</v>
      </c>
      <c r="E313" s="244" t="s">
        <v>4952</v>
      </c>
      <c r="F313" s="245">
        <v>120.4</v>
      </c>
    </row>
    <row r="314" spans="1:6" ht="13.5">
      <c r="A314" s="244" t="s">
        <v>9880</v>
      </c>
      <c r="B314" s="244" t="str">
        <f t="shared" si="4"/>
        <v>67826U</v>
      </c>
      <c r="C314" s="244" t="s">
        <v>5188</v>
      </c>
      <c r="D314" s="244" t="s">
        <v>5153</v>
      </c>
      <c r="E314" s="244" t="s">
        <v>4952</v>
      </c>
      <c r="F314" s="245">
        <v>102.58</v>
      </c>
    </row>
    <row r="315" spans="1:6" ht="13.5">
      <c r="A315" s="244" t="s">
        <v>9881</v>
      </c>
      <c r="B315" s="244" t="str">
        <f t="shared" si="4"/>
        <v>73417U</v>
      </c>
      <c r="C315" s="244" t="s">
        <v>5189</v>
      </c>
      <c r="D315" s="244" t="s">
        <v>5153</v>
      </c>
      <c r="E315" s="244" t="s">
        <v>4952</v>
      </c>
      <c r="F315" s="245">
        <v>98.2</v>
      </c>
    </row>
    <row r="316" spans="1:6" ht="13.5">
      <c r="A316" s="244" t="s">
        <v>9882</v>
      </c>
      <c r="B316" s="244" t="str">
        <f t="shared" si="4"/>
        <v>73436U</v>
      </c>
      <c r="C316" s="244" t="s">
        <v>5190</v>
      </c>
      <c r="D316" s="244" t="s">
        <v>5153</v>
      </c>
      <c r="E316" s="244" t="s">
        <v>4952</v>
      </c>
      <c r="F316" s="245">
        <v>136.25</v>
      </c>
    </row>
    <row r="317" spans="1:6" ht="13.5">
      <c r="A317" s="244" t="s">
        <v>9883</v>
      </c>
      <c r="B317" s="244" t="str">
        <f t="shared" si="4"/>
        <v>73467U</v>
      </c>
      <c r="C317" s="244" t="s">
        <v>5191</v>
      </c>
      <c r="D317" s="244" t="s">
        <v>5153</v>
      </c>
      <c r="E317" s="244" t="s">
        <v>4952</v>
      </c>
      <c r="F317" s="245">
        <v>95.3</v>
      </c>
    </row>
    <row r="318" spans="1:6" ht="13.5">
      <c r="A318" s="244" t="s">
        <v>9884</v>
      </c>
      <c r="B318" s="244" t="str">
        <f t="shared" si="4"/>
        <v>73536U</v>
      </c>
      <c r="C318" s="244" t="s">
        <v>5192</v>
      </c>
      <c r="D318" s="244" t="s">
        <v>5153</v>
      </c>
      <c r="E318" s="244" t="s">
        <v>4900</v>
      </c>
      <c r="F318" s="245">
        <v>5.92</v>
      </c>
    </row>
    <row r="319" spans="1:6" ht="13.5">
      <c r="A319" s="244" t="s">
        <v>9885</v>
      </c>
      <c r="B319" s="244" t="str">
        <f t="shared" si="4"/>
        <v>83362U</v>
      </c>
      <c r="C319" s="244" t="s">
        <v>5193</v>
      </c>
      <c r="D319" s="244" t="s">
        <v>5153</v>
      </c>
      <c r="E319" s="244" t="s">
        <v>4952</v>
      </c>
      <c r="F319" s="245">
        <v>160.69</v>
      </c>
    </row>
    <row r="320" spans="1:6" ht="13.5">
      <c r="A320" s="244" t="s">
        <v>9886</v>
      </c>
      <c r="B320" s="244" t="str">
        <f t="shared" si="4"/>
        <v>83765U</v>
      </c>
      <c r="C320" s="244" t="s">
        <v>5194</v>
      </c>
      <c r="D320" s="244" t="s">
        <v>5153</v>
      </c>
      <c r="E320" s="244" t="s">
        <v>4952</v>
      </c>
      <c r="F320" s="245">
        <v>66.66</v>
      </c>
    </row>
    <row r="321" spans="1:6" ht="13.5">
      <c r="A321" s="244" t="s">
        <v>9887</v>
      </c>
      <c r="B321" s="244" t="str">
        <f t="shared" si="4"/>
        <v>87445U</v>
      </c>
      <c r="C321" s="244" t="s">
        <v>5195</v>
      </c>
      <c r="D321" s="244" t="s">
        <v>5153</v>
      </c>
      <c r="E321" s="244" t="s">
        <v>4900</v>
      </c>
      <c r="F321" s="245">
        <v>2.79</v>
      </c>
    </row>
    <row r="322" spans="1:6" ht="13.5">
      <c r="A322" s="244" t="s">
        <v>9888</v>
      </c>
      <c r="B322" s="244" t="str">
        <f t="shared" si="4"/>
        <v>88386U</v>
      </c>
      <c r="C322" s="244" t="s">
        <v>5196</v>
      </c>
      <c r="D322" s="244" t="s">
        <v>5153</v>
      </c>
      <c r="E322" s="244" t="s">
        <v>4900</v>
      </c>
      <c r="F322" s="245">
        <v>3.98</v>
      </c>
    </row>
    <row r="323" spans="1:6" ht="13.5">
      <c r="A323" s="244" t="s">
        <v>9889</v>
      </c>
      <c r="B323" s="244" t="str">
        <f t="shared" si="4"/>
        <v>88393U</v>
      </c>
      <c r="C323" s="244" t="s">
        <v>5197</v>
      </c>
      <c r="D323" s="244" t="s">
        <v>5153</v>
      </c>
      <c r="E323" s="244" t="s">
        <v>4900</v>
      </c>
      <c r="F323" s="245">
        <v>5.5</v>
      </c>
    </row>
    <row r="324" spans="1:6" ht="13.5">
      <c r="A324" s="244" t="s">
        <v>9890</v>
      </c>
      <c r="B324" s="244" t="str">
        <f t="shared" si="4"/>
        <v>88399U</v>
      </c>
      <c r="C324" s="244" t="s">
        <v>5198</v>
      </c>
      <c r="D324" s="244" t="s">
        <v>5153</v>
      </c>
      <c r="E324" s="244" t="s">
        <v>4900</v>
      </c>
      <c r="F324" s="245">
        <v>2.9</v>
      </c>
    </row>
    <row r="325" spans="1:6" ht="13.5">
      <c r="A325" s="244" t="s">
        <v>9891</v>
      </c>
      <c r="B325" s="244" t="str">
        <f t="shared" si="4"/>
        <v>88418U</v>
      </c>
      <c r="C325" s="244" t="s">
        <v>5199</v>
      </c>
      <c r="D325" s="244" t="s">
        <v>5153</v>
      </c>
      <c r="E325" s="244" t="s">
        <v>4900</v>
      </c>
      <c r="F325" s="245">
        <v>12.47</v>
      </c>
    </row>
    <row r="326" spans="1:6" ht="13.5">
      <c r="A326" s="244" t="s">
        <v>9892</v>
      </c>
      <c r="B326" s="244" t="str">
        <f t="shared" si="4"/>
        <v>88433U</v>
      </c>
      <c r="C326" s="244" t="s">
        <v>5200</v>
      </c>
      <c r="D326" s="244" t="s">
        <v>5153</v>
      </c>
      <c r="E326" s="244" t="s">
        <v>4900</v>
      </c>
      <c r="F326" s="245">
        <v>15.31</v>
      </c>
    </row>
    <row r="327" spans="1:6" ht="13.5">
      <c r="A327" s="244" t="s">
        <v>9893</v>
      </c>
      <c r="B327" s="244" t="str">
        <f t="shared" si="4"/>
        <v>88830U</v>
      </c>
      <c r="C327" s="244" t="s">
        <v>5201</v>
      </c>
      <c r="D327" s="244" t="s">
        <v>5153</v>
      </c>
      <c r="E327" s="244" t="s">
        <v>4900</v>
      </c>
      <c r="F327" s="245">
        <v>1.46</v>
      </c>
    </row>
    <row r="328" spans="1:6" ht="13.5">
      <c r="A328" s="244" t="s">
        <v>9894</v>
      </c>
      <c r="B328" s="244" t="str">
        <f t="shared" ref="B328:B391" si="5">A328&amp;"U"</f>
        <v>88843U</v>
      </c>
      <c r="C328" s="244" t="s">
        <v>5202</v>
      </c>
      <c r="D328" s="244" t="s">
        <v>5153</v>
      </c>
      <c r="E328" s="244" t="s">
        <v>4952</v>
      </c>
      <c r="F328" s="245">
        <v>115.2</v>
      </c>
    </row>
    <row r="329" spans="1:6" ht="13.5">
      <c r="A329" s="244" t="s">
        <v>9895</v>
      </c>
      <c r="B329" s="244" t="str">
        <f t="shared" si="5"/>
        <v>88907U</v>
      </c>
      <c r="C329" s="244" t="s">
        <v>5203</v>
      </c>
      <c r="D329" s="244" t="s">
        <v>5153</v>
      </c>
      <c r="E329" s="244" t="s">
        <v>4952</v>
      </c>
      <c r="F329" s="245">
        <v>140.55000000000001</v>
      </c>
    </row>
    <row r="330" spans="1:6" ht="13.5">
      <c r="A330" s="244" t="s">
        <v>9896</v>
      </c>
      <c r="B330" s="244" t="str">
        <f t="shared" si="5"/>
        <v>89021U</v>
      </c>
      <c r="C330" s="244" t="s">
        <v>5204</v>
      </c>
      <c r="D330" s="244" t="s">
        <v>5153</v>
      </c>
      <c r="E330" s="244" t="s">
        <v>4900</v>
      </c>
      <c r="F330" s="245">
        <v>2.13</v>
      </c>
    </row>
    <row r="331" spans="1:6" ht="13.5">
      <c r="A331" s="244" t="s">
        <v>9897</v>
      </c>
      <c r="B331" s="244" t="str">
        <f t="shared" si="5"/>
        <v>89028U</v>
      </c>
      <c r="C331" s="244" t="s">
        <v>5205</v>
      </c>
      <c r="D331" s="244" t="s">
        <v>5153</v>
      </c>
      <c r="E331" s="244" t="s">
        <v>4952</v>
      </c>
      <c r="F331" s="245">
        <v>108.46</v>
      </c>
    </row>
    <row r="332" spans="1:6" ht="13.5">
      <c r="A332" s="244" t="s">
        <v>9898</v>
      </c>
      <c r="B332" s="244" t="str">
        <f t="shared" si="5"/>
        <v>89032U</v>
      </c>
      <c r="C332" s="244" t="s">
        <v>5206</v>
      </c>
      <c r="D332" s="244" t="s">
        <v>5153</v>
      </c>
      <c r="E332" s="244" t="s">
        <v>4952</v>
      </c>
      <c r="F332" s="245">
        <v>104.96</v>
      </c>
    </row>
    <row r="333" spans="1:6" ht="13.5">
      <c r="A333" s="244" t="s">
        <v>9899</v>
      </c>
      <c r="B333" s="244" t="str">
        <f t="shared" si="5"/>
        <v>89035U</v>
      </c>
      <c r="C333" s="244" t="s">
        <v>5207</v>
      </c>
      <c r="D333" s="244" t="s">
        <v>5153</v>
      </c>
      <c r="E333" s="244" t="s">
        <v>4952</v>
      </c>
      <c r="F333" s="245">
        <v>100.69</v>
      </c>
    </row>
    <row r="334" spans="1:6" ht="13.5">
      <c r="A334" s="244" t="s">
        <v>9900</v>
      </c>
      <c r="B334" s="244" t="str">
        <f t="shared" si="5"/>
        <v>89225U</v>
      </c>
      <c r="C334" s="244" t="s">
        <v>5208</v>
      </c>
      <c r="D334" s="244" t="s">
        <v>5153</v>
      </c>
      <c r="E334" s="244" t="s">
        <v>4900</v>
      </c>
      <c r="F334" s="245">
        <v>3.98</v>
      </c>
    </row>
    <row r="335" spans="1:6" ht="13.5">
      <c r="A335" s="244" t="s">
        <v>9901</v>
      </c>
      <c r="B335" s="244" t="str">
        <f t="shared" si="5"/>
        <v>89234U</v>
      </c>
      <c r="C335" s="244" t="s">
        <v>5209</v>
      </c>
      <c r="D335" s="244" t="s">
        <v>5153</v>
      </c>
      <c r="E335" s="244" t="s">
        <v>4952</v>
      </c>
      <c r="F335" s="245">
        <v>375.86</v>
      </c>
    </row>
    <row r="336" spans="1:6" ht="13.5">
      <c r="A336" s="244" t="s">
        <v>9902</v>
      </c>
      <c r="B336" s="244" t="str">
        <f t="shared" si="5"/>
        <v>89242U</v>
      </c>
      <c r="C336" s="244" t="s">
        <v>5210</v>
      </c>
      <c r="D336" s="244" t="s">
        <v>5153</v>
      </c>
      <c r="E336" s="244" t="s">
        <v>4952</v>
      </c>
      <c r="F336" s="245">
        <v>867.74</v>
      </c>
    </row>
    <row r="337" spans="1:6" ht="13.5">
      <c r="A337" s="244" t="s">
        <v>9903</v>
      </c>
      <c r="B337" s="244" t="str">
        <f t="shared" si="5"/>
        <v>89250U</v>
      </c>
      <c r="C337" s="244" t="s">
        <v>5211</v>
      </c>
      <c r="D337" s="244" t="s">
        <v>5153</v>
      </c>
      <c r="E337" s="244" t="s">
        <v>4952</v>
      </c>
      <c r="F337" s="245">
        <v>753.88</v>
      </c>
    </row>
    <row r="338" spans="1:6" ht="13.5">
      <c r="A338" s="244" t="s">
        <v>9904</v>
      </c>
      <c r="B338" s="244" t="str">
        <f t="shared" si="5"/>
        <v>89257U</v>
      </c>
      <c r="C338" s="244" t="s">
        <v>5212</v>
      </c>
      <c r="D338" s="244" t="s">
        <v>5153</v>
      </c>
      <c r="E338" s="244" t="s">
        <v>4952</v>
      </c>
      <c r="F338" s="245">
        <v>217.11</v>
      </c>
    </row>
    <row r="339" spans="1:6" ht="13.5">
      <c r="A339" s="244" t="s">
        <v>9905</v>
      </c>
      <c r="B339" s="244" t="str">
        <f t="shared" si="5"/>
        <v>89272U</v>
      </c>
      <c r="C339" s="244" t="s">
        <v>5213</v>
      </c>
      <c r="D339" s="244" t="s">
        <v>5153</v>
      </c>
      <c r="E339" s="244" t="s">
        <v>4952</v>
      </c>
      <c r="F339" s="245">
        <v>113.78</v>
      </c>
    </row>
    <row r="340" spans="1:6" ht="13.5">
      <c r="A340" s="244" t="s">
        <v>9906</v>
      </c>
      <c r="B340" s="244" t="str">
        <f t="shared" si="5"/>
        <v>89278U</v>
      </c>
      <c r="C340" s="244" t="s">
        <v>5214</v>
      </c>
      <c r="D340" s="244" t="s">
        <v>5153</v>
      </c>
      <c r="E340" s="244" t="s">
        <v>4900</v>
      </c>
      <c r="F340" s="245">
        <v>6.73</v>
      </c>
    </row>
    <row r="341" spans="1:6" ht="13.5">
      <c r="A341" s="244" t="s">
        <v>9907</v>
      </c>
      <c r="B341" s="244" t="str">
        <f t="shared" si="5"/>
        <v>89843U</v>
      </c>
      <c r="C341" s="244" t="s">
        <v>5215</v>
      </c>
      <c r="D341" s="244" t="s">
        <v>5153</v>
      </c>
      <c r="E341" s="244" t="s">
        <v>4952</v>
      </c>
      <c r="F341" s="245">
        <v>130.79</v>
      </c>
    </row>
    <row r="342" spans="1:6" ht="13.5">
      <c r="A342" s="244" t="s">
        <v>9908</v>
      </c>
      <c r="B342" s="244" t="str">
        <f t="shared" si="5"/>
        <v>89876U</v>
      </c>
      <c r="C342" s="244" t="s">
        <v>5216</v>
      </c>
      <c r="D342" s="244" t="s">
        <v>5153</v>
      </c>
      <c r="E342" s="244" t="s">
        <v>4952</v>
      </c>
      <c r="F342" s="245">
        <v>174.14</v>
      </c>
    </row>
    <row r="343" spans="1:6" ht="13.5">
      <c r="A343" s="244" t="s">
        <v>9909</v>
      </c>
      <c r="B343" s="244" t="str">
        <f t="shared" si="5"/>
        <v>89883U</v>
      </c>
      <c r="C343" s="244" t="s">
        <v>5217</v>
      </c>
      <c r="D343" s="244" t="s">
        <v>5153</v>
      </c>
      <c r="E343" s="244" t="s">
        <v>4952</v>
      </c>
      <c r="F343" s="245">
        <v>191.27</v>
      </c>
    </row>
    <row r="344" spans="1:6" ht="13.5">
      <c r="A344" s="244" t="s">
        <v>9910</v>
      </c>
      <c r="B344" s="244" t="str">
        <f t="shared" si="5"/>
        <v>90586U</v>
      </c>
      <c r="C344" s="244" t="s">
        <v>5218</v>
      </c>
      <c r="D344" s="244" t="s">
        <v>5153</v>
      </c>
      <c r="E344" s="244" t="s">
        <v>4952</v>
      </c>
      <c r="F344" s="245">
        <v>1.49</v>
      </c>
    </row>
    <row r="345" spans="1:6" ht="13.5">
      <c r="A345" s="244" t="s">
        <v>9911</v>
      </c>
      <c r="B345" s="244" t="str">
        <f t="shared" si="5"/>
        <v>90625U</v>
      </c>
      <c r="C345" s="244" t="s">
        <v>5219</v>
      </c>
      <c r="D345" s="244" t="s">
        <v>5153</v>
      </c>
      <c r="E345" s="244" t="s">
        <v>4952</v>
      </c>
      <c r="F345" s="245">
        <v>5.95</v>
      </c>
    </row>
    <row r="346" spans="1:6" ht="13.5">
      <c r="A346" s="244" t="s">
        <v>9912</v>
      </c>
      <c r="B346" s="244" t="str">
        <f t="shared" si="5"/>
        <v>90631U</v>
      </c>
      <c r="C346" s="244" t="s">
        <v>5220</v>
      </c>
      <c r="D346" s="244" t="s">
        <v>5153</v>
      </c>
      <c r="E346" s="244" t="s">
        <v>4952</v>
      </c>
      <c r="F346" s="245">
        <v>94.07</v>
      </c>
    </row>
    <row r="347" spans="1:6" ht="13.5">
      <c r="A347" s="244" t="s">
        <v>9913</v>
      </c>
      <c r="B347" s="244" t="str">
        <f t="shared" si="5"/>
        <v>90637U</v>
      </c>
      <c r="C347" s="244" t="s">
        <v>5221</v>
      </c>
      <c r="D347" s="244" t="s">
        <v>5153</v>
      </c>
      <c r="E347" s="244" t="s">
        <v>4900</v>
      </c>
      <c r="F347" s="245">
        <v>11.64</v>
      </c>
    </row>
    <row r="348" spans="1:6" ht="13.5">
      <c r="A348" s="244" t="s">
        <v>9914</v>
      </c>
      <c r="B348" s="244" t="str">
        <f t="shared" si="5"/>
        <v>90643U</v>
      </c>
      <c r="C348" s="244" t="s">
        <v>5222</v>
      </c>
      <c r="D348" s="244" t="s">
        <v>5153</v>
      </c>
      <c r="E348" s="244" t="s">
        <v>4900</v>
      </c>
      <c r="F348" s="245">
        <v>14.65</v>
      </c>
    </row>
    <row r="349" spans="1:6" ht="13.5">
      <c r="A349" s="244" t="s">
        <v>9915</v>
      </c>
      <c r="B349" s="244" t="str">
        <f t="shared" si="5"/>
        <v>90650U</v>
      </c>
      <c r="C349" s="244" t="s">
        <v>5223</v>
      </c>
      <c r="D349" s="244" t="s">
        <v>5153</v>
      </c>
      <c r="E349" s="244" t="s">
        <v>4900</v>
      </c>
      <c r="F349" s="245">
        <v>8.8699999999999992</v>
      </c>
    </row>
    <row r="350" spans="1:6" ht="13.5">
      <c r="A350" s="244" t="s">
        <v>9916</v>
      </c>
      <c r="B350" s="244" t="str">
        <f t="shared" si="5"/>
        <v>90656U</v>
      </c>
      <c r="C350" s="244" t="s">
        <v>5224</v>
      </c>
      <c r="D350" s="244" t="s">
        <v>5153</v>
      </c>
      <c r="E350" s="244" t="s">
        <v>4900</v>
      </c>
      <c r="F350" s="245">
        <v>11.58</v>
      </c>
    </row>
    <row r="351" spans="1:6" ht="13.5">
      <c r="A351" s="244" t="s">
        <v>9917</v>
      </c>
      <c r="B351" s="244" t="str">
        <f t="shared" si="5"/>
        <v>90662U</v>
      </c>
      <c r="C351" s="244" t="s">
        <v>5225</v>
      </c>
      <c r="D351" s="244" t="s">
        <v>5153</v>
      </c>
      <c r="E351" s="244" t="s">
        <v>4900</v>
      </c>
      <c r="F351" s="245">
        <v>12.04</v>
      </c>
    </row>
    <row r="352" spans="1:6" ht="13.5">
      <c r="A352" s="244" t="s">
        <v>9918</v>
      </c>
      <c r="B352" s="244" t="str">
        <f t="shared" si="5"/>
        <v>90668U</v>
      </c>
      <c r="C352" s="244" t="s">
        <v>5226</v>
      </c>
      <c r="D352" s="244" t="s">
        <v>5153</v>
      </c>
      <c r="E352" s="244" t="s">
        <v>4952</v>
      </c>
      <c r="F352" s="245">
        <v>15.87</v>
      </c>
    </row>
    <row r="353" spans="1:6" ht="13.5">
      <c r="A353" s="244" t="s">
        <v>9919</v>
      </c>
      <c r="B353" s="244" t="str">
        <f t="shared" si="5"/>
        <v>90674U</v>
      </c>
      <c r="C353" s="244" t="s">
        <v>5227</v>
      </c>
      <c r="D353" s="244" t="s">
        <v>5153</v>
      </c>
      <c r="E353" s="244" t="s">
        <v>4952</v>
      </c>
      <c r="F353" s="245">
        <v>364.43</v>
      </c>
    </row>
    <row r="354" spans="1:6" ht="13.5">
      <c r="A354" s="244" t="s">
        <v>9920</v>
      </c>
      <c r="B354" s="244" t="str">
        <f t="shared" si="5"/>
        <v>90680U</v>
      </c>
      <c r="C354" s="244" t="s">
        <v>5228</v>
      </c>
      <c r="D354" s="244" t="s">
        <v>5153</v>
      </c>
      <c r="E354" s="244" t="s">
        <v>4952</v>
      </c>
      <c r="F354" s="245">
        <v>219.74</v>
      </c>
    </row>
    <row r="355" spans="1:6" ht="13.5">
      <c r="A355" s="244" t="s">
        <v>9921</v>
      </c>
      <c r="B355" s="244" t="str">
        <f t="shared" si="5"/>
        <v>90686U</v>
      </c>
      <c r="C355" s="244" t="s">
        <v>5229</v>
      </c>
      <c r="D355" s="244" t="s">
        <v>5153</v>
      </c>
      <c r="E355" s="244" t="s">
        <v>4952</v>
      </c>
      <c r="F355" s="245">
        <v>104.62</v>
      </c>
    </row>
    <row r="356" spans="1:6" ht="13.5">
      <c r="A356" s="244" t="s">
        <v>9922</v>
      </c>
      <c r="B356" s="244" t="str">
        <f t="shared" si="5"/>
        <v>90692U</v>
      </c>
      <c r="C356" s="244" t="s">
        <v>5230</v>
      </c>
      <c r="D356" s="244" t="s">
        <v>5153</v>
      </c>
      <c r="E356" s="244" t="s">
        <v>4952</v>
      </c>
      <c r="F356" s="245">
        <v>81.3</v>
      </c>
    </row>
    <row r="357" spans="1:6" ht="13.5">
      <c r="A357" s="244" t="s">
        <v>9923</v>
      </c>
      <c r="B357" s="244" t="str">
        <f t="shared" si="5"/>
        <v>90964U</v>
      </c>
      <c r="C357" s="244" t="s">
        <v>5231</v>
      </c>
      <c r="D357" s="244" t="s">
        <v>5153</v>
      </c>
      <c r="E357" s="244" t="s">
        <v>4952</v>
      </c>
      <c r="F357" s="245">
        <v>14.98</v>
      </c>
    </row>
    <row r="358" spans="1:6" ht="13.5">
      <c r="A358" s="244" t="s">
        <v>9924</v>
      </c>
      <c r="B358" s="244" t="str">
        <f t="shared" si="5"/>
        <v>90972U</v>
      </c>
      <c r="C358" s="244" t="s">
        <v>5232</v>
      </c>
      <c r="D358" s="244" t="s">
        <v>5153</v>
      </c>
      <c r="E358" s="244" t="s">
        <v>4952</v>
      </c>
      <c r="F358" s="245">
        <v>38.049999999999997</v>
      </c>
    </row>
    <row r="359" spans="1:6" ht="13.5">
      <c r="A359" s="244" t="s">
        <v>9925</v>
      </c>
      <c r="B359" s="244" t="str">
        <f t="shared" si="5"/>
        <v>90979U</v>
      </c>
      <c r="C359" s="244" t="s">
        <v>5233</v>
      </c>
      <c r="D359" s="244" t="s">
        <v>5153</v>
      </c>
      <c r="E359" s="244" t="s">
        <v>4952</v>
      </c>
      <c r="F359" s="245">
        <v>98.31</v>
      </c>
    </row>
    <row r="360" spans="1:6" ht="13.5">
      <c r="A360" s="244" t="s">
        <v>9926</v>
      </c>
      <c r="B360" s="244" t="str">
        <f t="shared" si="5"/>
        <v>90991U</v>
      </c>
      <c r="C360" s="244" t="s">
        <v>5234</v>
      </c>
      <c r="D360" s="244" t="s">
        <v>5153</v>
      </c>
      <c r="E360" s="244" t="s">
        <v>4952</v>
      </c>
      <c r="F360" s="245">
        <v>117.86</v>
      </c>
    </row>
    <row r="361" spans="1:6" ht="13.5">
      <c r="A361" s="244" t="s">
        <v>9927</v>
      </c>
      <c r="B361" s="244" t="str">
        <f t="shared" si="5"/>
        <v>90999U</v>
      </c>
      <c r="C361" s="244" t="s">
        <v>5235</v>
      </c>
      <c r="D361" s="244" t="s">
        <v>5153</v>
      </c>
      <c r="E361" s="244" t="s">
        <v>4952</v>
      </c>
      <c r="F361" s="245">
        <v>50.39</v>
      </c>
    </row>
    <row r="362" spans="1:6" ht="13.5">
      <c r="A362" s="244" t="s">
        <v>9928</v>
      </c>
      <c r="B362" s="244" t="str">
        <f t="shared" si="5"/>
        <v>91031U</v>
      </c>
      <c r="C362" s="244" t="s">
        <v>5236</v>
      </c>
      <c r="D362" s="244" t="s">
        <v>5153</v>
      </c>
      <c r="E362" s="244" t="s">
        <v>4952</v>
      </c>
      <c r="F362" s="245">
        <v>131.84</v>
      </c>
    </row>
    <row r="363" spans="1:6" ht="13.5">
      <c r="A363" s="244" t="s">
        <v>9929</v>
      </c>
      <c r="B363" s="244" t="str">
        <f t="shared" si="5"/>
        <v>91277U</v>
      </c>
      <c r="C363" s="244" t="s">
        <v>5237</v>
      </c>
      <c r="D363" s="244" t="s">
        <v>5153</v>
      </c>
      <c r="E363" s="244" t="s">
        <v>4952</v>
      </c>
      <c r="F363" s="245">
        <v>6.41</v>
      </c>
    </row>
    <row r="364" spans="1:6" ht="13.5">
      <c r="A364" s="244" t="s">
        <v>9930</v>
      </c>
      <c r="B364" s="244" t="str">
        <f t="shared" si="5"/>
        <v>91283U</v>
      </c>
      <c r="C364" s="244" t="s">
        <v>5238</v>
      </c>
      <c r="D364" s="244" t="s">
        <v>5153</v>
      </c>
      <c r="E364" s="244" t="s">
        <v>4900</v>
      </c>
      <c r="F364" s="245">
        <v>14.82</v>
      </c>
    </row>
    <row r="365" spans="1:6" ht="13.5">
      <c r="A365" s="244" t="s">
        <v>9931</v>
      </c>
      <c r="B365" s="244" t="str">
        <f t="shared" si="5"/>
        <v>91386U</v>
      </c>
      <c r="C365" s="244" t="s">
        <v>5239</v>
      </c>
      <c r="D365" s="244" t="s">
        <v>5153</v>
      </c>
      <c r="E365" s="244" t="s">
        <v>4952</v>
      </c>
      <c r="F365" s="245">
        <v>140.13999999999999</v>
      </c>
    </row>
    <row r="366" spans="1:6" ht="13.5">
      <c r="A366" s="244" t="s">
        <v>9932</v>
      </c>
      <c r="B366" s="244" t="str">
        <f t="shared" si="5"/>
        <v>91533U</v>
      </c>
      <c r="C366" s="244" t="s">
        <v>5240</v>
      </c>
      <c r="D366" s="244" t="s">
        <v>5153</v>
      </c>
      <c r="E366" s="244" t="s">
        <v>4952</v>
      </c>
      <c r="F366" s="245">
        <v>27.95</v>
      </c>
    </row>
    <row r="367" spans="1:6" ht="13.5">
      <c r="A367" s="244" t="s">
        <v>9933</v>
      </c>
      <c r="B367" s="244" t="str">
        <f t="shared" si="5"/>
        <v>91634U</v>
      </c>
      <c r="C367" s="244" t="s">
        <v>5241</v>
      </c>
      <c r="D367" s="244" t="s">
        <v>5153</v>
      </c>
      <c r="E367" s="244" t="s">
        <v>4952</v>
      </c>
      <c r="F367" s="245">
        <v>121.66</v>
      </c>
    </row>
    <row r="368" spans="1:6" ht="13.5">
      <c r="A368" s="244" t="s">
        <v>9934</v>
      </c>
      <c r="B368" s="244" t="str">
        <f t="shared" si="5"/>
        <v>91645U</v>
      </c>
      <c r="C368" s="244" t="s">
        <v>5242</v>
      </c>
      <c r="D368" s="244" t="s">
        <v>5153</v>
      </c>
      <c r="E368" s="244" t="s">
        <v>4952</v>
      </c>
      <c r="F368" s="245">
        <v>249.11</v>
      </c>
    </row>
    <row r="369" spans="1:6" ht="13.5">
      <c r="A369" s="244" t="s">
        <v>9935</v>
      </c>
      <c r="B369" s="244" t="str">
        <f t="shared" si="5"/>
        <v>91692U</v>
      </c>
      <c r="C369" s="244" t="s">
        <v>5243</v>
      </c>
      <c r="D369" s="244" t="s">
        <v>5153</v>
      </c>
      <c r="E369" s="244" t="s">
        <v>4900</v>
      </c>
      <c r="F369" s="245">
        <v>25.28</v>
      </c>
    </row>
    <row r="370" spans="1:6" ht="13.5">
      <c r="A370" s="244" t="s">
        <v>9936</v>
      </c>
      <c r="B370" s="244" t="str">
        <f t="shared" si="5"/>
        <v>92043U</v>
      </c>
      <c r="C370" s="244" t="s">
        <v>5244</v>
      </c>
      <c r="D370" s="244" t="s">
        <v>5153</v>
      </c>
      <c r="E370" s="244" t="s">
        <v>4952</v>
      </c>
      <c r="F370" s="245">
        <v>8</v>
      </c>
    </row>
    <row r="371" spans="1:6" ht="13.5">
      <c r="A371" s="244" t="s">
        <v>9937</v>
      </c>
      <c r="B371" s="244" t="str">
        <f t="shared" si="5"/>
        <v>92106U</v>
      </c>
      <c r="C371" s="244" t="s">
        <v>5245</v>
      </c>
      <c r="D371" s="244" t="s">
        <v>5153</v>
      </c>
      <c r="E371" s="244" t="s">
        <v>4952</v>
      </c>
      <c r="F371" s="245">
        <v>166.5</v>
      </c>
    </row>
    <row r="372" spans="1:6" ht="13.5">
      <c r="A372" s="244" t="s">
        <v>9938</v>
      </c>
      <c r="B372" s="244" t="str">
        <f t="shared" si="5"/>
        <v>92112U</v>
      </c>
      <c r="C372" s="244" t="s">
        <v>5246</v>
      </c>
      <c r="D372" s="244" t="s">
        <v>5153</v>
      </c>
      <c r="E372" s="244" t="s">
        <v>4900</v>
      </c>
      <c r="F372" s="245">
        <v>2.31</v>
      </c>
    </row>
    <row r="373" spans="1:6" ht="13.5">
      <c r="A373" s="244" t="s">
        <v>9939</v>
      </c>
      <c r="B373" s="244" t="str">
        <f t="shared" si="5"/>
        <v>92118U</v>
      </c>
      <c r="C373" s="244" t="s">
        <v>5247</v>
      </c>
      <c r="D373" s="244" t="s">
        <v>5153</v>
      </c>
      <c r="E373" s="244" t="s">
        <v>4900</v>
      </c>
      <c r="F373" s="245">
        <v>0.18</v>
      </c>
    </row>
    <row r="374" spans="1:6" ht="13.5">
      <c r="A374" s="244" t="s">
        <v>9940</v>
      </c>
      <c r="B374" s="244" t="str">
        <f t="shared" si="5"/>
        <v>92138U</v>
      </c>
      <c r="C374" s="244" t="s">
        <v>5248</v>
      </c>
      <c r="D374" s="244" t="s">
        <v>5153</v>
      </c>
      <c r="E374" s="244" t="s">
        <v>4900</v>
      </c>
      <c r="F374" s="245">
        <v>62.3</v>
      </c>
    </row>
    <row r="375" spans="1:6" ht="13.5">
      <c r="A375" s="244" t="s">
        <v>9941</v>
      </c>
      <c r="B375" s="244" t="str">
        <f t="shared" si="5"/>
        <v>92145U</v>
      </c>
      <c r="C375" s="244" t="s">
        <v>5249</v>
      </c>
      <c r="D375" s="244" t="s">
        <v>5153</v>
      </c>
      <c r="E375" s="244" t="s">
        <v>4900</v>
      </c>
      <c r="F375" s="245">
        <v>55.63</v>
      </c>
    </row>
    <row r="376" spans="1:6" ht="13.5">
      <c r="A376" s="244" t="s">
        <v>9942</v>
      </c>
      <c r="B376" s="244" t="str">
        <f t="shared" si="5"/>
        <v>92242U</v>
      </c>
      <c r="C376" s="244" t="s">
        <v>5250</v>
      </c>
      <c r="D376" s="244" t="s">
        <v>5153</v>
      </c>
      <c r="E376" s="244" t="s">
        <v>4952</v>
      </c>
      <c r="F376" s="245">
        <v>218.63</v>
      </c>
    </row>
    <row r="377" spans="1:6" ht="13.5">
      <c r="A377" s="244" t="s">
        <v>9943</v>
      </c>
      <c r="B377" s="244" t="str">
        <f t="shared" si="5"/>
        <v>92716U</v>
      </c>
      <c r="C377" s="244" t="s">
        <v>5251</v>
      </c>
      <c r="D377" s="244" t="s">
        <v>5153</v>
      </c>
      <c r="E377" s="244" t="s">
        <v>4900</v>
      </c>
      <c r="F377" s="245">
        <v>15.87</v>
      </c>
    </row>
    <row r="378" spans="1:6" ht="13.5">
      <c r="A378" s="244" t="s">
        <v>9944</v>
      </c>
      <c r="B378" s="244" t="str">
        <f t="shared" si="5"/>
        <v>92960U</v>
      </c>
      <c r="C378" s="244" t="s">
        <v>5252</v>
      </c>
      <c r="D378" s="244" t="s">
        <v>5153</v>
      </c>
      <c r="E378" s="244" t="s">
        <v>4952</v>
      </c>
      <c r="F378" s="245">
        <v>12.98</v>
      </c>
    </row>
    <row r="379" spans="1:6" ht="13.5">
      <c r="A379" s="244" t="s">
        <v>9945</v>
      </c>
      <c r="B379" s="244" t="str">
        <f t="shared" si="5"/>
        <v>92966U</v>
      </c>
      <c r="C379" s="244" t="s">
        <v>5253</v>
      </c>
      <c r="D379" s="244" t="s">
        <v>5153</v>
      </c>
      <c r="E379" s="244" t="s">
        <v>4952</v>
      </c>
      <c r="F379" s="245">
        <v>19.63</v>
      </c>
    </row>
    <row r="380" spans="1:6" ht="13.5">
      <c r="A380" s="244" t="s">
        <v>9946</v>
      </c>
      <c r="B380" s="244" t="str">
        <f t="shared" si="5"/>
        <v>93224U</v>
      </c>
      <c r="C380" s="244" t="s">
        <v>5254</v>
      </c>
      <c r="D380" s="244" t="s">
        <v>5153</v>
      </c>
      <c r="E380" s="244" t="s">
        <v>4952</v>
      </c>
      <c r="F380" s="245">
        <v>539.05999999999995</v>
      </c>
    </row>
    <row r="381" spans="1:6" ht="13.5">
      <c r="A381" s="244" t="s">
        <v>9947</v>
      </c>
      <c r="B381" s="244" t="str">
        <f t="shared" si="5"/>
        <v>93233U</v>
      </c>
      <c r="C381" s="244" t="s">
        <v>5255</v>
      </c>
      <c r="D381" s="244" t="s">
        <v>5153</v>
      </c>
      <c r="E381" s="244" t="s">
        <v>4900</v>
      </c>
      <c r="F381" s="245">
        <v>6.29</v>
      </c>
    </row>
    <row r="382" spans="1:6" ht="13.5">
      <c r="A382" s="244" t="s">
        <v>9948</v>
      </c>
      <c r="B382" s="244" t="str">
        <f t="shared" si="5"/>
        <v>93272U</v>
      </c>
      <c r="C382" s="244" t="s">
        <v>5256</v>
      </c>
      <c r="D382" s="244" t="s">
        <v>5153</v>
      </c>
      <c r="E382" s="244" t="s">
        <v>4952</v>
      </c>
      <c r="F382" s="245">
        <v>84.51</v>
      </c>
    </row>
    <row r="383" spans="1:6" ht="13.5">
      <c r="A383" s="244" t="s">
        <v>9949</v>
      </c>
      <c r="B383" s="244" t="str">
        <f t="shared" si="5"/>
        <v>93281U</v>
      </c>
      <c r="C383" s="244" t="s">
        <v>5257</v>
      </c>
      <c r="D383" s="244" t="s">
        <v>5153</v>
      </c>
      <c r="E383" s="244" t="s">
        <v>4900</v>
      </c>
      <c r="F383" s="245">
        <v>18.97</v>
      </c>
    </row>
    <row r="384" spans="1:6" ht="13.5">
      <c r="A384" s="244" t="s">
        <v>9950</v>
      </c>
      <c r="B384" s="244" t="str">
        <f t="shared" si="5"/>
        <v>93287U</v>
      </c>
      <c r="C384" s="244" t="s">
        <v>5258</v>
      </c>
      <c r="D384" s="244" t="s">
        <v>5153</v>
      </c>
      <c r="E384" s="244" t="s">
        <v>4952</v>
      </c>
      <c r="F384" s="245">
        <v>343.94</v>
      </c>
    </row>
    <row r="385" spans="1:6" ht="13.5">
      <c r="A385" s="244" t="s">
        <v>9951</v>
      </c>
      <c r="B385" s="244" t="str">
        <f t="shared" si="5"/>
        <v>93402U</v>
      </c>
      <c r="C385" s="244" t="s">
        <v>5259</v>
      </c>
      <c r="D385" s="244" t="s">
        <v>5153</v>
      </c>
      <c r="E385" s="244" t="s">
        <v>4952</v>
      </c>
      <c r="F385" s="245">
        <v>133.91999999999999</v>
      </c>
    </row>
    <row r="386" spans="1:6" ht="13.5">
      <c r="A386" s="244" t="s">
        <v>9952</v>
      </c>
      <c r="B386" s="244" t="str">
        <f t="shared" si="5"/>
        <v>93408U</v>
      </c>
      <c r="C386" s="244" t="s">
        <v>16239</v>
      </c>
      <c r="D386" s="244" t="s">
        <v>5153</v>
      </c>
      <c r="E386" s="244" t="s">
        <v>4952</v>
      </c>
      <c r="F386" s="245">
        <v>59.8</v>
      </c>
    </row>
    <row r="387" spans="1:6" ht="13.5">
      <c r="A387" s="244" t="s">
        <v>9953</v>
      </c>
      <c r="B387" s="244" t="str">
        <f t="shared" si="5"/>
        <v>93415U</v>
      </c>
      <c r="C387" s="244" t="s">
        <v>5260</v>
      </c>
      <c r="D387" s="244" t="s">
        <v>5153</v>
      </c>
      <c r="E387" s="244" t="s">
        <v>4952</v>
      </c>
      <c r="F387" s="245">
        <v>10.220000000000001</v>
      </c>
    </row>
    <row r="388" spans="1:6" ht="13.5">
      <c r="A388" s="244" t="s">
        <v>9954</v>
      </c>
      <c r="B388" s="244" t="str">
        <f t="shared" si="5"/>
        <v>93421U</v>
      </c>
      <c r="C388" s="244" t="s">
        <v>5261</v>
      </c>
      <c r="D388" s="244" t="s">
        <v>5153</v>
      </c>
      <c r="E388" s="244" t="s">
        <v>4952</v>
      </c>
      <c r="F388" s="245">
        <v>39.56</v>
      </c>
    </row>
    <row r="389" spans="1:6" ht="13.5">
      <c r="A389" s="244" t="s">
        <v>9955</v>
      </c>
      <c r="B389" s="244" t="str">
        <f t="shared" si="5"/>
        <v>93427U</v>
      </c>
      <c r="C389" s="244" t="s">
        <v>5262</v>
      </c>
      <c r="D389" s="244" t="s">
        <v>5153</v>
      </c>
      <c r="E389" s="244" t="s">
        <v>4952</v>
      </c>
      <c r="F389" s="245">
        <v>88.99</v>
      </c>
    </row>
    <row r="390" spans="1:6" ht="13.5">
      <c r="A390" s="244" t="s">
        <v>9956</v>
      </c>
      <c r="B390" s="244" t="str">
        <f t="shared" si="5"/>
        <v>93433U</v>
      </c>
      <c r="C390" s="244" t="s">
        <v>5263</v>
      </c>
      <c r="D390" s="244" t="s">
        <v>5153</v>
      </c>
      <c r="E390" s="244" t="s">
        <v>4952</v>
      </c>
      <c r="F390" s="280">
        <v>1710.7</v>
      </c>
    </row>
    <row r="391" spans="1:6" ht="13.5">
      <c r="A391" s="244" t="s">
        <v>9957</v>
      </c>
      <c r="B391" s="244" t="str">
        <f t="shared" si="5"/>
        <v>93439U</v>
      </c>
      <c r="C391" s="244" t="s">
        <v>5264</v>
      </c>
      <c r="D391" s="244" t="s">
        <v>5153</v>
      </c>
      <c r="E391" s="244" t="s">
        <v>4952</v>
      </c>
      <c r="F391" s="245">
        <v>103.12</v>
      </c>
    </row>
    <row r="392" spans="1:6" ht="13.5">
      <c r="A392" s="244" t="s">
        <v>9958</v>
      </c>
      <c r="B392" s="244" t="str">
        <f t="shared" ref="B392:B455" si="6">A392&amp;"U"</f>
        <v>95121U</v>
      </c>
      <c r="C392" s="244" t="s">
        <v>5265</v>
      </c>
      <c r="D392" s="244" t="s">
        <v>5153</v>
      </c>
      <c r="E392" s="244" t="s">
        <v>4952</v>
      </c>
      <c r="F392" s="245">
        <v>210.2</v>
      </c>
    </row>
    <row r="393" spans="1:6" ht="13.5">
      <c r="A393" s="244" t="s">
        <v>9959</v>
      </c>
      <c r="B393" s="244" t="str">
        <f t="shared" si="6"/>
        <v>95127U</v>
      </c>
      <c r="C393" s="244" t="s">
        <v>5266</v>
      </c>
      <c r="D393" s="244" t="s">
        <v>5153</v>
      </c>
      <c r="E393" s="244" t="s">
        <v>4952</v>
      </c>
      <c r="F393" s="245">
        <v>122.65</v>
      </c>
    </row>
    <row r="394" spans="1:6" ht="13.5">
      <c r="A394" s="244" t="s">
        <v>9960</v>
      </c>
      <c r="B394" s="244" t="str">
        <f t="shared" si="6"/>
        <v>95133U</v>
      </c>
      <c r="C394" s="244" t="s">
        <v>5267</v>
      </c>
      <c r="D394" s="244" t="s">
        <v>5153</v>
      </c>
      <c r="E394" s="244" t="s">
        <v>4952</v>
      </c>
      <c r="F394" s="245">
        <v>104.15</v>
      </c>
    </row>
    <row r="395" spans="1:6" ht="13.5">
      <c r="A395" s="244" t="s">
        <v>9961</v>
      </c>
      <c r="B395" s="244" t="str">
        <f t="shared" si="6"/>
        <v>95139U</v>
      </c>
      <c r="C395" s="244" t="s">
        <v>5268</v>
      </c>
      <c r="D395" s="244" t="s">
        <v>5153</v>
      </c>
      <c r="E395" s="244" t="s">
        <v>5269</v>
      </c>
      <c r="F395" s="245">
        <v>0.06</v>
      </c>
    </row>
    <row r="396" spans="1:6" ht="13.5">
      <c r="A396" s="244" t="s">
        <v>9962</v>
      </c>
      <c r="B396" s="244" t="str">
        <f t="shared" si="6"/>
        <v>95212U</v>
      </c>
      <c r="C396" s="244" t="s">
        <v>5270</v>
      </c>
      <c r="D396" s="244" t="s">
        <v>5153</v>
      </c>
      <c r="E396" s="244" t="s">
        <v>4952</v>
      </c>
      <c r="F396" s="245">
        <v>91.63</v>
      </c>
    </row>
    <row r="397" spans="1:6" ht="13.5">
      <c r="A397" s="244" t="s">
        <v>9963</v>
      </c>
      <c r="B397" s="244" t="str">
        <f t="shared" si="6"/>
        <v>95218U</v>
      </c>
      <c r="C397" s="244" t="s">
        <v>5271</v>
      </c>
      <c r="D397" s="244" t="s">
        <v>5153</v>
      </c>
      <c r="E397" s="244" t="s">
        <v>4952</v>
      </c>
      <c r="F397" s="245">
        <v>20.56</v>
      </c>
    </row>
    <row r="398" spans="1:6" ht="13.5">
      <c r="A398" s="244" t="s">
        <v>9964</v>
      </c>
      <c r="B398" s="244" t="str">
        <f t="shared" si="6"/>
        <v>95258U</v>
      </c>
      <c r="C398" s="244" t="s">
        <v>5272</v>
      </c>
      <c r="D398" s="244" t="s">
        <v>5153</v>
      </c>
      <c r="E398" s="244" t="s">
        <v>4952</v>
      </c>
      <c r="F398" s="245">
        <v>19.260000000000002</v>
      </c>
    </row>
    <row r="399" spans="1:6" ht="13.5">
      <c r="A399" s="244" t="s">
        <v>9965</v>
      </c>
      <c r="B399" s="244" t="str">
        <f t="shared" si="6"/>
        <v>95264U</v>
      </c>
      <c r="C399" s="244" t="s">
        <v>5273</v>
      </c>
      <c r="D399" s="244" t="s">
        <v>5153</v>
      </c>
      <c r="E399" s="244" t="s">
        <v>4952</v>
      </c>
      <c r="F399" s="245">
        <v>4.58</v>
      </c>
    </row>
    <row r="400" spans="1:6" ht="13.5">
      <c r="A400" s="244" t="s">
        <v>9966</v>
      </c>
      <c r="B400" s="244" t="str">
        <f t="shared" si="6"/>
        <v>95270U</v>
      </c>
      <c r="C400" s="244" t="s">
        <v>5274</v>
      </c>
      <c r="D400" s="244" t="s">
        <v>5153</v>
      </c>
      <c r="E400" s="244" t="s">
        <v>4952</v>
      </c>
      <c r="F400" s="245">
        <v>6.55</v>
      </c>
    </row>
    <row r="401" spans="1:6" ht="13.5">
      <c r="A401" s="244" t="s">
        <v>9967</v>
      </c>
      <c r="B401" s="244" t="str">
        <f t="shared" si="6"/>
        <v>95276U</v>
      </c>
      <c r="C401" s="244" t="s">
        <v>5275</v>
      </c>
      <c r="D401" s="244" t="s">
        <v>5153</v>
      </c>
      <c r="E401" s="244" t="s">
        <v>4952</v>
      </c>
      <c r="F401" s="245">
        <v>2.77</v>
      </c>
    </row>
    <row r="402" spans="1:6" ht="13.5">
      <c r="A402" s="244" t="s">
        <v>9968</v>
      </c>
      <c r="B402" s="244" t="str">
        <f t="shared" si="6"/>
        <v>95282U</v>
      </c>
      <c r="C402" s="244" t="s">
        <v>5276</v>
      </c>
      <c r="D402" s="244" t="s">
        <v>5153</v>
      </c>
      <c r="E402" s="244" t="s">
        <v>4952</v>
      </c>
      <c r="F402" s="245">
        <v>6.53</v>
      </c>
    </row>
    <row r="403" spans="1:6" ht="13.5">
      <c r="A403" s="244" t="s">
        <v>9969</v>
      </c>
      <c r="B403" s="244" t="str">
        <f t="shared" si="6"/>
        <v>95620U</v>
      </c>
      <c r="C403" s="244" t="s">
        <v>5277</v>
      </c>
      <c r="D403" s="244" t="s">
        <v>5153</v>
      </c>
      <c r="E403" s="244" t="s">
        <v>4952</v>
      </c>
      <c r="F403" s="245">
        <v>18.84</v>
      </c>
    </row>
    <row r="404" spans="1:6" ht="13.5">
      <c r="A404" s="244" t="s">
        <v>9970</v>
      </c>
      <c r="B404" s="244" t="str">
        <f t="shared" si="6"/>
        <v>95631U</v>
      </c>
      <c r="C404" s="244" t="s">
        <v>5278</v>
      </c>
      <c r="D404" s="244" t="s">
        <v>5153</v>
      </c>
      <c r="E404" s="244" t="s">
        <v>4952</v>
      </c>
      <c r="F404" s="245">
        <v>124.57</v>
      </c>
    </row>
    <row r="405" spans="1:6" ht="13.5">
      <c r="A405" s="244" t="s">
        <v>9971</v>
      </c>
      <c r="B405" s="244" t="str">
        <f t="shared" si="6"/>
        <v>95702U</v>
      </c>
      <c r="C405" s="244" t="s">
        <v>5279</v>
      </c>
      <c r="D405" s="244" t="s">
        <v>5153</v>
      </c>
      <c r="E405" s="244" t="s">
        <v>4952</v>
      </c>
      <c r="F405" s="245">
        <v>32.880000000000003</v>
      </c>
    </row>
    <row r="406" spans="1:6" ht="13.5">
      <c r="A406" s="244" t="s">
        <v>9972</v>
      </c>
      <c r="B406" s="244" t="str">
        <f t="shared" si="6"/>
        <v>95708U</v>
      </c>
      <c r="C406" s="244" t="s">
        <v>5280</v>
      </c>
      <c r="D406" s="244" t="s">
        <v>5153</v>
      </c>
      <c r="E406" s="244" t="s">
        <v>4952</v>
      </c>
      <c r="F406" s="245">
        <v>109.06</v>
      </c>
    </row>
    <row r="407" spans="1:6" ht="13.5">
      <c r="A407" s="244" t="s">
        <v>9973</v>
      </c>
      <c r="B407" s="244" t="str">
        <f t="shared" si="6"/>
        <v>95714U</v>
      </c>
      <c r="C407" s="244" t="s">
        <v>5281</v>
      </c>
      <c r="D407" s="244" t="s">
        <v>5153</v>
      </c>
      <c r="E407" s="244" t="s">
        <v>4952</v>
      </c>
      <c r="F407" s="245">
        <v>144.16</v>
      </c>
    </row>
    <row r="408" spans="1:6" ht="13.5">
      <c r="A408" s="244" t="s">
        <v>9974</v>
      </c>
      <c r="B408" s="244" t="str">
        <f t="shared" si="6"/>
        <v>95720U</v>
      </c>
      <c r="C408" s="244" t="s">
        <v>5282</v>
      </c>
      <c r="D408" s="244" t="s">
        <v>5153</v>
      </c>
      <c r="E408" s="244" t="s">
        <v>4952</v>
      </c>
      <c r="F408" s="245">
        <v>141.53</v>
      </c>
    </row>
    <row r="409" spans="1:6" ht="13.5">
      <c r="A409" s="244" t="s">
        <v>9975</v>
      </c>
      <c r="B409" s="244" t="str">
        <f t="shared" si="6"/>
        <v>95872U</v>
      </c>
      <c r="C409" s="244" t="s">
        <v>5283</v>
      </c>
      <c r="D409" s="244" t="s">
        <v>5153</v>
      </c>
      <c r="E409" s="244" t="s">
        <v>4952</v>
      </c>
      <c r="F409" s="245">
        <v>150.76</v>
      </c>
    </row>
    <row r="410" spans="1:6" ht="13.5">
      <c r="A410" s="244" t="s">
        <v>9976</v>
      </c>
      <c r="B410" s="244" t="str">
        <f t="shared" si="6"/>
        <v>96013U</v>
      </c>
      <c r="C410" s="244" t="s">
        <v>5284</v>
      </c>
      <c r="D410" s="244" t="s">
        <v>5153</v>
      </c>
      <c r="E410" s="244" t="s">
        <v>4952</v>
      </c>
      <c r="F410" s="245">
        <v>137.32</v>
      </c>
    </row>
    <row r="411" spans="1:6" ht="13.5">
      <c r="A411" s="244" t="s">
        <v>9977</v>
      </c>
      <c r="B411" s="244" t="str">
        <f t="shared" si="6"/>
        <v>96020U</v>
      </c>
      <c r="C411" s="244" t="s">
        <v>5285</v>
      </c>
      <c r="D411" s="244" t="s">
        <v>5153</v>
      </c>
      <c r="E411" s="244" t="s">
        <v>4952</v>
      </c>
      <c r="F411" s="245">
        <v>137.08000000000001</v>
      </c>
    </row>
    <row r="412" spans="1:6" ht="13.5">
      <c r="A412" s="244" t="s">
        <v>9978</v>
      </c>
      <c r="B412" s="244" t="str">
        <f t="shared" si="6"/>
        <v>96028U</v>
      </c>
      <c r="C412" s="244" t="s">
        <v>5286</v>
      </c>
      <c r="D412" s="244" t="s">
        <v>5153</v>
      </c>
      <c r="E412" s="244" t="s">
        <v>4952</v>
      </c>
      <c r="F412" s="245">
        <v>104.71</v>
      </c>
    </row>
    <row r="413" spans="1:6" ht="13.5">
      <c r="A413" s="244" t="s">
        <v>9979</v>
      </c>
      <c r="B413" s="244" t="str">
        <f t="shared" si="6"/>
        <v>96035U</v>
      </c>
      <c r="C413" s="244" t="s">
        <v>5287</v>
      </c>
      <c r="D413" s="244" t="s">
        <v>5153</v>
      </c>
      <c r="E413" s="244" t="s">
        <v>4952</v>
      </c>
      <c r="F413" s="245">
        <v>147.31</v>
      </c>
    </row>
    <row r="414" spans="1:6" ht="13.5">
      <c r="A414" s="244" t="s">
        <v>9980</v>
      </c>
      <c r="B414" s="244" t="str">
        <f t="shared" si="6"/>
        <v>96157U</v>
      </c>
      <c r="C414" s="244" t="s">
        <v>5288</v>
      </c>
      <c r="D414" s="244" t="s">
        <v>5153</v>
      </c>
      <c r="E414" s="244" t="s">
        <v>4952</v>
      </c>
      <c r="F414" s="245">
        <v>104.95</v>
      </c>
    </row>
    <row r="415" spans="1:6" ht="13.5">
      <c r="A415" s="244" t="s">
        <v>9981</v>
      </c>
      <c r="B415" s="244" t="str">
        <f t="shared" si="6"/>
        <v>96158U</v>
      </c>
      <c r="C415" s="244" t="s">
        <v>5289</v>
      </c>
      <c r="D415" s="244" t="s">
        <v>5153</v>
      </c>
      <c r="E415" s="244" t="s">
        <v>4952</v>
      </c>
      <c r="F415" s="245">
        <v>88.05</v>
      </c>
    </row>
    <row r="416" spans="1:6" ht="13.5">
      <c r="A416" s="244" t="s">
        <v>9982</v>
      </c>
      <c r="B416" s="244" t="str">
        <f t="shared" si="6"/>
        <v>96245U</v>
      </c>
      <c r="C416" s="244" t="s">
        <v>5290</v>
      </c>
      <c r="D416" s="244" t="s">
        <v>5153</v>
      </c>
      <c r="E416" s="244" t="s">
        <v>4952</v>
      </c>
      <c r="F416" s="245">
        <v>71.209999999999994</v>
      </c>
    </row>
    <row r="417" spans="1:6" ht="13.5">
      <c r="A417" s="244" t="s">
        <v>9983</v>
      </c>
      <c r="B417" s="244" t="str">
        <f t="shared" si="6"/>
        <v>96303U</v>
      </c>
      <c r="C417" s="244" t="s">
        <v>5291</v>
      </c>
      <c r="D417" s="244" t="s">
        <v>5153</v>
      </c>
      <c r="E417" s="244" t="s">
        <v>4952</v>
      </c>
      <c r="F417" s="245">
        <v>139.19</v>
      </c>
    </row>
    <row r="418" spans="1:6" ht="13.5">
      <c r="A418" s="244" t="s">
        <v>9984</v>
      </c>
      <c r="B418" s="244" t="str">
        <f t="shared" si="6"/>
        <v>96309U</v>
      </c>
      <c r="C418" s="244" t="s">
        <v>5292</v>
      </c>
      <c r="D418" s="244" t="s">
        <v>5153</v>
      </c>
      <c r="E418" s="244" t="s">
        <v>4952</v>
      </c>
      <c r="F418" s="245">
        <v>1.26</v>
      </c>
    </row>
    <row r="419" spans="1:6" ht="13.5">
      <c r="A419" s="244" t="s">
        <v>9985</v>
      </c>
      <c r="B419" s="244" t="str">
        <f t="shared" si="6"/>
        <v>96463U</v>
      </c>
      <c r="C419" s="244" t="s">
        <v>5293</v>
      </c>
      <c r="D419" s="244" t="s">
        <v>5153</v>
      </c>
      <c r="E419" s="244" t="s">
        <v>4952</v>
      </c>
      <c r="F419" s="245">
        <v>117.94</v>
      </c>
    </row>
    <row r="420" spans="1:6" ht="13.5">
      <c r="A420" s="244" t="s">
        <v>9986</v>
      </c>
      <c r="B420" s="244" t="str">
        <f t="shared" si="6"/>
        <v>98764U</v>
      </c>
      <c r="C420" s="244" t="s">
        <v>9987</v>
      </c>
      <c r="D420" s="244" t="s">
        <v>5153</v>
      </c>
      <c r="E420" s="244" t="s">
        <v>4900</v>
      </c>
      <c r="F420" s="245">
        <v>3.76</v>
      </c>
    </row>
    <row r="421" spans="1:6" ht="13.5">
      <c r="A421" s="244" t="s">
        <v>16240</v>
      </c>
      <c r="B421" s="244" t="str">
        <f t="shared" si="6"/>
        <v>99833U</v>
      </c>
      <c r="C421" s="244" t="s">
        <v>16241</v>
      </c>
      <c r="D421" s="244" t="s">
        <v>5153</v>
      </c>
      <c r="E421" s="244" t="s">
        <v>4952</v>
      </c>
      <c r="F421" s="245">
        <v>1.24</v>
      </c>
    </row>
    <row r="422" spans="1:6" ht="13.5">
      <c r="A422" s="244" t="s">
        <v>16242</v>
      </c>
      <c r="B422" s="244" t="str">
        <f t="shared" si="6"/>
        <v>100641U</v>
      </c>
      <c r="C422" s="244" t="s">
        <v>16243</v>
      </c>
      <c r="D422" s="244" t="s">
        <v>5153</v>
      </c>
      <c r="E422" s="244" t="s">
        <v>4952</v>
      </c>
      <c r="F422" s="245">
        <v>437.83</v>
      </c>
    </row>
    <row r="423" spans="1:6" ht="13.5">
      <c r="A423" s="244" t="s">
        <v>16244</v>
      </c>
      <c r="B423" s="244" t="str">
        <f t="shared" si="6"/>
        <v>100647U</v>
      </c>
      <c r="C423" s="244" t="s">
        <v>16245</v>
      </c>
      <c r="D423" s="244" t="s">
        <v>5153</v>
      </c>
      <c r="E423" s="244" t="s">
        <v>4952</v>
      </c>
      <c r="F423" s="245">
        <v>887.44</v>
      </c>
    </row>
    <row r="424" spans="1:6" ht="13.5">
      <c r="A424" s="244" t="s">
        <v>9988</v>
      </c>
      <c r="B424" s="244" t="str">
        <f t="shared" si="6"/>
        <v>5632U</v>
      </c>
      <c r="C424" s="244" t="s">
        <v>5294</v>
      </c>
      <c r="D424" s="244" t="s">
        <v>5295</v>
      </c>
      <c r="E424" s="244" t="s">
        <v>4952</v>
      </c>
      <c r="F424" s="245">
        <v>56.91</v>
      </c>
    </row>
    <row r="425" spans="1:6" ht="13.5">
      <c r="A425" s="244" t="s">
        <v>9989</v>
      </c>
      <c r="B425" s="244" t="str">
        <f t="shared" si="6"/>
        <v>5679U</v>
      </c>
      <c r="C425" s="244" t="s">
        <v>5296</v>
      </c>
      <c r="D425" s="244" t="s">
        <v>5295</v>
      </c>
      <c r="E425" s="244" t="s">
        <v>4952</v>
      </c>
      <c r="F425" s="245">
        <v>44.44</v>
      </c>
    </row>
    <row r="426" spans="1:6" ht="13.5">
      <c r="A426" s="244" t="s">
        <v>9990</v>
      </c>
      <c r="B426" s="244" t="str">
        <f t="shared" si="6"/>
        <v>5681U</v>
      </c>
      <c r="C426" s="244" t="s">
        <v>5297</v>
      </c>
      <c r="D426" s="244" t="s">
        <v>5295</v>
      </c>
      <c r="E426" s="244" t="s">
        <v>4952</v>
      </c>
      <c r="F426" s="245">
        <v>42.65</v>
      </c>
    </row>
    <row r="427" spans="1:6" ht="13.5">
      <c r="A427" s="244" t="s">
        <v>9991</v>
      </c>
      <c r="B427" s="244" t="str">
        <f t="shared" si="6"/>
        <v>5685U</v>
      </c>
      <c r="C427" s="244" t="s">
        <v>5298</v>
      </c>
      <c r="D427" s="244" t="s">
        <v>5295</v>
      </c>
      <c r="E427" s="244" t="s">
        <v>4952</v>
      </c>
      <c r="F427" s="245">
        <v>40.74</v>
      </c>
    </row>
    <row r="428" spans="1:6" ht="13.5">
      <c r="A428" s="244" t="s">
        <v>9992</v>
      </c>
      <c r="B428" s="244" t="str">
        <f t="shared" si="6"/>
        <v>5690U</v>
      </c>
      <c r="C428" s="244" t="s">
        <v>5299</v>
      </c>
      <c r="D428" s="244" t="s">
        <v>5295</v>
      </c>
      <c r="E428" s="244" t="s">
        <v>4952</v>
      </c>
      <c r="F428" s="245">
        <v>1.98</v>
      </c>
    </row>
    <row r="429" spans="1:6" ht="13.5">
      <c r="A429" s="244" t="s">
        <v>9993</v>
      </c>
      <c r="B429" s="244" t="str">
        <f t="shared" si="6"/>
        <v>5806U</v>
      </c>
      <c r="C429" s="244" t="s">
        <v>5300</v>
      </c>
      <c r="D429" s="244" t="s">
        <v>5295</v>
      </c>
      <c r="E429" s="244" t="s">
        <v>4900</v>
      </c>
      <c r="F429" s="245">
        <v>0.16</v>
      </c>
    </row>
    <row r="430" spans="1:6" ht="13.5">
      <c r="A430" s="244" t="s">
        <v>9994</v>
      </c>
      <c r="B430" s="244" t="str">
        <f t="shared" si="6"/>
        <v>5826U</v>
      </c>
      <c r="C430" s="244" t="s">
        <v>5301</v>
      </c>
      <c r="D430" s="244" t="s">
        <v>5295</v>
      </c>
      <c r="E430" s="244" t="s">
        <v>4952</v>
      </c>
      <c r="F430" s="245">
        <v>34.200000000000003</v>
      </c>
    </row>
    <row r="431" spans="1:6" ht="13.5">
      <c r="A431" s="244" t="s">
        <v>9995</v>
      </c>
      <c r="B431" s="244" t="str">
        <f t="shared" si="6"/>
        <v>5829U</v>
      </c>
      <c r="C431" s="244" t="s">
        <v>5302</v>
      </c>
      <c r="D431" s="244" t="s">
        <v>5295</v>
      </c>
      <c r="E431" s="244" t="s">
        <v>4952</v>
      </c>
      <c r="F431" s="245">
        <v>114.16</v>
      </c>
    </row>
    <row r="432" spans="1:6" ht="13.5">
      <c r="A432" s="244" t="s">
        <v>9996</v>
      </c>
      <c r="B432" s="244" t="str">
        <f t="shared" si="6"/>
        <v>5837U</v>
      </c>
      <c r="C432" s="244" t="s">
        <v>5303</v>
      </c>
      <c r="D432" s="244" t="s">
        <v>5295</v>
      </c>
      <c r="E432" s="244" t="s">
        <v>4952</v>
      </c>
      <c r="F432" s="245">
        <v>103.19</v>
      </c>
    </row>
    <row r="433" spans="1:6" ht="13.5">
      <c r="A433" s="244" t="s">
        <v>9997</v>
      </c>
      <c r="B433" s="244" t="str">
        <f t="shared" si="6"/>
        <v>5841U</v>
      </c>
      <c r="C433" s="244" t="s">
        <v>5304</v>
      </c>
      <c r="D433" s="244" t="s">
        <v>5295</v>
      </c>
      <c r="E433" s="244" t="s">
        <v>4952</v>
      </c>
      <c r="F433" s="245">
        <v>2.2799999999999998</v>
      </c>
    </row>
    <row r="434" spans="1:6" ht="13.5">
      <c r="A434" s="244" t="s">
        <v>9998</v>
      </c>
      <c r="B434" s="244" t="str">
        <f t="shared" si="6"/>
        <v>5845U</v>
      </c>
      <c r="C434" s="244" t="s">
        <v>5305</v>
      </c>
      <c r="D434" s="244" t="s">
        <v>5295</v>
      </c>
      <c r="E434" s="244" t="s">
        <v>4952</v>
      </c>
      <c r="F434" s="245">
        <v>35.17</v>
      </c>
    </row>
    <row r="435" spans="1:6" ht="13.5">
      <c r="A435" s="244" t="s">
        <v>9999</v>
      </c>
      <c r="B435" s="244" t="str">
        <f t="shared" si="6"/>
        <v>5849U</v>
      </c>
      <c r="C435" s="244" t="s">
        <v>5306</v>
      </c>
      <c r="D435" s="244" t="s">
        <v>5295</v>
      </c>
      <c r="E435" s="244" t="s">
        <v>4952</v>
      </c>
      <c r="F435" s="245">
        <v>49.7</v>
      </c>
    </row>
    <row r="436" spans="1:6" ht="13.5">
      <c r="A436" s="244" t="s">
        <v>10000</v>
      </c>
      <c r="B436" s="244" t="str">
        <f t="shared" si="6"/>
        <v>5853U</v>
      </c>
      <c r="C436" s="244" t="s">
        <v>5307</v>
      </c>
      <c r="D436" s="244" t="s">
        <v>5295</v>
      </c>
      <c r="E436" s="244" t="s">
        <v>4952</v>
      </c>
      <c r="F436" s="245">
        <v>49.86</v>
      </c>
    </row>
    <row r="437" spans="1:6" ht="13.5">
      <c r="A437" s="244" t="s">
        <v>10001</v>
      </c>
      <c r="B437" s="244" t="str">
        <f t="shared" si="6"/>
        <v>5857U</v>
      </c>
      <c r="C437" s="244" t="s">
        <v>5308</v>
      </c>
      <c r="D437" s="244" t="s">
        <v>5295</v>
      </c>
      <c r="E437" s="244" t="s">
        <v>4952</v>
      </c>
      <c r="F437" s="245">
        <v>109.69</v>
      </c>
    </row>
    <row r="438" spans="1:6" ht="13.5">
      <c r="A438" s="244" t="s">
        <v>10002</v>
      </c>
      <c r="B438" s="244" t="str">
        <f t="shared" si="6"/>
        <v>5865U</v>
      </c>
      <c r="C438" s="244" t="s">
        <v>5309</v>
      </c>
      <c r="D438" s="244" t="s">
        <v>5295</v>
      </c>
      <c r="E438" s="244" t="s">
        <v>4952</v>
      </c>
      <c r="F438" s="245">
        <v>5.46</v>
      </c>
    </row>
    <row r="439" spans="1:6" ht="13.5">
      <c r="A439" s="244" t="s">
        <v>10003</v>
      </c>
      <c r="B439" s="244" t="str">
        <f t="shared" si="6"/>
        <v>5869U</v>
      </c>
      <c r="C439" s="244" t="s">
        <v>5310</v>
      </c>
      <c r="D439" s="244" t="s">
        <v>5295</v>
      </c>
      <c r="E439" s="244" t="s">
        <v>4952</v>
      </c>
      <c r="F439" s="245">
        <v>44.87</v>
      </c>
    </row>
    <row r="440" spans="1:6" ht="13.5">
      <c r="A440" s="244" t="s">
        <v>10004</v>
      </c>
      <c r="B440" s="244" t="str">
        <f t="shared" si="6"/>
        <v>5877U</v>
      </c>
      <c r="C440" s="244" t="s">
        <v>5311</v>
      </c>
      <c r="D440" s="244" t="s">
        <v>5295</v>
      </c>
      <c r="E440" s="244" t="s">
        <v>4952</v>
      </c>
      <c r="F440" s="245">
        <v>43.87</v>
      </c>
    </row>
    <row r="441" spans="1:6" ht="13.5">
      <c r="A441" s="244" t="s">
        <v>10005</v>
      </c>
      <c r="B441" s="244" t="str">
        <f t="shared" si="6"/>
        <v>5881U</v>
      </c>
      <c r="C441" s="244" t="s">
        <v>5312</v>
      </c>
      <c r="D441" s="244" t="s">
        <v>5295</v>
      </c>
      <c r="E441" s="244" t="s">
        <v>4952</v>
      </c>
      <c r="F441" s="245">
        <v>47.38</v>
      </c>
    </row>
    <row r="442" spans="1:6" ht="13.5">
      <c r="A442" s="244" t="s">
        <v>10006</v>
      </c>
      <c r="B442" s="244" t="str">
        <f t="shared" si="6"/>
        <v>5884U</v>
      </c>
      <c r="C442" s="244" t="s">
        <v>5313</v>
      </c>
      <c r="D442" s="244" t="s">
        <v>5295</v>
      </c>
      <c r="E442" s="244" t="s">
        <v>4952</v>
      </c>
      <c r="F442" s="245">
        <v>30.92</v>
      </c>
    </row>
    <row r="443" spans="1:6" ht="13.5">
      <c r="A443" s="244" t="s">
        <v>10007</v>
      </c>
      <c r="B443" s="244" t="str">
        <f t="shared" si="6"/>
        <v>5892U</v>
      </c>
      <c r="C443" s="244" t="s">
        <v>5314</v>
      </c>
      <c r="D443" s="244" t="s">
        <v>5295</v>
      </c>
      <c r="E443" s="244" t="s">
        <v>4952</v>
      </c>
      <c r="F443" s="245">
        <v>35.24</v>
      </c>
    </row>
    <row r="444" spans="1:6" ht="13.5">
      <c r="A444" s="244" t="s">
        <v>10008</v>
      </c>
      <c r="B444" s="244" t="str">
        <f t="shared" si="6"/>
        <v>5896U</v>
      </c>
      <c r="C444" s="244" t="s">
        <v>5315</v>
      </c>
      <c r="D444" s="244" t="s">
        <v>5295</v>
      </c>
      <c r="E444" s="244" t="s">
        <v>4952</v>
      </c>
      <c r="F444" s="245">
        <v>33.43</v>
      </c>
    </row>
    <row r="445" spans="1:6" ht="13.5">
      <c r="A445" s="244" t="s">
        <v>10009</v>
      </c>
      <c r="B445" s="244" t="str">
        <f t="shared" si="6"/>
        <v>5903U</v>
      </c>
      <c r="C445" s="244" t="s">
        <v>5316</v>
      </c>
      <c r="D445" s="244" t="s">
        <v>5295</v>
      </c>
      <c r="E445" s="244" t="s">
        <v>4952</v>
      </c>
      <c r="F445" s="245">
        <v>40.450000000000003</v>
      </c>
    </row>
    <row r="446" spans="1:6" ht="13.5">
      <c r="A446" s="244" t="s">
        <v>10010</v>
      </c>
      <c r="B446" s="244" t="str">
        <f t="shared" si="6"/>
        <v>5911U</v>
      </c>
      <c r="C446" s="244" t="s">
        <v>5317</v>
      </c>
      <c r="D446" s="244" t="s">
        <v>5295</v>
      </c>
      <c r="E446" s="244" t="s">
        <v>4952</v>
      </c>
      <c r="F446" s="245">
        <v>16.309999999999999</v>
      </c>
    </row>
    <row r="447" spans="1:6" ht="13.5">
      <c r="A447" s="244" t="s">
        <v>10011</v>
      </c>
      <c r="B447" s="244" t="str">
        <f t="shared" si="6"/>
        <v>5923U</v>
      </c>
      <c r="C447" s="244" t="s">
        <v>5318</v>
      </c>
      <c r="D447" s="244" t="s">
        <v>5295</v>
      </c>
      <c r="E447" s="244" t="s">
        <v>4952</v>
      </c>
      <c r="F447" s="245">
        <v>1.55</v>
      </c>
    </row>
    <row r="448" spans="1:6" ht="13.5">
      <c r="A448" s="244" t="s">
        <v>10012</v>
      </c>
      <c r="B448" s="244" t="str">
        <f t="shared" si="6"/>
        <v>5930U</v>
      </c>
      <c r="C448" s="244" t="s">
        <v>5319</v>
      </c>
      <c r="D448" s="244" t="s">
        <v>5295</v>
      </c>
      <c r="E448" s="244" t="s">
        <v>4952</v>
      </c>
      <c r="F448" s="245">
        <v>37.69</v>
      </c>
    </row>
    <row r="449" spans="1:6" ht="13.5">
      <c r="A449" s="244" t="s">
        <v>10013</v>
      </c>
      <c r="B449" s="244" t="str">
        <f t="shared" si="6"/>
        <v>5934U</v>
      </c>
      <c r="C449" s="244" t="s">
        <v>5320</v>
      </c>
      <c r="D449" s="244" t="s">
        <v>5295</v>
      </c>
      <c r="E449" s="244" t="s">
        <v>4952</v>
      </c>
      <c r="F449" s="245">
        <v>57.25</v>
      </c>
    </row>
    <row r="450" spans="1:6" ht="13.5">
      <c r="A450" s="244" t="s">
        <v>10014</v>
      </c>
      <c r="B450" s="244" t="str">
        <f t="shared" si="6"/>
        <v>5942U</v>
      </c>
      <c r="C450" s="244" t="s">
        <v>5321</v>
      </c>
      <c r="D450" s="244" t="s">
        <v>5295</v>
      </c>
      <c r="E450" s="244" t="s">
        <v>4952</v>
      </c>
      <c r="F450" s="245">
        <v>47.67</v>
      </c>
    </row>
    <row r="451" spans="1:6" ht="13.5">
      <c r="A451" s="244" t="s">
        <v>10015</v>
      </c>
      <c r="B451" s="244" t="str">
        <f t="shared" si="6"/>
        <v>5946U</v>
      </c>
      <c r="C451" s="244" t="s">
        <v>5322</v>
      </c>
      <c r="D451" s="244" t="s">
        <v>5295</v>
      </c>
      <c r="E451" s="244" t="s">
        <v>4952</v>
      </c>
      <c r="F451" s="245">
        <v>57.14</v>
      </c>
    </row>
    <row r="452" spans="1:6" ht="13.5">
      <c r="A452" s="244" t="s">
        <v>10016</v>
      </c>
      <c r="B452" s="244" t="str">
        <f t="shared" si="6"/>
        <v>5952U</v>
      </c>
      <c r="C452" s="244" t="s">
        <v>5323</v>
      </c>
      <c r="D452" s="244" t="s">
        <v>5295</v>
      </c>
      <c r="E452" s="244" t="s">
        <v>4952</v>
      </c>
      <c r="F452" s="245">
        <v>18.170000000000002</v>
      </c>
    </row>
    <row r="453" spans="1:6" ht="13.5">
      <c r="A453" s="244" t="s">
        <v>10017</v>
      </c>
      <c r="B453" s="244" t="str">
        <f t="shared" si="6"/>
        <v>5954U</v>
      </c>
      <c r="C453" s="244" t="s">
        <v>5324</v>
      </c>
      <c r="D453" s="244" t="s">
        <v>5295</v>
      </c>
      <c r="E453" s="244" t="s">
        <v>4952</v>
      </c>
      <c r="F453" s="245">
        <v>2.65</v>
      </c>
    </row>
    <row r="454" spans="1:6" ht="13.5">
      <c r="A454" s="244" t="s">
        <v>10018</v>
      </c>
      <c r="B454" s="244" t="str">
        <f t="shared" si="6"/>
        <v>5961U</v>
      </c>
      <c r="C454" s="244" t="s">
        <v>5325</v>
      </c>
      <c r="D454" s="244" t="s">
        <v>5295</v>
      </c>
      <c r="E454" s="244" t="s">
        <v>4952</v>
      </c>
      <c r="F454" s="245">
        <v>38.94</v>
      </c>
    </row>
    <row r="455" spans="1:6" ht="13.5">
      <c r="A455" s="244" t="s">
        <v>10019</v>
      </c>
      <c r="B455" s="244" t="str">
        <f t="shared" si="6"/>
        <v>6260U</v>
      </c>
      <c r="C455" s="244" t="s">
        <v>5326</v>
      </c>
      <c r="D455" s="244" t="s">
        <v>5295</v>
      </c>
      <c r="E455" s="244" t="s">
        <v>4952</v>
      </c>
      <c r="F455" s="245">
        <v>36.770000000000003</v>
      </c>
    </row>
    <row r="456" spans="1:6" ht="13.5">
      <c r="A456" s="244" t="s">
        <v>10020</v>
      </c>
      <c r="B456" s="244" t="str">
        <f t="shared" ref="B456:B519" si="7">A456&amp;"U"</f>
        <v>6880U</v>
      </c>
      <c r="C456" s="244" t="s">
        <v>5327</v>
      </c>
      <c r="D456" s="244" t="s">
        <v>5295</v>
      </c>
      <c r="E456" s="244" t="s">
        <v>4952</v>
      </c>
      <c r="F456" s="245">
        <v>50.94</v>
      </c>
    </row>
    <row r="457" spans="1:6" ht="13.5">
      <c r="A457" s="244" t="s">
        <v>10021</v>
      </c>
      <c r="B457" s="244" t="str">
        <f t="shared" si="7"/>
        <v>7031U</v>
      </c>
      <c r="C457" s="244" t="s">
        <v>5328</v>
      </c>
      <c r="D457" s="244" t="s">
        <v>5295</v>
      </c>
      <c r="E457" s="244" t="s">
        <v>4952</v>
      </c>
      <c r="F457" s="245">
        <v>3.75</v>
      </c>
    </row>
    <row r="458" spans="1:6" ht="13.5">
      <c r="A458" s="244" t="s">
        <v>10022</v>
      </c>
      <c r="B458" s="244" t="str">
        <f t="shared" si="7"/>
        <v>7043U</v>
      </c>
      <c r="C458" s="244" t="s">
        <v>5329</v>
      </c>
      <c r="D458" s="244" t="s">
        <v>5295</v>
      </c>
      <c r="E458" s="244" t="s">
        <v>4900</v>
      </c>
      <c r="F458" s="245">
        <v>0.2</v>
      </c>
    </row>
    <row r="459" spans="1:6" ht="13.5">
      <c r="A459" s="244" t="s">
        <v>10023</v>
      </c>
      <c r="B459" s="244" t="str">
        <f t="shared" si="7"/>
        <v>7050U</v>
      </c>
      <c r="C459" s="244" t="s">
        <v>5330</v>
      </c>
      <c r="D459" s="244" t="s">
        <v>5295</v>
      </c>
      <c r="E459" s="244" t="s">
        <v>4952</v>
      </c>
      <c r="F459" s="245">
        <v>47.74</v>
      </c>
    </row>
    <row r="460" spans="1:6" ht="13.5">
      <c r="A460" s="244" t="s">
        <v>10024</v>
      </c>
      <c r="B460" s="244" t="str">
        <f t="shared" si="7"/>
        <v>67827U</v>
      </c>
      <c r="C460" s="244" t="s">
        <v>5331</v>
      </c>
      <c r="D460" s="244" t="s">
        <v>5295</v>
      </c>
      <c r="E460" s="244" t="s">
        <v>4952</v>
      </c>
      <c r="F460" s="245">
        <v>38.200000000000003</v>
      </c>
    </row>
    <row r="461" spans="1:6" ht="13.5">
      <c r="A461" s="244" t="s">
        <v>10025</v>
      </c>
      <c r="B461" s="244" t="str">
        <f t="shared" si="7"/>
        <v>73395U</v>
      </c>
      <c r="C461" s="244" t="s">
        <v>5332</v>
      </c>
      <c r="D461" s="244" t="s">
        <v>5295</v>
      </c>
      <c r="E461" s="244" t="s">
        <v>4952</v>
      </c>
      <c r="F461" s="245">
        <v>5.18</v>
      </c>
    </row>
    <row r="462" spans="1:6" ht="13.5">
      <c r="A462" s="244" t="s">
        <v>10026</v>
      </c>
      <c r="B462" s="244" t="str">
        <f t="shared" si="7"/>
        <v>83766U</v>
      </c>
      <c r="C462" s="244" t="s">
        <v>5333</v>
      </c>
      <c r="D462" s="244" t="s">
        <v>5295</v>
      </c>
      <c r="E462" s="244" t="s">
        <v>4952</v>
      </c>
      <c r="F462" s="245">
        <v>29.63</v>
      </c>
    </row>
    <row r="463" spans="1:6" ht="13.5">
      <c r="A463" s="244" t="s">
        <v>10027</v>
      </c>
      <c r="B463" s="244" t="str">
        <f t="shared" si="7"/>
        <v>84013U</v>
      </c>
      <c r="C463" s="244" t="s">
        <v>5334</v>
      </c>
      <c r="D463" s="244" t="s">
        <v>5295</v>
      </c>
      <c r="E463" s="244" t="s">
        <v>4952</v>
      </c>
      <c r="F463" s="245">
        <v>55.59</v>
      </c>
    </row>
    <row r="464" spans="1:6" ht="13.5">
      <c r="A464" s="244" t="s">
        <v>10028</v>
      </c>
      <c r="B464" s="244" t="str">
        <f t="shared" si="7"/>
        <v>87446U</v>
      </c>
      <c r="C464" s="244" t="s">
        <v>5335</v>
      </c>
      <c r="D464" s="244" t="s">
        <v>5295</v>
      </c>
      <c r="E464" s="244" t="s">
        <v>4900</v>
      </c>
      <c r="F464" s="245">
        <v>0.35</v>
      </c>
    </row>
    <row r="465" spans="1:6" ht="13.5">
      <c r="A465" s="244" t="s">
        <v>10029</v>
      </c>
      <c r="B465" s="244" t="str">
        <f t="shared" si="7"/>
        <v>88392U</v>
      </c>
      <c r="C465" s="244" t="s">
        <v>5336</v>
      </c>
      <c r="D465" s="244" t="s">
        <v>5295</v>
      </c>
      <c r="E465" s="244" t="s">
        <v>4900</v>
      </c>
      <c r="F465" s="245">
        <v>0.71</v>
      </c>
    </row>
    <row r="466" spans="1:6" ht="13.5">
      <c r="A466" s="244" t="s">
        <v>10030</v>
      </c>
      <c r="B466" s="244" t="str">
        <f t="shared" si="7"/>
        <v>88398U</v>
      </c>
      <c r="C466" s="244" t="s">
        <v>5337</v>
      </c>
      <c r="D466" s="244" t="s">
        <v>5295</v>
      </c>
      <c r="E466" s="244" t="s">
        <v>4900</v>
      </c>
      <c r="F466" s="245">
        <v>0.85</v>
      </c>
    </row>
    <row r="467" spans="1:6" ht="13.5">
      <c r="A467" s="244" t="s">
        <v>10031</v>
      </c>
      <c r="B467" s="244" t="str">
        <f t="shared" si="7"/>
        <v>88404U</v>
      </c>
      <c r="C467" s="244" t="s">
        <v>5338</v>
      </c>
      <c r="D467" s="244" t="s">
        <v>5295</v>
      </c>
      <c r="E467" s="244" t="s">
        <v>4900</v>
      </c>
      <c r="F467" s="245">
        <v>0.67</v>
      </c>
    </row>
    <row r="468" spans="1:6" ht="13.5">
      <c r="A468" s="244" t="s">
        <v>10032</v>
      </c>
      <c r="B468" s="244" t="str">
        <f t="shared" si="7"/>
        <v>88430U</v>
      </c>
      <c r="C468" s="244" t="s">
        <v>5339</v>
      </c>
      <c r="D468" s="244" t="s">
        <v>5295</v>
      </c>
      <c r="E468" s="244" t="s">
        <v>4900</v>
      </c>
      <c r="F468" s="245">
        <v>4.4000000000000004</v>
      </c>
    </row>
    <row r="469" spans="1:6" ht="13.5">
      <c r="A469" s="244" t="s">
        <v>10033</v>
      </c>
      <c r="B469" s="244" t="str">
        <f t="shared" si="7"/>
        <v>88438U</v>
      </c>
      <c r="C469" s="244" t="s">
        <v>5340</v>
      </c>
      <c r="D469" s="244" t="s">
        <v>5295</v>
      </c>
      <c r="E469" s="244" t="s">
        <v>4900</v>
      </c>
      <c r="F469" s="245">
        <v>5.84</v>
      </c>
    </row>
    <row r="470" spans="1:6" ht="13.5">
      <c r="A470" s="244" t="s">
        <v>10034</v>
      </c>
      <c r="B470" s="244" t="str">
        <f t="shared" si="7"/>
        <v>88831U</v>
      </c>
      <c r="C470" s="244" t="s">
        <v>5341</v>
      </c>
      <c r="D470" s="244" t="s">
        <v>5295</v>
      </c>
      <c r="E470" s="244" t="s">
        <v>5269</v>
      </c>
      <c r="F470" s="245">
        <v>0.26</v>
      </c>
    </row>
    <row r="471" spans="1:6" ht="13.5">
      <c r="A471" s="244" t="s">
        <v>10035</v>
      </c>
      <c r="B471" s="244" t="str">
        <f t="shared" si="7"/>
        <v>88844U</v>
      </c>
      <c r="C471" s="244" t="s">
        <v>5342</v>
      </c>
      <c r="D471" s="244" t="s">
        <v>5295</v>
      </c>
      <c r="E471" s="244" t="s">
        <v>4952</v>
      </c>
      <c r="F471" s="245">
        <v>44.79</v>
      </c>
    </row>
    <row r="472" spans="1:6" ht="13.5">
      <c r="A472" s="244" t="s">
        <v>10036</v>
      </c>
      <c r="B472" s="244" t="str">
        <f t="shared" si="7"/>
        <v>88908U</v>
      </c>
      <c r="C472" s="244" t="s">
        <v>5343</v>
      </c>
      <c r="D472" s="244" t="s">
        <v>5295</v>
      </c>
      <c r="E472" s="244" t="s">
        <v>4952</v>
      </c>
      <c r="F472" s="245">
        <v>60.12</v>
      </c>
    </row>
    <row r="473" spans="1:6" ht="13.5">
      <c r="A473" s="244" t="s">
        <v>10037</v>
      </c>
      <c r="B473" s="244" t="str">
        <f t="shared" si="7"/>
        <v>89022U</v>
      </c>
      <c r="C473" s="244" t="s">
        <v>5344</v>
      </c>
      <c r="D473" s="244" t="s">
        <v>5295</v>
      </c>
      <c r="E473" s="244" t="s">
        <v>4900</v>
      </c>
      <c r="F473" s="245">
        <v>0.31</v>
      </c>
    </row>
    <row r="474" spans="1:6" ht="13.5">
      <c r="A474" s="244" t="s">
        <v>10038</v>
      </c>
      <c r="B474" s="244" t="str">
        <f t="shared" si="7"/>
        <v>89027U</v>
      </c>
      <c r="C474" s="244" t="s">
        <v>5345</v>
      </c>
      <c r="D474" s="244" t="s">
        <v>5295</v>
      </c>
      <c r="E474" s="244" t="s">
        <v>4952</v>
      </c>
      <c r="F474" s="245">
        <v>3.05</v>
      </c>
    </row>
    <row r="475" spans="1:6" ht="13.5">
      <c r="A475" s="244" t="s">
        <v>10039</v>
      </c>
      <c r="B475" s="244" t="str">
        <f t="shared" si="7"/>
        <v>89031U</v>
      </c>
      <c r="C475" s="244" t="s">
        <v>5346</v>
      </c>
      <c r="D475" s="244" t="s">
        <v>5295</v>
      </c>
      <c r="E475" s="244" t="s">
        <v>4952</v>
      </c>
      <c r="F475" s="245">
        <v>43.85</v>
      </c>
    </row>
    <row r="476" spans="1:6" ht="13.5">
      <c r="A476" s="244" t="s">
        <v>10040</v>
      </c>
      <c r="B476" s="244" t="str">
        <f t="shared" si="7"/>
        <v>89036U</v>
      </c>
      <c r="C476" s="244" t="s">
        <v>5347</v>
      </c>
      <c r="D476" s="244" t="s">
        <v>5295</v>
      </c>
      <c r="E476" s="244" t="s">
        <v>4952</v>
      </c>
      <c r="F476" s="245">
        <v>32.07</v>
      </c>
    </row>
    <row r="477" spans="1:6" ht="13.5">
      <c r="A477" s="244" t="s">
        <v>10041</v>
      </c>
      <c r="B477" s="244" t="str">
        <f t="shared" si="7"/>
        <v>89218U</v>
      </c>
      <c r="C477" s="244" t="s">
        <v>5348</v>
      </c>
      <c r="D477" s="244" t="s">
        <v>5295</v>
      </c>
      <c r="E477" s="244" t="s">
        <v>4952</v>
      </c>
      <c r="F477" s="245">
        <v>69.67</v>
      </c>
    </row>
    <row r="478" spans="1:6" ht="13.5">
      <c r="A478" s="244" t="s">
        <v>10042</v>
      </c>
      <c r="B478" s="244" t="str">
        <f t="shared" si="7"/>
        <v>89226U</v>
      </c>
      <c r="C478" s="244" t="s">
        <v>5349</v>
      </c>
      <c r="D478" s="244" t="s">
        <v>5295</v>
      </c>
      <c r="E478" s="244" t="s">
        <v>4900</v>
      </c>
      <c r="F478" s="245">
        <v>1.0900000000000001</v>
      </c>
    </row>
    <row r="479" spans="1:6" ht="13.5">
      <c r="A479" s="244" t="s">
        <v>10043</v>
      </c>
      <c r="B479" s="244" t="str">
        <f t="shared" si="7"/>
        <v>89235U</v>
      </c>
      <c r="C479" s="244" t="s">
        <v>5350</v>
      </c>
      <c r="D479" s="244" t="s">
        <v>5295</v>
      </c>
      <c r="E479" s="244" t="s">
        <v>4952</v>
      </c>
      <c r="F479" s="245">
        <v>131.26</v>
      </c>
    </row>
    <row r="480" spans="1:6" ht="13.5">
      <c r="A480" s="244" t="s">
        <v>10044</v>
      </c>
      <c r="B480" s="244" t="str">
        <f t="shared" si="7"/>
        <v>89243U</v>
      </c>
      <c r="C480" s="244" t="s">
        <v>5351</v>
      </c>
      <c r="D480" s="244" t="s">
        <v>5295</v>
      </c>
      <c r="E480" s="244" t="s">
        <v>4952</v>
      </c>
      <c r="F480" s="245">
        <v>270.32</v>
      </c>
    </row>
    <row r="481" spans="1:6" ht="13.5">
      <c r="A481" s="244" t="s">
        <v>10045</v>
      </c>
      <c r="B481" s="244" t="str">
        <f t="shared" si="7"/>
        <v>89251U</v>
      </c>
      <c r="C481" s="244" t="s">
        <v>5352</v>
      </c>
      <c r="D481" s="244" t="s">
        <v>5295</v>
      </c>
      <c r="E481" s="244" t="s">
        <v>4952</v>
      </c>
      <c r="F481" s="245">
        <v>238.45</v>
      </c>
    </row>
    <row r="482" spans="1:6" ht="13.5">
      <c r="A482" s="244" t="s">
        <v>10046</v>
      </c>
      <c r="B482" s="244" t="str">
        <f t="shared" si="7"/>
        <v>89258U</v>
      </c>
      <c r="C482" s="244" t="s">
        <v>5353</v>
      </c>
      <c r="D482" s="244" t="s">
        <v>5295</v>
      </c>
      <c r="E482" s="244" t="s">
        <v>4952</v>
      </c>
      <c r="F482" s="245">
        <v>89.47</v>
      </c>
    </row>
    <row r="483" spans="1:6" ht="13.5">
      <c r="A483" s="244" t="s">
        <v>10047</v>
      </c>
      <c r="B483" s="244" t="str">
        <f t="shared" si="7"/>
        <v>89273U</v>
      </c>
      <c r="C483" s="244" t="s">
        <v>5354</v>
      </c>
      <c r="D483" s="244" t="s">
        <v>5295</v>
      </c>
      <c r="E483" s="244" t="s">
        <v>4952</v>
      </c>
      <c r="F483" s="245">
        <v>56.66</v>
      </c>
    </row>
    <row r="484" spans="1:6" ht="13.5">
      <c r="A484" s="244" t="s">
        <v>10048</v>
      </c>
      <c r="B484" s="244" t="str">
        <f t="shared" si="7"/>
        <v>89279U</v>
      </c>
      <c r="C484" s="244" t="s">
        <v>5355</v>
      </c>
      <c r="D484" s="244" t="s">
        <v>5295</v>
      </c>
      <c r="E484" s="244" t="s">
        <v>4900</v>
      </c>
      <c r="F484" s="245">
        <v>1.33</v>
      </c>
    </row>
    <row r="485" spans="1:6" ht="13.5">
      <c r="A485" s="244" t="s">
        <v>10049</v>
      </c>
      <c r="B485" s="244" t="str">
        <f t="shared" si="7"/>
        <v>89877U</v>
      </c>
      <c r="C485" s="244" t="s">
        <v>5356</v>
      </c>
      <c r="D485" s="244" t="s">
        <v>5295</v>
      </c>
      <c r="E485" s="244" t="s">
        <v>4952</v>
      </c>
      <c r="F485" s="245">
        <v>47.71</v>
      </c>
    </row>
    <row r="486" spans="1:6" ht="13.5">
      <c r="A486" s="244" t="s">
        <v>10050</v>
      </c>
      <c r="B486" s="244" t="str">
        <f t="shared" si="7"/>
        <v>89884U</v>
      </c>
      <c r="C486" s="244" t="s">
        <v>5357</v>
      </c>
      <c r="D486" s="244" t="s">
        <v>5295</v>
      </c>
      <c r="E486" s="244" t="s">
        <v>4952</v>
      </c>
      <c r="F486" s="245">
        <v>49.09</v>
      </c>
    </row>
    <row r="487" spans="1:6" ht="13.5">
      <c r="A487" s="244" t="s">
        <v>10051</v>
      </c>
      <c r="B487" s="244" t="str">
        <f t="shared" si="7"/>
        <v>90587U</v>
      </c>
      <c r="C487" s="244" t="s">
        <v>5358</v>
      </c>
      <c r="D487" s="244" t="s">
        <v>5295</v>
      </c>
      <c r="E487" s="244" t="s">
        <v>4952</v>
      </c>
      <c r="F487" s="245">
        <v>0.3</v>
      </c>
    </row>
    <row r="488" spans="1:6" ht="13.5">
      <c r="A488" s="244" t="s">
        <v>10052</v>
      </c>
      <c r="B488" s="244" t="str">
        <f t="shared" si="7"/>
        <v>90626U</v>
      </c>
      <c r="C488" s="244" t="s">
        <v>5359</v>
      </c>
      <c r="D488" s="244" t="s">
        <v>5295</v>
      </c>
      <c r="E488" s="244" t="s">
        <v>4952</v>
      </c>
      <c r="F488" s="245">
        <v>1.64</v>
      </c>
    </row>
    <row r="489" spans="1:6" ht="13.5">
      <c r="A489" s="244" t="s">
        <v>10053</v>
      </c>
      <c r="B489" s="244" t="str">
        <f t="shared" si="7"/>
        <v>90632U</v>
      </c>
      <c r="C489" s="244" t="s">
        <v>5360</v>
      </c>
      <c r="D489" s="244" t="s">
        <v>5295</v>
      </c>
      <c r="E489" s="244" t="s">
        <v>4952</v>
      </c>
      <c r="F489" s="245">
        <v>51.97</v>
      </c>
    </row>
    <row r="490" spans="1:6" ht="13.5">
      <c r="A490" s="244" t="s">
        <v>10054</v>
      </c>
      <c r="B490" s="244" t="str">
        <f t="shared" si="7"/>
        <v>90638U</v>
      </c>
      <c r="C490" s="244" t="s">
        <v>5361</v>
      </c>
      <c r="D490" s="244" t="s">
        <v>5295</v>
      </c>
      <c r="E490" s="244" t="s">
        <v>4900</v>
      </c>
      <c r="F490" s="245">
        <v>3.39</v>
      </c>
    </row>
    <row r="491" spans="1:6" ht="13.5">
      <c r="A491" s="244" t="s">
        <v>10055</v>
      </c>
      <c r="B491" s="244" t="str">
        <f t="shared" si="7"/>
        <v>90644U</v>
      </c>
      <c r="C491" s="244" t="s">
        <v>5362</v>
      </c>
      <c r="D491" s="244" t="s">
        <v>5295</v>
      </c>
      <c r="E491" s="244" t="s">
        <v>4900</v>
      </c>
      <c r="F491" s="245">
        <v>5.05</v>
      </c>
    </row>
    <row r="492" spans="1:6" ht="13.5">
      <c r="A492" s="244" t="s">
        <v>10056</v>
      </c>
      <c r="B492" s="244" t="str">
        <f t="shared" si="7"/>
        <v>90651U</v>
      </c>
      <c r="C492" s="244" t="s">
        <v>5363</v>
      </c>
      <c r="D492" s="244" t="s">
        <v>5295</v>
      </c>
      <c r="E492" s="244" t="s">
        <v>4900</v>
      </c>
      <c r="F492" s="245">
        <v>0.59</v>
      </c>
    </row>
    <row r="493" spans="1:6" ht="13.5">
      <c r="A493" s="244" t="s">
        <v>10057</v>
      </c>
      <c r="B493" s="244" t="str">
        <f t="shared" si="7"/>
        <v>90657U</v>
      </c>
      <c r="C493" s="244" t="s">
        <v>5364</v>
      </c>
      <c r="D493" s="244" t="s">
        <v>5295</v>
      </c>
      <c r="E493" s="244" t="s">
        <v>4900</v>
      </c>
      <c r="F493" s="245">
        <v>3.29</v>
      </c>
    </row>
    <row r="494" spans="1:6" ht="13.5">
      <c r="A494" s="244" t="s">
        <v>10058</v>
      </c>
      <c r="B494" s="244" t="str">
        <f t="shared" si="7"/>
        <v>90663U</v>
      </c>
      <c r="C494" s="244" t="s">
        <v>5365</v>
      </c>
      <c r="D494" s="244" t="s">
        <v>5295</v>
      </c>
      <c r="E494" s="244" t="s">
        <v>4900</v>
      </c>
      <c r="F494" s="245">
        <v>3.52</v>
      </c>
    </row>
    <row r="495" spans="1:6" ht="13.5">
      <c r="A495" s="244" t="s">
        <v>10059</v>
      </c>
      <c r="B495" s="244" t="str">
        <f t="shared" si="7"/>
        <v>90669U</v>
      </c>
      <c r="C495" s="244" t="s">
        <v>5366</v>
      </c>
      <c r="D495" s="244" t="s">
        <v>5295</v>
      </c>
      <c r="E495" s="244" t="s">
        <v>4952</v>
      </c>
      <c r="F495" s="245">
        <v>4.2</v>
      </c>
    </row>
    <row r="496" spans="1:6" ht="13.5">
      <c r="A496" s="244" t="s">
        <v>10060</v>
      </c>
      <c r="B496" s="244" t="str">
        <f t="shared" si="7"/>
        <v>90675U</v>
      </c>
      <c r="C496" s="244" t="s">
        <v>5367</v>
      </c>
      <c r="D496" s="244" t="s">
        <v>5295</v>
      </c>
      <c r="E496" s="244" t="s">
        <v>4952</v>
      </c>
      <c r="F496" s="245">
        <v>156.72</v>
      </c>
    </row>
    <row r="497" spans="1:6" ht="13.5">
      <c r="A497" s="244" t="s">
        <v>10061</v>
      </c>
      <c r="B497" s="244" t="str">
        <f t="shared" si="7"/>
        <v>90681U</v>
      </c>
      <c r="C497" s="244" t="s">
        <v>5368</v>
      </c>
      <c r="D497" s="244" t="s">
        <v>5295</v>
      </c>
      <c r="E497" s="244" t="s">
        <v>4952</v>
      </c>
      <c r="F497" s="245">
        <v>96.25</v>
      </c>
    </row>
    <row r="498" spans="1:6" ht="13.5">
      <c r="A498" s="244" t="s">
        <v>10062</v>
      </c>
      <c r="B498" s="244" t="str">
        <f t="shared" si="7"/>
        <v>90687U</v>
      </c>
      <c r="C498" s="244" t="s">
        <v>5369</v>
      </c>
      <c r="D498" s="244" t="s">
        <v>5295</v>
      </c>
      <c r="E498" s="244" t="s">
        <v>4952</v>
      </c>
      <c r="F498" s="245">
        <v>49.84</v>
      </c>
    </row>
    <row r="499" spans="1:6" ht="13.5">
      <c r="A499" s="244" t="s">
        <v>10063</v>
      </c>
      <c r="B499" s="244" t="str">
        <f t="shared" si="7"/>
        <v>90693U</v>
      </c>
      <c r="C499" s="244" t="s">
        <v>5370</v>
      </c>
      <c r="D499" s="244" t="s">
        <v>5295</v>
      </c>
      <c r="E499" s="244" t="s">
        <v>4952</v>
      </c>
      <c r="F499" s="245">
        <v>38.020000000000003</v>
      </c>
    </row>
    <row r="500" spans="1:6" ht="13.5">
      <c r="A500" s="244" t="s">
        <v>10064</v>
      </c>
      <c r="B500" s="244" t="str">
        <f t="shared" si="7"/>
        <v>90965U</v>
      </c>
      <c r="C500" s="244" t="s">
        <v>5371</v>
      </c>
      <c r="D500" s="244" t="s">
        <v>5295</v>
      </c>
      <c r="E500" s="244" t="s">
        <v>4952</v>
      </c>
      <c r="F500" s="245">
        <v>3.54</v>
      </c>
    </row>
    <row r="501" spans="1:6" ht="13.5">
      <c r="A501" s="244" t="s">
        <v>10065</v>
      </c>
      <c r="B501" s="244" t="str">
        <f t="shared" si="7"/>
        <v>90973U</v>
      </c>
      <c r="C501" s="244" t="s">
        <v>5372</v>
      </c>
      <c r="D501" s="244" t="s">
        <v>5295</v>
      </c>
      <c r="E501" s="244" t="s">
        <v>4952</v>
      </c>
      <c r="F501" s="245">
        <v>3.55</v>
      </c>
    </row>
    <row r="502" spans="1:6" ht="13.5">
      <c r="A502" s="244" t="s">
        <v>10066</v>
      </c>
      <c r="B502" s="244" t="str">
        <f t="shared" si="7"/>
        <v>90982U</v>
      </c>
      <c r="C502" s="244" t="s">
        <v>5373</v>
      </c>
      <c r="D502" s="244" t="s">
        <v>5295</v>
      </c>
      <c r="E502" s="244" t="s">
        <v>4952</v>
      </c>
      <c r="F502" s="245">
        <v>9.0299999999999994</v>
      </c>
    </row>
    <row r="503" spans="1:6" ht="13.5">
      <c r="A503" s="244" t="s">
        <v>10067</v>
      </c>
      <c r="B503" s="244" t="str">
        <f t="shared" si="7"/>
        <v>91001U</v>
      </c>
      <c r="C503" s="244" t="s">
        <v>5374</v>
      </c>
      <c r="D503" s="244" t="s">
        <v>5295</v>
      </c>
      <c r="E503" s="244" t="s">
        <v>4952</v>
      </c>
      <c r="F503" s="245">
        <v>4.21</v>
      </c>
    </row>
    <row r="504" spans="1:6" ht="13.5">
      <c r="A504" s="244" t="s">
        <v>10068</v>
      </c>
      <c r="B504" s="244" t="str">
        <f t="shared" si="7"/>
        <v>91032U</v>
      </c>
      <c r="C504" s="244" t="s">
        <v>5375</v>
      </c>
      <c r="D504" s="244" t="s">
        <v>5295</v>
      </c>
      <c r="E504" s="244" t="s">
        <v>4952</v>
      </c>
      <c r="F504" s="245">
        <v>38.54</v>
      </c>
    </row>
    <row r="505" spans="1:6" ht="13.5">
      <c r="A505" s="244" t="s">
        <v>10069</v>
      </c>
      <c r="B505" s="244" t="str">
        <f t="shared" si="7"/>
        <v>91278U</v>
      </c>
      <c r="C505" s="244" t="s">
        <v>5376</v>
      </c>
      <c r="D505" s="244" t="s">
        <v>5295</v>
      </c>
      <c r="E505" s="244" t="s">
        <v>4952</v>
      </c>
      <c r="F505" s="245">
        <v>0.38</v>
      </c>
    </row>
    <row r="506" spans="1:6" ht="13.5">
      <c r="A506" s="244" t="s">
        <v>10070</v>
      </c>
      <c r="B506" s="244" t="str">
        <f t="shared" si="7"/>
        <v>91285U</v>
      </c>
      <c r="C506" s="244" t="s">
        <v>5377</v>
      </c>
      <c r="D506" s="244" t="s">
        <v>5295</v>
      </c>
      <c r="E506" s="244" t="s">
        <v>4900</v>
      </c>
      <c r="F506" s="245">
        <v>0.66</v>
      </c>
    </row>
    <row r="507" spans="1:6" ht="13.5">
      <c r="A507" s="244" t="s">
        <v>10071</v>
      </c>
      <c r="B507" s="244" t="str">
        <f t="shared" si="7"/>
        <v>91387U</v>
      </c>
      <c r="C507" s="244" t="s">
        <v>5378</v>
      </c>
      <c r="D507" s="244" t="s">
        <v>5295</v>
      </c>
      <c r="E507" s="244" t="s">
        <v>4952</v>
      </c>
      <c r="F507" s="245">
        <v>41.06</v>
      </c>
    </row>
    <row r="508" spans="1:6" ht="13.5">
      <c r="A508" s="244" t="s">
        <v>10072</v>
      </c>
      <c r="B508" s="244" t="str">
        <f t="shared" si="7"/>
        <v>91395U</v>
      </c>
      <c r="C508" s="244" t="s">
        <v>5379</v>
      </c>
      <c r="D508" s="244" t="s">
        <v>5295</v>
      </c>
      <c r="E508" s="244" t="s">
        <v>4952</v>
      </c>
      <c r="F508" s="245">
        <v>36.17</v>
      </c>
    </row>
    <row r="509" spans="1:6" ht="13.5">
      <c r="A509" s="244" t="s">
        <v>10073</v>
      </c>
      <c r="B509" s="244" t="str">
        <f t="shared" si="7"/>
        <v>91486U</v>
      </c>
      <c r="C509" s="244" t="s">
        <v>5380</v>
      </c>
      <c r="D509" s="244" t="s">
        <v>5295</v>
      </c>
      <c r="E509" s="244" t="s">
        <v>4952</v>
      </c>
      <c r="F509" s="245">
        <v>41.57</v>
      </c>
    </row>
    <row r="510" spans="1:6" ht="13.5">
      <c r="A510" s="244" t="s">
        <v>10074</v>
      </c>
      <c r="B510" s="244" t="str">
        <f t="shared" si="7"/>
        <v>91534U</v>
      </c>
      <c r="C510" s="244" t="s">
        <v>5381</v>
      </c>
      <c r="D510" s="244" t="s">
        <v>5295</v>
      </c>
      <c r="E510" s="244" t="s">
        <v>4952</v>
      </c>
      <c r="F510" s="245">
        <v>23.25</v>
      </c>
    </row>
    <row r="511" spans="1:6" ht="13.5">
      <c r="A511" s="244" t="s">
        <v>10075</v>
      </c>
      <c r="B511" s="244" t="str">
        <f t="shared" si="7"/>
        <v>91635U</v>
      </c>
      <c r="C511" s="244" t="s">
        <v>5382</v>
      </c>
      <c r="D511" s="244" t="s">
        <v>5295</v>
      </c>
      <c r="E511" s="244" t="s">
        <v>4952</v>
      </c>
      <c r="F511" s="245">
        <v>36.75</v>
      </c>
    </row>
    <row r="512" spans="1:6" ht="13.5">
      <c r="A512" s="244" t="s">
        <v>10076</v>
      </c>
      <c r="B512" s="244" t="str">
        <f t="shared" si="7"/>
        <v>91646U</v>
      </c>
      <c r="C512" s="244" t="s">
        <v>5383</v>
      </c>
      <c r="D512" s="244" t="s">
        <v>5295</v>
      </c>
      <c r="E512" s="244" t="s">
        <v>4952</v>
      </c>
      <c r="F512" s="245">
        <v>57.71</v>
      </c>
    </row>
    <row r="513" spans="1:6" ht="13.5">
      <c r="A513" s="244" t="s">
        <v>10077</v>
      </c>
      <c r="B513" s="244" t="str">
        <f t="shared" si="7"/>
        <v>91693U</v>
      </c>
      <c r="C513" s="244" t="s">
        <v>5384</v>
      </c>
      <c r="D513" s="244" t="s">
        <v>5295</v>
      </c>
      <c r="E513" s="244" t="s">
        <v>4900</v>
      </c>
      <c r="F513" s="245">
        <v>22.74</v>
      </c>
    </row>
    <row r="514" spans="1:6" ht="13.5">
      <c r="A514" s="244" t="s">
        <v>10078</v>
      </c>
      <c r="B514" s="244" t="str">
        <f t="shared" si="7"/>
        <v>92044U</v>
      </c>
      <c r="C514" s="244" t="s">
        <v>5385</v>
      </c>
      <c r="D514" s="244" t="s">
        <v>5295</v>
      </c>
      <c r="E514" s="244" t="s">
        <v>4952</v>
      </c>
      <c r="F514" s="245">
        <v>4.5599999999999996</v>
      </c>
    </row>
    <row r="515" spans="1:6" ht="13.5">
      <c r="A515" s="244" t="s">
        <v>10079</v>
      </c>
      <c r="B515" s="244" t="str">
        <f t="shared" si="7"/>
        <v>92107U</v>
      </c>
      <c r="C515" s="244" t="s">
        <v>5386</v>
      </c>
      <c r="D515" s="244" t="s">
        <v>5295</v>
      </c>
      <c r="E515" s="244" t="s">
        <v>4952</v>
      </c>
      <c r="F515" s="245">
        <v>42.37</v>
      </c>
    </row>
    <row r="516" spans="1:6" ht="13.5">
      <c r="A516" s="244" t="s">
        <v>10080</v>
      </c>
      <c r="B516" s="244" t="str">
        <f t="shared" si="7"/>
        <v>92113U</v>
      </c>
      <c r="C516" s="244" t="s">
        <v>5387</v>
      </c>
      <c r="D516" s="244" t="s">
        <v>5295</v>
      </c>
      <c r="E516" s="244" t="s">
        <v>4900</v>
      </c>
      <c r="F516" s="245">
        <v>0.78</v>
      </c>
    </row>
    <row r="517" spans="1:6" ht="13.5">
      <c r="A517" s="244" t="s">
        <v>10081</v>
      </c>
      <c r="B517" s="244" t="str">
        <f t="shared" si="7"/>
        <v>92119U</v>
      </c>
      <c r="C517" s="244" t="s">
        <v>5388</v>
      </c>
      <c r="D517" s="244" t="s">
        <v>5295</v>
      </c>
      <c r="E517" s="244" t="s">
        <v>4900</v>
      </c>
      <c r="F517" s="245">
        <v>0.08</v>
      </c>
    </row>
    <row r="518" spans="1:6" ht="13.5">
      <c r="A518" s="244" t="s">
        <v>10082</v>
      </c>
      <c r="B518" s="244" t="str">
        <f t="shared" si="7"/>
        <v>92139U</v>
      </c>
      <c r="C518" s="244" t="s">
        <v>5389</v>
      </c>
      <c r="D518" s="244" t="s">
        <v>5295</v>
      </c>
      <c r="E518" s="244" t="s">
        <v>4900</v>
      </c>
      <c r="F518" s="245">
        <v>32.78</v>
      </c>
    </row>
    <row r="519" spans="1:6" ht="13.5">
      <c r="A519" s="244" t="s">
        <v>10083</v>
      </c>
      <c r="B519" s="244" t="str">
        <f t="shared" si="7"/>
        <v>92146U</v>
      </c>
      <c r="C519" s="244" t="s">
        <v>5390</v>
      </c>
      <c r="D519" s="244" t="s">
        <v>5295</v>
      </c>
      <c r="E519" s="244" t="s">
        <v>4900</v>
      </c>
      <c r="F519" s="245">
        <v>26.31</v>
      </c>
    </row>
    <row r="520" spans="1:6" ht="13.5">
      <c r="A520" s="244" t="s">
        <v>10084</v>
      </c>
      <c r="B520" s="244" t="str">
        <f t="shared" ref="B520:B583" si="8">A520&amp;"U"</f>
        <v>92243U</v>
      </c>
      <c r="C520" s="244" t="s">
        <v>5391</v>
      </c>
      <c r="D520" s="244" t="s">
        <v>5295</v>
      </c>
      <c r="E520" s="244" t="s">
        <v>4952</v>
      </c>
      <c r="F520" s="245">
        <v>50.44</v>
      </c>
    </row>
    <row r="521" spans="1:6" ht="13.5">
      <c r="A521" s="244" t="s">
        <v>10085</v>
      </c>
      <c r="B521" s="244" t="str">
        <f t="shared" si="8"/>
        <v>92717U</v>
      </c>
      <c r="C521" s="244" t="s">
        <v>5392</v>
      </c>
      <c r="D521" s="244" t="s">
        <v>5295</v>
      </c>
      <c r="E521" s="244" t="s">
        <v>4900</v>
      </c>
      <c r="F521" s="245">
        <v>0.17</v>
      </c>
    </row>
    <row r="522" spans="1:6" ht="13.5">
      <c r="A522" s="244" t="s">
        <v>10086</v>
      </c>
      <c r="B522" s="244" t="str">
        <f t="shared" si="8"/>
        <v>92961U</v>
      </c>
      <c r="C522" s="244" t="s">
        <v>5393</v>
      </c>
      <c r="D522" s="244" t="s">
        <v>5295</v>
      </c>
      <c r="E522" s="244" t="s">
        <v>4952</v>
      </c>
      <c r="F522" s="245">
        <v>4.1900000000000004</v>
      </c>
    </row>
    <row r="523" spans="1:6" ht="13.5">
      <c r="A523" s="244" t="s">
        <v>10087</v>
      </c>
      <c r="B523" s="244" t="str">
        <f t="shared" si="8"/>
        <v>92967U</v>
      </c>
      <c r="C523" s="244" t="s">
        <v>5394</v>
      </c>
      <c r="D523" s="244" t="s">
        <v>5295</v>
      </c>
      <c r="E523" s="244" t="s">
        <v>4952</v>
      </c>
      <c r="F523" s="245">
        <v>18.21</v>
      </c>
    </row>
    <row r="524" spans="1:6" ht="13.5">
      <c r="A524" s="244" t="s">
        <v>10088</v>
      </c>
      <c r="B524" s="244" t="str">
        <f t="shared" si="8"/>
        <v>93225U</v>
      </c>
      <c r="C524" s="244" t="s">
        <v>5395</v>
      </c>
      <c r="D524" s="244" t="s">
        <v>5295</v>
      </c>
      <c r="E524" s="244" t="s">
        <v>4952</v>
      </c>
      <c r="F524" s="245">
        <v>231.12</v>
      </c>
    </row>
    <row r="525" spans="1:6" ht="13.5">
      <c r="A525" s="244" t="s">
        <v>10089</v>
      </c>
      <c r="B525" s="244" t="str">
        <f t="shared" si="8"/>
        <v>93234U</v>
      </c>
      <c r="C525" s="244" t="s">
        <v>5396</v>
      </c>
      <c r="D525" s="244" t="s">
        <v>5295</v>
      </c>
      <c r="E525" s="244" t="s">
        <v>4900</v>
      </c>
      <c r="F525" s="245">
        <v>0.33</v>
      </c>
    </row>
    <row r="526" spans="1:6" ht="13.5">
      <c r="A526" s="244" t="s">
        <v>10090</v>
      </c>
      <c r="B526" s="244" t="str">
        <f t="shared" si="8"/>
        <v>93244U</v>
      </c>
      <c r="C526" s="244" t="s">
        <v>5397</v>
      </c>
      <c r="D526" s="244" t="s">
        <v>5295</v>
      </c>
      <c r="E526" s="244" t="s">
        <v>4952</v>
      </c>
      <c r="F526" s="245">
        <v>41.46</v>
      </c>
    </row>
    <row r="527" spans="1:6" ht="13.5">
      <c r="A527" s="244" t="s">
        <v>10091</v>
      </c>
      <c r="B527" s="244" t="str">
        <f t="shared" si="8"/>
        <v>93274U</v>
      </c>
      <c r="C527" s="244" t="s">
        <v>5398</v>
      </c>
      <c r="D527" s="244" t="s">
        <v>5295</v>
      </c>
      <c r="E527" s="244" t="s">
        <v>4952</v>
      </c>
      <c r="F527" s="245">
        <v>50.69</v>
      </c>
    </row>
    <row r="528" spans="1:6" ht="13.5">
      <c r="A528" s="244" t="s">
        <v>10092</v>
      </c>
      <c r="B528" s="244" t="str">
        <f t="shared" si="8"/>
        <v>93282U</v>
      </c>
      <c r="C528" s="244" t="s">
        <v>5399</v>
      </c>
      <c r="D528" s="244" t="s">
        <v>5295</v>
      </c>
      <c r="E528" s="244" t="s">
        <v>4900</v>
      </c>
      <c r="F528" s="245">
        <v>18.100000000000001</v>
      </c>
    </row>
    <row r="529" spans="1:6" ht="13.5">
      <c r="A529" s="244" t="s">
        <v>10093</v>
      </c>
      <c r="B529" s="244" t="str">
        <f t="shared" si="8"/>
        <v>93288U</v>
      </c>
      <c r="C529" s="244" t="s">
        <v>5400</v>
      </c>
      <c r="D529" s="244" t="s">
        <v>5295</v>
      </c>
      <c r="E529" s="244" t="s">
        <v>4952</v>
      </c>
      <c r="F529" s="245">
        <v>87.66</v>
      </c>
    </row>
    <row r="530" spans="1:6" ht="13.5">
      <c r="A530" s="244" t="s">
        <v>10094</v>
      </c>
      <c r="B530" s="244" t="str">
        <f t="shared" si="8"/>
        <v>93403U</v>
      </c>
      <c r="C530" s="244" t="s">
        <v>5401</v>
      </c>
      <c r="D530" s="244" t="s">
        <v>5295</v>
      </c>
      <c r="E530" s="244" t="s">
        <v>4952</v>
      </c>
      <c r="F530" s="245">
        <v>36.75</v>
      </c>
    </row>
    <row r="531" spans="1:6" ht="13.5">
      <c r="A531" s="244" t="s">
        <v>10095</v>
      </c>
      <c r="B531" s="244" t="str">
        <f t="shared" si="8"/>
        <v>93409U</v>
      </c>
      <c r="C531" s="244" t="s">
        <v>16246</v>
      </c>
      <c r="D531" s="244" t="s">
        <v>5295</v>
      </c>
      <c r="E531" s="244" t="s">
        <v>4952</v>
      </c>
      <c r="F531" s="245">
        <v>30.52</v>
      </c>
    </row>
    <row r="532" spans="1:6" ht="13.5">
      <c r="A532" s="244" t="s">
        <v>10096</v>
      </c>
      <c r="B532" s="244" t="str">
        <f t="shared" si="8"/>
        <v>93416U</v>
      </c>
      <c r="C532" s="244" t="s">
        <v>5402</v>
      </c>
      <c r="D532" s="244" t="s">
        <v>5295</v>
      </c>
      <c r="E532" s="244" t="s">
        <v>4952</v>
      </c>
      <c r="F532" s="245">
        <v>0.24</v>
      </c>
    </row>
    <row r="533" spans="1:6" ht="13.5">
      <c r="A533" s="244" t="s">
        <v>10097</v>
      </c>
      <c r="B533" s="244" t="str">
        <f t="shared" si="8"/>
        <v>93422U</v>
      </c>
      <c r="C533" s="244" t="s">
        <v>5403</v>
      </c>
      <c r="D533" s="244" t="s">
        <v>5295</v>
      </c>
      <c r="E533" s="244" t="s">
        <v>4952</v>
      </c>
      <c r="F533" s="245">
        <v>3.25</v>
      </c>
    </row>
    <row r="534" spans="1:6" ht="13.5">
      <c r="A534" s="244" t="s">
        <v>10098</v>
      </c>
      <c r="B534" s="244" t="str">
        <f t="shared" si="8"/>
        <v>93428U</v>
      </c>
      <c r="C534" s="244" t="s">
        <v>5404</v>
      </c>
      <c r="D534" s="244" t="s">
        <v>5295</v>
      </c>
      <c r="E534" s="244" t="s">
        <v>4952</v>
      </c>
      <c r="F534" s="245">
        <v>4.6100000000000003</v>
      </c>
    </row>
    <row r="535" spans="1:6" ht="13.5">
      <c r="A535" s="244" t="s">
        <v>10099</v>
      </c>
      <c r="B535" s="244" t="str">
        <f t="shared" si="8"/>
        <v>93434U</v>
      </c>
      <c r="C535" s="244" t="s">
        <v>5405</v>
      </c>
      <c r="D535" s="244" t="s">
        <v>5295</v>
      </c>
      <c r="E535" s="244" t="s">
        <v>4952</v>
      </c>
      <c r="F535" s="245">
        <v>155.01</v>
      </c>
    </row>
    <row r="536" spans="1:6" ht="13.5">
      <c r="A536" s="244" t="s">
        <v>10100</v>
      </c>
      <c r="B536" s="244" t="str">
        <f t="shared" si="8"/>
        <v>93440U</v>
      </c>
      <c r="C536" s="244" t="s">
        <v>5406</v>
      </c>
      <c r="D536" s="244" t="s">
        <v>5295</v>
      </c>
      <c r="E536" s="244" t="s">
        <v>4952</v>
      </c>
      <c r="F536" s="245">
        <v>81.45</v>
      </c>
    </row>
    <row r="537" spans="1:6" ht="13.5">
      <c r="A537" s="244" t="s">
        <v>10101</v>
      </c>
      <c r="B537" s="244" t="str">
        <f t="shared" si="8"/>
        <v>95122U</v>
      </c>
      <c r="C537" s="244" t="s">
        <v>5407</v>
      </c>
      <c r="D537" s="244" t="s">
        <v>5295</v>
      </c>
      <c r="E537" s="244" t="s">
        <v>4952</v>
      </c>
      <c r="F537" s="245">
        <v>117.29</v>
      </c>
    </row>
    <row r="538" spans="1:6" ht="13.5">
      <c r="A538" s="244" t="s">
        <v>10102</v>
      </c>
      <c r="B538" s="244" t="str">
        <f t="shared" si="8"/>
        <v>95128U</v>
      </c>
      <c r="C538" s="244" t="s">
        <v>5408</v>
      </c>
      <c r="D538" s="244" t="s">
        <v>5295</v>
      </c>
      <c r="E538" s="244" t="s">
        <v>4952</v>
      </c>
      <c r="F538" s="245">
        <v>35.86</v>
      </c>
    </row>
    <row r="539" spans="1:6" ht="13.5">
      <c r="A539" s="244" t="s">
        <v>10103</v>
      </c>
      <c r="B539" s="244" t="str">
        <f t="shared" si="8"/>
        <v>95140U</v>
      </c>
      <c r="C539" s="244" t="s">
        <v>5409</v>
      </c>
      <c r="D539" s="244" t="s">
        <v>5295</v>
      </c>
      <c r="E539" s="244" t="s">
        <v>5269</v>
      </c>
      <c r="F539" s="245">
        <v>0.04</v>
      </c>
    </row>
    <row r="540" spans="1:6" ht="13.5">
      <c r="A540" s="244" t="s">
        <v>10104</v>
      </c>
      <c r="B540" s="244" t="str">
        <f t="shared" si="8"/>
        <v>95213U</v>
      </c>
      <c r="C540" s="244" t="s">
        <v>5410</v>
      </c>
      <c r="D540" s="244" t="s">
        <v>5295</v>
      </c>
      <c r="E540" s="244" t="s">
        <v>4952</v>
      </c>
      <c r="F540" s="245">
        <v>54.29</v>
      </c>
    </row>
    <row r="541" spans="1:6" ht="13.5">
      <c r="A541" s="244" t="s">
        <v>10105</v>
      </c>
      <c r="B541" s="244" t="str">
        <f t="shared" si="8"/>
        <v>95219U</v>
      </c>
      <c r="C541" s="244" t="s">
        <v>5411</v>
      </c>
      <c r="D541" s="244" t="s">
        <v>5295</v>
      </c>
      <c r="E541" s="244" t="s">
        <v>4952</v>
      </c>
      <c r="F541" s="245">
        <v>19.920000000000002</v>
      </c>
    </row>
    <row r="542" spans="1:6" ht="13.5">
      <c r="A542" s="244" t="s">
        <v>10106</v>
      </c>
      <c r="B542" s="244" t="str">
        <f t="shared" si="8"/>
        <v>95259U</v>
      </c>
      <c r="C542" s="244" t="s">
        <v>5412</v>
      </c>
      <c r="D542" s="244" t="s">
        <v>5295</v>
      </c>
      <c r="E542" s="244" t="s">
        <v>4952</v>
      </c>
      <c r="F542" s="245">
        <v>18.03</v>
      </c>
    </row>
    <row r="543" spans="1:6" ht="13.5">
      <c r="A543" s="244" t="s">
        <v>10107</v>
      </c>
      <c r="B543" s="244" t="str">
        <f t="shared" si="8"/>
        <v>95265U</v>
      </c>
      <c r="C543" s="244" t="s">
        <v>5413</v>
      </c>
      <c r="D543" s="244" t="s">
        <v>5295</v>
      </c>
      <c r="E543" s="244" t="s">
        <v>4952</v>
      </c>
      <c r="F543" s="245">
        <v>0.52</v>
      </c>
    </row>
    <row r="544" spans="1:6" ht="13.5">
      <c r="A544" s="244" t="s">
        <v>10108</v>
      </c>
      <c r="B544" s="244" t="str">
        <f t="shared" si="8"/>
        <v>95271U</v>
      </c>
      <c r="C544" s="244" t="s">
        <v>5414</v>
      </c>
      <c r="D544" s="244" t="s">
        <v>5295</v>
      </c>
      <c r="E544" s="244" t="s">
        <v>4952</v>
      </c>
      <c r="F544" s="245">
        <v>0.46</v>
      </c>
    </row>
    <row r="545" spans="1:6" ht="13.5">
      <c r="A545" s="244" t="s">
        <v>10109</v>
      </c>
      <c r="B545" s="244" t="str">
        <f t="shared" si="8"/>
        <v>95277U</v>
      </c>
      <c r="C545" s="244" t="s">
        <v>5415</v>
      </c>
      <c r="D545" s="244" t="s">
        <v>5295</v>
      </c>
      <c r="E545" s="244" t="s">
        <v>4952</v>
      </c>
      <c r="F545" s="245">
        <v>0.45</v>
      </c>
    </row>
    <row r="546" spans="1:6" ht="13.5">
      <c r="A546" s="244" t="s">
        <v>10110</v>
      </c>
      <c r="B546" s="244" t="str">
        <f t="shared" si="8"/>
        <v>95283U</v>
      </c>
      <c r="C546" s="244" t="s">
        <v>5416</v>
      </c>
      <c r="D546" s="244" t="s">
        <v>5295</v>
      </c>
      <c r="E546" s="244" t="s">
        <v>4952</v>
      </c>
      <c r="F546" s="245">
        <v>0.5</v>
      </c>
    </row>
    <row r="547" spans="1:6" ht="13.5">
      <c r="A547" s="244" t="s">
        <v>10111</v>
      </c>
      <c r="B547" s="244" t="str">
        <f t="shared" si="8"/>
        <v>95621U</v>
      </c>
      <c r="C547" s="244" t="s">
        <v>5417</v>
      </c>
      <c r="D547" s="244" t="s">
        <v>5295</v>
      </c>
      <c r="E547" s="244" t="s">
        <v>4952</v>
      </c>
      <c r="F547" s="245">
        <v>17.829999999999998</v>
      </c>
    </row>
    <row r="548" spans="1:6" ht="13.5">
      <c r="A548" s="244" t="s">
        <v>10112</v>
      </c>
      <c r="B548" s="244" t="str">
        <f t="shared" si="8"/>
        <v>95632U</v>
      </c>
      <c r="C548" s="244" t="s">
        <v>5418</v>
      </c>
      <c r="D548" s="244" t="s">
        <v>5295</v>
      </c>
      <c r="E548" s="244" t="s">
        <v>4952</v>
      </c>
      <c r="F548" s="245">
        <v>49.73</v>
      </c>
    </row>
    <row r="549" spans="1:6" ht="13.5">
      <c r="A549" s="244" t="s">
        <v>10113</v>
      </c>
      <c r="B549" s="244" t="str">
        <f t="shared" si="8"/>
        <v>95703U</v>
      </c>
      <c r="C549" s="244" t="s">
        <v>5419</v>
      </c>
      <c r="D549" s="244" t="s">
        <v>5295</v>
      </c>
      <c r="E549" s="244" t="s">
        <v>4952</v>
      </c>
      <c r="F549" s="245">
        <v>26.32</v>
      </c>
    </row>
    <row r="550" spans="1:6" ht="13.5">
      <c r="A550" s="244" t="s">
        <v>10114</v>
      </c>
      <c r="B550" s="244" t="str">
        <f t="shared" si="8"/>
        <v>95709U</v>
      </c>
      <c r="C550" s="244" t="s">
        <v>5420</v>
      </c>
      <c r="D550" s="244" t="s">
        <v>5295</v>
      </c>
      <c r="E550" s="244" t="s">
        <v>4952</v>
      </c>
      <c r="F550" s="245">
        <v>50.75</v>
      </c>
    </row>
    <row r="551" spans="1:6" ht="13.5">
      <c r="A551" s="244" t="s">
        <v>10115</v>
      </c>
      <c r="B551" s="244" t="str">
        <f t="shared" si="8"/>
        <v>95715U</v>
      </c>
      <c r="C551" s="244" t="s">
        <v>5421</v>
      </c>
      <c r="D551" s="244" t="s">
        <v>5295</v>
      </c>
      <c r="E551" s="244" t="s">
        <v>4952</v>
      </c>
      <c r="F551" s="245">
        <v>61.84</v>
      </c>
    </row>
    <row r="552" spans="1:6" ht="13.5">
      <c r="A552" s="244" t="s">
        <v>10116</v>
      </c>
      <c r="B552" s="244" t="str">
        <f t="shared" si="8"/>
        <v>95721U</v>
      </c>
      <c r="C552" s="244" t="s">
        <v>5422</v>
      </c>
      <c r="D552" s="244" t="s">
        <v>5295</v>
      </c>
      <c r="E552" s="244" t="s">
        <v>4952</v>
      </c>
      <c r="F552" s="245">
        <v>60.59</v>
      </c>
    </row>
    <row r="553" spans="1:6" ht="13.5">
      <c r="A553" s="244" t="s">
        <v>10117</v>
      </c>
      <c r="B553" s="244" t="str">
        <f t="shared" si="8"/>
        <v>95873U</v>
      </c>
      <c r="C553" s="244" t="s">
        <v>5423</v>
      </c>
      <c r="D553" s="244" t="s">
        <v>5295</v>
      </c>
      <c r="E553" s="244" t="s">
        <v>4952</v>
      </c>
      <c r="F553" s="245">
        <v>7.36</v>
      </c>
    </row>
    <row r="554" spans="1:6" ht="13.5">
      <c r="A554" s="244" t="s">
        <v>10118</v>
      </c>
      <c r="B554" s="244" t="str">
        <f t="shared" si="8"/>
        <v>96014U</v>
      </c>
      <c r="C554" s="244" t="s">
        <v>5424</v>
      </c>
      <c r="D554" s="244" t="s">
        <v>5295</v>
      </c>
      <c r="E554" s="244" t="s">
        <v>4952</v>
      </c>
      <c r="F554" s="245">
        <v>37.340000000000003</v>
      </c>
    </row>
    <row r="555" spans="1:6" ht="13.5">
      <c r="A555" s="244" t="s">
        <v>10119</v>
      </c>
      <c r="B555" s="244" t="str">
        <f t="shared" si="8"/>
        <v>96021U</v>
      </c>
      <c r="C555" s="244" t="s">
        <v>5425</v>
      </c>
      <c r="D555" s="244" t="s">
        <v>5295</v>
      </c>
      <c r="E555" s="244" t="s">
        <v>4952</v>
      </c>
      <c r="F555" s="245">
        <v>37.22</v>
      </c>
    </row>
    <row r="556" spans="1:6" ht="13.5">
      <c r="A556" s="244" t="s">
        <v>10120</v>
      </c>
      <c r="B556" s="244" t="str">
        <f t="shared" si="8"/>
        <v>96029U</v>
      </c>
      <c r="C556" s="244" t="s">
        <v>5426</v>
      </c>
      <c r="D556" s="244" t="s">
        <v>5295</v>
      </c>
      <c r="E556" s="244" t="s">
        <v>4952</v>
      </c>
      <c r="F556" s="245">
        <v>34.119999999999997</v>
      </c>
    </row>
    <row r="557" spans="1:6" ht="13.5">
      <c r="A557" s="244" t="s">
        <v>10121</v>
      </c>
      <c r="B557" s="244" t="str">
        <f t="shared" si="8"/>
        <v>96036U</v>
      </c>
      <c r="C557" s="244" t="s">
        <v>5427</v>
      </c>
      <c r="D557" s="244" t="s">
        <v>5295</v>
      </c>
      <c r="E557" s="244" t="s">
        <v>4952</v>
      </c>
      <c r="F557" s="245">
        <v>43.93</v>
      </c>
    </row>
    <row r="558" spans="1:6" ht="13.5">
      <c r="A558" s="244" t="s">
        <v>10122</v>
      </c>
      <c r="B558" s="244" t="str">
        <f t="shared" si="8"/>
        <v>96155U</v>
      </c>
      <c r="C558" s="244" t="s">
        <v>5428</v>
      </c>
      <c r="D558" s="244" t="s">
        <v>5295</v>
      </c>
      <c r="E558" s="244" t="s">
        <v>4952</v>
      </c>
      <c r="F558" s="245">
        <v>34.24</v>
      </c>
    </row>
    <row r="559" spans="1:6" ht="13.5">
      <c r="A559" s="244" t="s">
        <v>10123</v>
      </c>
      <c r="B559" s="244" t="str">
        <f t="shared" si="8"/>
        <v>96156U</v>
      </c>
      <c r="C559" s="244" t="s">
        <v>5429</v>
      </c>
      <c r="D559" s="244" t="s">
        <v>5295</v>
      </c>
      <c r="E559" s="244" t="s">
        <v>4952</v>
      </c>
      <c r="F559" s="245">
        <v>41.18</v>
      </c>
    </row>
    <row r="560" spans="1:6" ht="13.5">
      <c r="A560" s="244" t="s">
        <v>10124</v>
      </c>
      <c r="B560" s="244" t="str">
        <f t="shared" si="8"/>
        <v>96159U</v>
      </c>
      <c r="C560" s="244" t="s">
        <v>5430</v>
      </c>
      <c r="D560" s="244" t="s">
        <v>5295</v>
      </c>
      <c r="E560" s="244" t="s">
        <v>4952</v>
      </c>
      <c r="F560" s="245">
        <v>49.94</v>
      </c>
    </row>
    <row r="561" spans="1:6" ht="13.5">
      <c r="A561" s="244" t="s">
        <v>10125</v>
      </c>
      <c r="B561" s="244" t="str">
        <f t="shared" si="8"/>
        <v>96246U</v>
      </c>
      <c r="C561" s="244" t="s">
        <v>5431</v>
      </c>
      <c r="D561" s="244" t="s">
        <v>5295</v>
      </c>
      <c r="E561" s="244" t="s">
        <v>4952</v>
      </c>
      <c r="F561" s="245">
        <v>44.54</v>
      </c>
    </row>
    <row r="562" spans="1:6" ht="13.5">
      <c r="A562" s="244" t="s">
        <v>10126</v>
      </c>
      <c r="B562" s="244" t="str">
        <f t="shared" si="8"/>
        <v>96302U</v>
      </c>
      <c r="C562" s="244" t="s">
        <v>5432</v>
      </c>
      <c r="D562" s="244" t="s">
        <v>5295</v>
      </c>
      <c r="E562" s="244" t="s">
        <v>4952</v>
      </c>
      <c r="F562" s="245">
        <v>66.37</v>
      </c>
    </row>
    <row r="563" spans="1:6" ht="13.5">
      <c r="A563" s="244" t="s">
        <v>10127</v>
      </c>
      <c r="B563" s="244" t="str">
        <f t="shared" si="8"/>
        <v>96308U</v>
      </c>
      <c r="C563" s="244" t="s">
        <v>5433</v>
      </c>
      <c r="D563" s="244" t="s">
        <v>5295</v>
      </c>
      <c r="E563" s="244" t="s">
        <v>4952</v>
      </c>
      <c r="F563" s="245">
        <v>0.12</v>
      </c>
    </row>
    <row r="564" spans="1:6" ht="13.5">
      <c r="A564" s="244" t="s">
        <v>10128</v>
      </c>
      <c r="B564" s="244" t="str">
        <f t="shared" si="8"/>
        <v>96464U</v>
      </c>
      <c r="C564" s="244" t="s">
        <v>5434</v>
      </c>
      <c r="D564" s="244" t="s">
        <v>5295</v>
      </c>
      <c r="E564" s="244" t="s">
        <v>4952</v>
      </c>
      <c r="F564" s="245">
        <v>52.68</v>
      </c>
    </row>
    <row r="565" spans="1:6" ht="13.5">
      <c r="A565" s="244" t="s">
        <v>10129</v>
      </c>
      <c r="B565" s="244" t="str">
        <f t="shared" si="8"/>
        <v>98765U</v>
      </c>
      <c r="C565" s="244" t="s">
        <v>10130</v>
      </c>
      <c r="D565" s="244" t="s">
        <v>5295</v>
      </c>
      <c r="E565" s="244" t="s">
        <v>5269</v>
      </c>
      <c r="F565" s="245">
        <v>7.0000000000000007E-2</v>
      </c>
    </row>
    <row r="566" spans="1:6" ht="13.5">
      <c r="A566" s="244" t="s">
        <v>16247</v>
      </c>
      <c r="B566" s="244" t="str">
        <f t="shared" si="8"/>
        <v>99834U</v>
      </c>
      <c r="C566" s="244" t="s">
        <v>16248</v>
      </c>
      <c r="D566" s="244" t="s">
        <v>5295</v>
      </c>
      <c r="E566" s="244" t="s">
        <v>4952</v>
      </c>
      <c r="F566" s="245">
        <v>0.13</v>
      </c>
    </row>
    <row r="567" spans="1:6" ht="13.5">
      <c r="A567" s="244" t="s">
        <v>16249</v>
      </c>
      <c r="B567" s="244" t="str">
        <f t="shared" si="8"/>
        <v>100642U</v>
      </c>
      <c r="C567" s="244" t="s">
        <v>16250</v>
      </c>
      <c r="D567" s="244" t="s">
        <v>5295</v>
      </c>
      <c r="E567" s="244" t="s">
        <v>4952</v>
      </c>
      <c r="F567" s="245">
        <v>119.5</v>
      </c>
    </row>
    <row r="568" spans="1:6" ht="13.5">
      <c r="A568" s="244" t="s">
        <v>16251</v>
      </c>
      <c r="B568" s="244" t="str">
        <f t="shared" si="8"/>
        <v>100648U</v>
      </c>
      <c r="C568" s="244" t="s">
        <v>16252</v>
      </c>
      <c r="D568" s="244" t="s">
        <v>5295</v>
      </c>
      <c r="E568" s="244" t="s">
        <v>4952</v>
      </c>
      <c r="F568" s="245">
        <v>275.72000000000003</v>
      </c>
    </row>
    <row r="569" spans="1:6" ht="13.5">
      <c r="A569" s="244" t="s">
        <v>10131</v>
      </c>
      <c r="B569" s="244" t="str">
        <f t="shared" si="8"/>
        <v>5089U</v>
      </c>
      <c r="C569" s="244" t="s">
        <v>5435</v>
      </c>
      <c r="D569" s="244" t="s">
        <v>83</v>
      </c>
      <c r="E569" s="244" t="s">
        <v>4952</v>
      </c>
      <c r="F569" s="245">
        <v>20.71</v>
      </c>
    </row>
    <row r="570" spans="1:6" ht="13.5">
      <c r="A570" s="244" t="s">
        <v>10132</v>
      </c>
      <c r="B570" s="244" t="str">
        <f t="shared" si="8"/>
        <v>5627U</v>
      </c>
      <c r="C570" s="244" t="s">
        <v>5436</v>
      </c>
      <c r="D570" s="244" t="s">
        <v>83</v>
      </c>
      <c r="E570" s="244" t="s">
        <v>4952</v>
      </c>
      <c r="F570" s="245">
        <v>25.2</v>
      </c>
    </row>
    <row r="571" spans="1:6" ht="13.5">
      <c r="A571" s="244" t="s">
        <v>10133</v>
      </c>
      <c r="B571" s="244" t="str">
        <f t="shared" si="8"/>
        <v>5628U</v>
      </c>
      <c r="C571" s="244" t="s">
        <v>5437</v>
      </c>
      <c r="D571" s="244" t="s">
        <v>83</v>
      </c>
      <c r="E571" s="244" t="s">
        <v>4952</v>
      </c>
      <c r="F571" s="245">
        <v>3.42</v>
      </c>
    </row>
    <row r="572" spans="1:6" ht="13.5">
      <c r="A572" s="244" t="s">
        <v>10134</v>
      </c>
      <c r="B572" s="244" t="str">
        <f t="shared" si="8"/>
        <v>5629U</v>
      </c>
      <c r="C572" s="244" t="s">
        <v>5438</v>
      </c>
      <c r="D572" s="244" t="s">
        <v>83</v>
      </c>
      <c r="E572" s="244" t="s">
        <v>4952</v>
      </c>
      <c r="F572" s="245">
        <v>31.5</v>
      </c>
    </row>
    <row r="573" spans="1:6" ht="13.5">
      <c r="A573" s="244" t="s">
        <v>10135</v>
      </c>
      <c r="B573" s="244" t="str">
        <f t="shared" si="8"/>
        <v>5630U</v>
      </c>
      <c r="C573" s="244" t="s">
        <v>5439</v>
      </c>
      <c r="D573" s="244" t="s">
        <v>83</v>
      </c>
      <c r="E573" s="244" t="s">
        <v>5269</v>
      </c>
      <c r="F573" s="245">
        <v>32.520000000000003</v>
      </c>
    </row>
    <row r="574" spans="1:6" ht="13.5">
      <c r="A574" s="244" t="s">
        <v>10136</v>
      </c>
      <c r="B574" s="244" t="str">
        <f t="shared" si="8"/>
        <v>5658U</v>
      </c>
      <c r="C574" s="244" t="s">
        <v>5440</v>
      </c>
      <c r="D574" s="244" t="s">
        <v>83</v>
      </c>
      <c r="E574" s="244" t="s">
        <v>4952</v>
      </c>
      <c r="F574" s="245">
        <v>1.21</v>
      </c>
    </row>
    <row r="575" spans="1:6" ht="13.5">
      <c r="A575" s="244" t="s">
        <v>10137</v>
      </c>
      <c r="B575" s="244" t="str">
        <f t="shared" si="8"/>
        <v>5664U</v>
      </c>
      <c r="C575" s="244" t="s">
        <v>5441</v>
      </c>
      <c r="D575" s="244" t="s">
        <v>83</v>
      </c>
      <c r="E575" s="244" t="s">
        <v>4952</v>
      </c>
      <c r="F575" s="245">
        <v>17.78</v>
      </c>
    </row>
    <row r="576" spans="1:6" ht="13.5">
      <c r="A576" s="244" t="s">
        <v>10138</v>
      </c>
      <c r="B576" s="244" t="str">
        <f t="shared" si="8"/>
        <v>5667U</v>
      </c>
      <c r="C576" s="244" t="s">
        <v>5442</v>
      </c>
      <c r="D576" s="244" t="s">
        <v>83</v>
      </c>
      <c r="E576" s="244" t="s">
        <v>4952</v>
      </c>
      <c r="F576" s="245">
        <v>15.82</v>
      </c>
    </row>
    <row r="577" spans="1:6" ht="13.5">
      <c r="A577" s="244" t="s">
        <v>10139</v>
      </c>
      <c r="B577" s="244" t="str">
        <f t="shared" si="8"/>
        <v>5668U</v>
      </c>
      <c r="C577" s="244" t="s">
        <v>5443</v>
      </c>
      <c r="D577" s="244" t="s">
        <v>83</v>
      </c>
      <c r="E577" s="244" t="s">
        <v>5269</v>
      </c>
      <c r="F577" s="245">
        <v>24.88</v>
      </c>
    </row>
    <row r="578" spans="1:6" ht="13.5">
      <c r="A578" s="244" t="s">
        <v>10140</v>
      </c>
      <c r="B578" s="244" t="str">
        <f t="shared" si="8"/>
        <v>5674U</v>
      </c>
      <c r="C578" s="244" t="s">
        <v>5444</v>
      </c>
      <c r="D578" s="244" t="s">
        <v>83</v>
      </c>
      <c r="E578" s="244" t="s">
        <v>4952</v>
      </c>
      <c r="F578" s="245">
        <v>19.920000000000002</v>
      </c>
    </row>
    <row r="579" spans="1:6" ht="13.5">
      <c r="A579" s="244" t="s">
        <v>10141</v>
      </c>
      <c r="B579" s="244" t="str">
        <f t="shared" si="8"/>
        <v>5692U</v>
      </c>
      <c r="C579" s="244" t="s">
        <v>5445</v>
      </c>
      <c r="D579" s="244" t="s">
        <v>83</v>
      </c>
      <c r="E579" s="244" t="s">
        <v>4900</v>
      </c>
      <c r="F579" s="245">
        <v>0.16</v>
      </c>
    </row>
    <row r="580" spans="1:6" ht="13.5">
      <c r="A580" s="244" t="s">
        <v>10142</v>
      </c>
      <c r="B580" s="244" t="str">
        <f t="shared" si="8"/>
        <v>5693U</v>
      </c>
      <c r="C580" s="244" t="s">
        <v>5446</v>
      </c>
      <c r="D580" s="244" t="s">
        <v>83</v>
      </c>
      <c r="E580" s="244" t="s">
        <v>5269</v>
      </c>
      <c r="F580" s="245">
        <v>5.6</v>
      </c>
    </row>
    <row r="581" spans="1:6" ht="13.5">
      <c r="A581" s="244" t="s">
        <v>10143</v>
      </c>
      <c r="B581" s="244" t="str">
        <f t="shared" si="8"/>
        <v>5695U</v>
      </c>
      <c r="C581" s="244" t="s">
        <v>5447</v>
      </c>
      <c r="D581" s="244" t="s">
        <v>83</v>
      </c>
      <c r="E581" s="244" t="s">
        <v>4952</v>
      </c>
      <c r="F581" s="245">
        <v>24.35</v>
      </c>
    </row>
    <row r="582" spans="1:6" ht="13.5">
      <c r="A582" s="244" t="s">
        <v>10144</v>
      </c>
      <c r="B582" s="244" t="str">
        <f t="shared" si="8"/>
        <v>5703U</v>
      </c>
      <c r="C582" s="244" t="s">
        <v>5448</v>
      </c>
      <c r="D582" s="244" t="s">
        <v>83</v>
      </c>
      <c r="E582" s="244" t="s">
        <v>4900</v>
      </c>
      <c r="F582" s="245">
        <v>18.8</v>
      </c>
    </row>
    <row r="583" spans="1:6" ht="13.5">
      <c r="A583" s="244" t="s">
        <v>10145</v>
      </c>
      <c r="B583" s="244" t="str">
        <f t="shared" si="8"/>
        <v>5705U</v>
      </c>
      <c r="C583" s="244" t="s">
        <v>5449</v>
      </c>
      <c r="D583" s="244" t="s">
        <v>83</v>
      </c>
      <c r="E583" s="244" t="s">
        <v>4952</v>
      </c>
      <c r="F583" s="245">
        <v>15.15</v>
      </c>
    </row>
    <row r="584" spans="1:6" ht="13.5">
      <c r="A584" s="244" t="s">
        <v>10146</v>
      </c>
      <c r="B584" s="244" t="str">
        <f t="shared" ref="B584:B647" si="9">A584&amp;"U"</f>
        <v>5707U</v>
      </c>
      <c r="C584" s="244" t="s">
        <v>5450</v>
      </c>
      <c r="D584" s="244" t="s">
        <v>83</v>
      </c>
      <c r="E584" s="244" t="s">
        <v>4952</v>
      </c>
      <c r="F584" s="245">
        <v>42.55</v>
      </c>
    </row>
    <row r="585" spans="1:6" ht="13.5">
      <c r="A585" s="244" t="s">
        <v>10147</v>
      </c>
      <c r="B585" s="244" t="str">
        <f t="shared" si="9"/>
        <v>5710U</v>
      </c>
      <c r="C585" s="244" t="s">
        <v>5451</v>
      </c>
      <c r="D585" s="244" t="s">
        <v>83</v>
      </c>
      <c r="E585" s="244" t="s">
        <v>4952</v>
      </c>
      <c r="F585" s="245">
        <v>103.54</v>
      </c>
    </row>
    <row r="586" spans="1:6" ht="13.5">
      <c r="A586" s="244" t="s">
        <v>10148</v>
      </c>
      <c r="B586" s="244" t="str">
        <f t="shared" si="9"/>
        <v>5711U</v>
      </c>
      <c r="C586" s="244" t="s">
        <v>5452</v>
      </c>
      <c r="D586" s="244" t="s">
        <v>83</v>
      </c>
      <c r="E586" s="244" t="s">
        <v>5269</v>
      </c>
      <c r="F586" s="245">
        <v>44.93</v>
      </c>
    </row>
    <row r="587" spans="1:6" ht="13.5">
      <c r="A587" s="244" t="s">
        <v>10149</v>
      </c>
      <c r="B587" s="244" t="str">
        <f t="shared" si="9"/>
        <v>5714U</v>
      </c>
      <c r="C587" s="244" t="s">
        <v>5453</v>
      </c>
      <c r="D587" s="244" t="s">
        <v>83</v>
      </c>
      <c r="E587" s="244" t="s">
        <v>4952</v>
      </c>
      <c r="F587" s="245">
        <v>8.16</v>
      </c>
    </row>
    <row r="588" spans="1:6" ht="13.5">
      <c r="A588" s="244" t="s">
        <v>10150</v>
      </c>
      <c r="B588" s="244" t="str">
        <f t="shared" si="9"/>
        <v>5715U</v>
      </c>
      <c r="C588" s="244" t="s">
        <v>5454</v>
      </c>
      <c r="D588" s="244" t="s">
        <v>83</v>
      </c>
      <c r="E588" s="244" t="s">
        <v>5269</v>
      </c>
      <c r="F588" s="245">
        <v>60.46</v>
      </c>
    </row>
    <row r="589" spans="1:6" ht="13.5">
      <c r="A589" s="244" t="s">
        <v>10151</v>
      </c>
      <c r="B589" s="244" t="str">
        <f t="shared" si="9"/>
        <v>5718U</v>
      </c>
      <c r="C589" s="244" t="s">
        <v>5455</v>
      </c>
      <c r="D589" s="244" t="s">
        <v>83</v>
      </c>
      <c r="E589" s="244" t="s">
        <v>5269</v>
      </c>
      <c r="F589" s="245">
        <v>53.63</v>
      </c>
    </row>
    <row r="590" spans="1:6" ht="13.5">
      <c r="A590" s="244" t="s">
        <v>10152</v>
      </c>
      <c r="B590" s="244" t="str">
        <f t="shared" si="9"/>
        <v>5721U</v>
      </c>
      <c r="C590" s="244" t="s">
        <v>5456</v>
      </c>
      <c r="D590" s="244" t="s">
        <v>83</v>
      </c>
      <c r="E590" s="244" t="s">
        <v>5269</v>
      </c>
      <c r="F590" s="245">
        <v>47.32</v>
      </c>
    </row>
    <row r="591" spans="1:6" ht="13.5">
      <c r="A591" s="244" t="s">
        <v>10153</v>
      </c>
      <c r="B591" s="244" t="str">
        <f t="shared" si="9"/>
        <v>5722U</v>
      </c>
      <c r="C591" s="244" t="s">
        <v>5457</v>
      </c>
      <c r="D591" s="244" t="s">
        <v>83</v>
      </c>
      <c r="E591" s="244" t="s">
        <v>5269</v>
      </c>
      <c r="F591" s="245">
        <v>109.44</v>
      </c>
    </row>
    <row r="592" spans="1:6" ht="13.5">
      <c r="A592" s="244" t="s">
        <v>10154</v>
      </c>
      <c r="B592" s="244" t="str">
        <f t="shared" si="9"/>
        <v>5724U</v>
      </c>
      <c r="C592" s="244" t="s">
        <v>5458</v>
      </c>
      <c r="D592" s="244" t="s">
        <v>83</v>
      </c>
      <c r="E592" s="244" t="s">
        <v>4952</v>
      </c>
      <c r="F592" s="245">
        <v>29.59</v>
      </c>
    </row>
    <row r="593" spans="1:6" ht="13.5">
      <c r="A593" s="244" t="s">
        <v>10155</v>
      </c>
      <c r="B593" s="244" t="str">
        <f t="shared" si="9"/>
        <v>5727U</v>
      </c>
      <c r="C593" s="244" t="s">
        <v>5459</v>
      </c>
      <c r="D593" s="244" t="s">
        <v>83</v>
      </c>
      <c r="E593" s="244" t="s">
        <v>4952</v>
      </c>
      <c r="F593" s="245">
        <v>6.01</v>
      </c>
    </row>
    <row r="594" spans="1:6" ht="13.5">
      <c r="A594" s="244" t="s">
        <v>10156</v>
      </c>
      <c r="B594" s="244" t="str">
        <f t="shared" si="9"/>
        <v>5729U</v>
      </c>
      <c r="C594" s="244" t="s">
        <v>5460</v>
      </c>
      <c r="D594" s="244" t="s">
        <v>83</v>
      </c>
      <c r="E594" s="244" t="s">
        <v>4952</v>
      </c>
      <c r="F594" s="245">
        <v>24.46</v>
      </c>
    </row>
    <row r="595" spans="1:6" ht="13.5">
      <c r="A595" s="244" t="s">
        <v>10157</v>
      </c>
      <c r="B595" s="244" t="str">
        <f t="shared" si="9"/>
        <v>5730U</v>
      </c>
      <c r="C595" s="244" t="s">
        <v>5461</v>
      </c>
      <c r="D595" s="244" t="s">
        <v>83</v>
      </c>
      <c r="E595" s="244" t="s">
        <v>5269</v>
      </c>
      <c r="F595" s="245">
        <v>20.89</v>
      </c>
    </row>
    <row r="596" spans="1:6" ht="13.5">
      <c r="A596" s="244" t="s">
        <v>10158</v>
      </c>
      <c r="B596" s="244" t="str">
        <f t="shared" si="9"/>
        <v>5735U</v>
      </c>
      <c r="C596" s="244" t="s">
        <v>5462</v>
      </c>
      <c r="D596" s="244" t="s">
        <v>83</v>
      </c>
      <c r="E596" s="244" t="s">
        <v>4952</v>
      </c>
      <c r="F596" s="245">
        <v>17.149999999999999</v>
      </c>
    </row>
    <row r="597" spans="1:6" ht="13.5">
      <c r="A597" s="244" t="s">
        <v>10159</v>
      </c>
      <c r="B597" s="244" t="str">
        <f t="shared" si="9"/>
        <v>5736U</v>
      </c>
      <c r="C597" s="244" t="s">
        <v>5463</v>
      </c>
      <c r="D597" s="244" t="s">
        <v>83</v>
      </c>
      <c r="E597" s="244" t="s">
        <v>5269</v>
      </c>
      <c r="F597" s="245">
        <v>22.83</v>
      </c>
    </row>
    <row r="598" spans="1:6" ht="13.5">
      <c r="A598" s="244" t="s">
        <v>10160</v>
      </c>
      <c r="B598" s="244" t="str">
        <f t="shared" si="9"/>
        <v>5738U</v>
      </c>
      <c r="C598" s="244" t="s">
        <v>5464</v>
      </c>
      <c r="D598" s="244" t="s">
        <v>83</v>
      </c>
      <c r="E598" s="244" t="s">
        <v>4952</v>
      </c>
      <c r="F598" s="245">
        <v>21.75</v>
      </c>
    </row>
    <row r="599" spans="1:6" ht="13.5">
      <c r="A599" s="244" t="s">
        <v>10161</v>
      </c>
      <c r="B599" s="244" t="str">
        <f t="shared" si="9"/>
        <v>5739U</v>
      </c>
      <c r="C599" s="244" t="s">
        <v>5465</v>
      </c>
      <c r="D599" s="244" t="s">
        <v>83</v>
      </c>
      <c r="E599" s="244" t="s">
        <v>4952</v>
      </c>
      <c r="F599" s="245">
        <v>27.21</v>
      </c>
    </row>
    <row r="600" spans="1:6" ht="13.5">
      <c r="A600" s="244" t="s">
        <v>10162</v>
      </c>
      <c r="B600" s="244" t="str">
        <f t="shared" si="9"/>
        <v>5741U</v>
      </c>
      <c r="C600" s="244" t="s">
        <v>5466</v>
      </c>
      <c r="D600" s="244" t="s">
        <v>83</v>
      </c>
      <c r="E600" s="244" t="s">
        <v>4952</v>
      </c>
      <c r="F600" s="245">
        <v>27.29</v>
      </c>
    </row>
    <row r="601" spans="1:6" ht="13.5">
      <c r="A601" s="244" t="s">
        <v>10163</v>
      </c>
      <c r="B601" s="244" t="str">
        <f t="shared" si="9"/>
        <v>5742U</v>
      </c>
      <c r="C601" s="244" t="s">
        <v>5467</v>
      </c>
      <c r="D601" s="244" t="s">
        <v>83</v>
      </c>
      <c r="E601" s="244" t="s">
        <v>5269</v>
      </c>
      <c r="F601" s="245">
        <v>13.92</v>
      </c>
    </row>
    <row r="602" spans="1:6" ht="13.5">
      <c r="A602" s="244" t="s">
        <v>10164</v>
      </c>
      <c r="B602" s="244" t="str">
        <f t="shared" si="9"/>
        <v>5747U</v>
      </c>
      <c r="C602" s="244" t="s">
        <v>5468</v>
      </c>
      <c r="D602" s="244" t="s">
        <v>83</v>
      </c>
      <c r="E602" s="244" t="s">
        <v>5269</v>
      </c>
      <c r="F602" s="245">
        <v>79.81</v>
      </c>
    </row>
    <row r="603" spans="1:6" ht="13.5">
      <c r="A603" s="244" t="s">
        <v>10165</v>
      </c>
      <c r="B603" s="244" t="str">
        <f t="shared" si="9"/>
        <v>5751U</v>
      </c>
      <c r="C603" s="244" t="s">
        <v>5469</v>
      </c>
      <c r="D603" s="244" t="s">
        <v>83</v>
      </c>
      <c r="E603" s="244" t="s">
        <v>4952</v>
      </c>
      <c r="F603" s="245">
        <v>16.63</v>
      </c>
    </row>
    <row r="604" spans="1:6" ht="13.5">
      <c r="A604" s="244" t="s">
        <v>10166</v>
      </c>
      <c r="B604" s="244" t="str">
        <f t="shared" si="9"/>
        <v>5754U</v>
      </c>
      <c r="C604" s="244" t="s">
        <v>5470</v>
      </c>
      <c r="D604" s="244" t="s">
        <v>83</v>
      </c>
      <c r="E604" s="244" t="s">
        <v>4952</v>
      </c>
      <c r="F604" s="245">
        <v>14.01</v>
      </c>
    </row>
    <row r="605" spans="1:6" ht="13.5">
      <c r="A605" s="244" t="s">
        <v>10167</v>
      </c>
      <c r="B605" s="244" t="str">
        <f t="shared" si="9"/>
        <v>5763U</v>
      </c>
      <c r="C605" s="244" t="s">
        <v>5471</v>
      </c>
      <c r="D605" s="244" t="s">
        <v>83</v>
      </c>
      <c r="E605" s="244" t="s">
        <v>4952</v>
      </c>
      <c r="F605" s="245">
        <v>24.21</v>
      </c>
    </row>
    <row r="606" spans="1:6" ht="13.5">
      <c r="A606" s="244" t="s">
        <v>10168</v>
      </c>
      <c r="B606" s="244" t="str">
        <f t="shared" si="9"/>
        <v>5765U</v>
      </c>
      <c r="C606" s="244" t="s">
        <v>5472</v>
      </c>
      <c r="D606" s="244" t="s">
        <v>83</v>
      </c>
      <c r="E606" s="244" t="s">
        <v>4952</v>
      </c>
      <c r="F606" s="245">
        <v>1.92</v>
      </c>
    </row>
    <row r="607" spans="1:6" ht="13.5">
      <c r="A607" s="244" t="s">
        <v>10169</v>
      </c>
      <c r="B607" s="244" t="str">
        <f t="shared" si="9"/>
        <v>5766U</v>
      </c>
      <c r="C607" s="244" t="s">
        <v>5473</v>
      </c>
      <c r="D607" s="244" t="s">
        <v>83</v>
      </c>
      <c r="E607" s="244" t="s">
        <v>5269</v>
      </c>
      <c r="F607" s="245">
        <v>2.8</v>
      </c>
    </row>
    <row r="608" spans="1:6" ht="13.5">
      <c r="A608" s="244" t="s">
        <v>10170</v>
      </c>
      <c r="B608" s="244" t="str">
        <f t="shared" si="9"/>
        <v>5779U</v>
      </c>
      <c r="C608" s="244" t="s">
        <v>5474</v>
      </c>
      <c r="D608" s="244" t="s">
        <v>83</v>
      </c>
      <c r="E608" s="244" t="s">
        <v>4952</v>
      </c>
      <c r="F608" s="245">
        <v>34.85</v>
      </c>
    </row>
    <row r="609" spans="1:6" ht="13.5">
      <c r="A609" s="244" t="s">
        <v>10171</v>
      </c>
      <c r="B609" s="244" t="str">
        <f t="shared" si="9"/>
        <v>5787U</v>
      </c>
      <c r="C609" s="244" t="s">
        <v>5475</v>
      </c>
      <c r="D609" s="244" t="s">
        <v>83</v>
      </c>
      <c r="E609" s="244" t="s">
        <v>5269</v>
      </c>
      <c r="F609" s="245">
        <v>35.51</v>
      </c>
    </row>
    <row r="610" spans="1:6" ht="13.5">
      <c r="A610" s="244" t="s">
        <v>10172</v>
      </c>
      <c r="B610" s="244" t="str">
        <f t="shared" si="9"/>
        <v>5797U</v>
      </c>
      <c r="C610" s="244" t="s">
        <v>5476</v>
      </c>
      <c r="D610" s="244" t="s">
        <v>83</v>
      </c>
      <c r="E610" s="244" t="s">
        <v>4952</v>
      </c>
      <c r="F610" s="245">
        <v>2.92</v>
      </c>
    </row>
    <row r="611" spans="1:6" ht="13.5">
      <c r="A611" s="244" t="s">
        <v>10173</v>
      </c>
      <c r="B611" s="244" t="str">
        <f t="shared" si="9"/>
        <v>5800U</v>
      </c>
      <c r="C611" s="244" t="s">
        <v>5477</v>
      </c>
      <c r="D611" s="244" t="s">
        <v>83</v>
      </c>
      <c r="E611" s="244" t="s">
        <v>4900</v>
      </c>
      <c r="F611" s="245">
        <v>0.3</v>
      </c>
    </row>
    <row r="612" spans="1:6" ht="13.5">
      <c r="A612" s="244" t="s">
        <v>10174</v>
      </c>
      <c r="B612" s="244" t="str">
        <f t="shared" si="9"/>
        <v>7032U</v>
      </c>
      <c r="C612" s="244" t="s">
        <v>5478</v>
      </c>
      <c r="D612" s="244" t="s">
        <v>83</v>
      </c>
      <c r="E612" s="244" t="s">
        <v>4952</v>
      </c>
      <c r="F612" s="245">
        <v>3.22</v>
      </c>
    </row>
    <row r="613" spans="1:6" ht="13.5">
      <c r="A613" s="244" t="s">
        <v>10175</v>
      </c>
      <c r="B613" s="244" t="str">
        <f t="shared" si="9"/>
        <v>7033U</v>
      </c>
      <c r="C613" s="244" t="s">
        <v>5479</v>
      </c>
      <c r="D613" s="244" t="s">
        <v>83</v>
      </c>
      <c r="E613" s="244" t="s">
        <v>4952</v>
      </c>
      <c r="F613" s="245">
        <v>0.53</v>
      </c>
    </row>
    <row r="614" spans="1:6" ht="13.5">
      <c r="A614" s="244" t="s">
        <v>10176</v>
      </c>
      <c r="B614" s="244" t="str">
        <f t="shared" si="9"/>
        <v>7034U</v>
      </c>
      <c r="C614" s="244" t="s">
        <v>5480</v>
      </c>
      <c r="D614" s="244" t="s">
        <v>83</v>
      </c>
      <c r="E614" s="244" t="s">
        <v>4952</v>
      </c>
      <c r="F614" s="245">
        <v>6.04</v>
      </c>
    </row>
    <row r="615" spans="1:6" ht="13.5">
      <c r="A615" s="244" t="s">
        <v>10177</v>
      </c>
      <c r="B615" s="244" t="str">
        <f t="shared" si="9"/>
        <v>7035U</v>
      </c>
      <c r="C615" s="244" t="s">
        <v>5481</v>
      </c>
      <c r="D615" s="244" t="s">
        <v>83</v>
      </c>
      <c r="E615" s="244" t="s">
        <v>5269</v>
      </c>
      <c r="F615" s="245">
        <v>107.86</v>
      </c>
    </row>
    <row r="616" spans="1:6" ht="13.5">
      <c r="A616" s="244" t="s">
        <v>10178</v>
      </c>
      <c r="B616" s="244" t="str">
        <f t="shared" si="9"/>
        <v>7038U</v>
      </c>
      <c r="C616" s="244" t="s">
        <v>5482</v>
      </c>
      <c r="D616" s="244" t="s">
        <v>83</v>
      </c>
      <c r="E616" s="244" t="s">
        <v>4952</v>
      </c>
      <c r="F616" s="245">
        <v>24.87</v>
      </c>
    </row>
    <row r="617" spans="1:6" ht="13.5">
      <c r="A617" s="244" t="s">
        <v>10179</v>
      </c>
      <c r="B617" s="244" t="str">
        <f t="shared" si="9"/>
        <v>7039U</v>
      </c>
      <c r="C617" s="244" t="s">
        <v>5483</v>
      </c>
      <c r="D617" s="244" t="s">
        <v>83</v>
      </c>
      <c r="E617" s="244" t="s">
        <v>4952</v>
      </c>
      <c r="F617" s="245">
        <v>3.45</v>
      </c>
    </row>
    <row r="618" spans="1:6" ht="13.5">
      <c r="A618" s="244" t="s">
        <v>10180</v>
      </c>
      <c r="B618" s="244" t="str">
        <f t="shared" si="9"/>
        <v>7040U</v>
      </c>
      <c r="C618" s="244" t="s">
        <v>5484</v>
      </c>
      <c r="D618" s="244" t="s">
        <v>83</v>
      </c>
      <c r="E618" s="244" t="s">
        <v>4952</v>
      </c>
      <c r="F618" s="245">
        <v>31.13</v>
      </c>
    </row>
    <row r="619" spans="1:6" ht="13.5">
      <c r="A619" s="244" t="s">
        <v>10181</v>
      </c>
      <c r="B619" s="244" t="str">
        <f t="shared" si="9"/>
        <v>7044U</v>
      </c>
      <c r="C619" s="244" t="s">
        <v>5485</v>
      </c>
      <c r="D619" s="244" t="s">
        <v>83</v>
      </c>
      <c r="E619" s="244" t="s">
        <v>4900</v>
      </c>
      <c r="F619" s="245">
        <v>0.18</v>
      </c>
    </row>
    <row r="620" spans="1:6" ht="13.5">
      <c r="A620" s="244" t="s">
        <v>10182</v>
      </c>
      <c r="B620" s="244" t="str">
        <f t="shared" si="9"/>
        <v>7045U</v>
      </c>
      <c r="C620" s="244" t="s">
        <v>5486</v>
      </c>
      <c r="D620" s="244" t="s">
        <v>83</v>
      </c>
      <c r="E620" s="244" t="s">
        <v>4900</v>
      </c>
      <c r="F620" s="245">
        <v>0.02</v>
      </c>
    </row>
    <row r="621" spans="1:6" ht="13.5">
      <c r="A621" s="244" t="s">
        <v>10183</v>
      </c>
      <c r="B621" s="244" t="str">
        <f t="shared" si="9"/>
        <v>7046U</v>
      </c>
      <c r="C621" s="244" t="s">
        <v>5487</v>
      </c>
      <c r="D621" s="244" t="s">
        <v>83</v>
      </c>
      <c r="E621" s="244" t="s">
        <v>4900</v>
      </c>
      <c r="F621" s="245">
        <v>0.2</v>
      </c>
    </row>
    <row r="622" spans="1:6" ht="13.5">
      <c r="A622" s="244" t="s">
        <v>10184</v>
      </c>
      <c r="B622" s="244" t="str">
        <f t="shared" si="9"/>
        <v>7047U</v>
      </c>
      <c r="C622" s="244" t="s">
        <v>5488</v>
      </c>
      <c r="D622" s="244" t="s">
        <v>83</v>
      </c>
      <c r="E622" s="244" t="s">
        <v>5269</v>
      </c>
      <c r="F622" s="245">
        <v>6.59</v>
      </c>
    </row>
    <row r="623" spans="1:6" ht="13.5">
      <c r="A623" s="244" t="s">
        <v>10185</v>
      </c>
      <c r="B623" s="244" t="str">
        <f t="shared" si="9"/>
        <v>7051U</v>
      </c>
      <c r="C623" s="244" t="s">
        <v>5489</v>
      </c>
      <c r="D623" s="244" t="s">
        <v>83</v>
      </c>
      <c r="E623" s="244" t="s">
        <v>4952</v>
      </c>
      <c r="F623" s="245">
        <v>22.06</v>
      </c>
    </row>
    <row r="624" spans="1:6" ht="13.5">
      <c r="A624" s="244" t="s">
        <v>10186</v>
      </c>
      <c r="B624" s="244" t="str">
        <f t="shared" si="9"/>
        <v>7052U</v>
      </c>
      <c r="C624" s="244" t="s">
        <v>5490</v>
      </c>
      <c r="D624" s="244" t="s">
        <v>83</v>
      </c>
      <c r="E624" s="244" t="s">
        <v>4952</v>
      </c>
      <c r="F624" s="245">
        <v>3.06</v>
      </c>
    </row>
    <row r="625" spans="1:6" ht="13.5">
      <c r="A625" s="244" t="s">
        <v>10187</v>
      </c>
      <c r="B625" s="244" t="str">
        <f t="shared" si="9"/>
        <v>7053U</v>
      </c>
      <c r="C625" s="244" t="s">
        <v>5491</v>
      </c>
      <c r="D625" s="244" t="s">
        <v>83</v>
      </c>
      <c r="E625" s="244" t="s">
        <v>4952</v>
      </c>
      <c r="F625" s="245">
        <v>27.61</v>
      </c>
    </row>
    <row r="626" spans="1:6" ht="13.5">
      <c r="A626" s="244" t="s">
        <v>10188</v>
      </c>
      <c r="B626" s="244" t="str">
        <f t="shared" si="9"/>
        <v>7054U</v>
      </c>
      <c r="C626" s="244" t="s">
        <v>5492</v>
      </c>
      <c r="D626" s="244" t="s">
        <v>83</v>
      </c>
      <c r="E626" s="244" t="s">
        <v>5269</v>
      </c>
      <c r="F626" s="245">
        <v>45.05</v>
      </c>
    </row>
    <row r="627" spans="1:6" ht="13.5">
      <c r="A627" s="244" t="s">
        <v>10189</v>
      </c>
      <c r="B627" s="244" t="str">
        <f t="shared" si="9"/>
        <v>7058U</v>
      </c>
      <c r="C627" s="244" t="s">
        <v>5493</v>
      </c>
      <c r="D627" s="244" t="s">
        <v>83</v>
      </c>
      <c r="E627" s="244" t="s">
        <v>4952</v>
      </c>
      <c r="F627" s="245">
        <v>12.39</v>
      </c>
    </row>
    <row r="628" spans="1:6" ht="13.5">
      <c r="A628" s="244" t="s">
        <v>10190</v>
      </c>
      <c r="B628" s="244" t="str">
        <f t="shared" si="9"/>
        <v>7059U</v>
      </c>
      <c r="C628" s="244" t="s">
        <v>5494</v>
      </c>
      <c r="D628" s="244" t="s">
        <v>83</v>
      </c>
      <c r="E628" s="244" t="s">
        <v>4952</v>
      </c>
      <c r="F628" s="245">
        <v>2.29</v>
      </c>
    </row>
    <row r="629" spans="1:6" ht="13.5">
      <c r="A629" s="244" t="s">
        <v>10191</v>
      </c>
      <c r="B629" s="244" t="str">
        <f t="shared" si="9"/>
        <v>7060U</v>
      </c>
      <c r="C629" s="244" t="s">
        <v>5495</v>
      </c>
      <c r="D629" s="244" t="s">
        <v>83</v>
      </c>
      <c r="E629" s="244" t="s">
        <v>4952</v>
      </c>
      <c r="F629" s="245">
        <v>23.25</v>
      </c>
    </row>
    <row r="630" spans="1:6" ht="13.5">
      <c r="A630" s="244" t="s">
        <v>10192</v>
      </c>
      <c r="B630" s="244" t="str">
        <f t="shared" si="9"/>
        <v>7061U</v>
      </c>
      <c r="C630" s="244" t="s">
        <v>5496</v>
      </c>
      <c r="D630" s="244" t="s">
        <v>83</v>
      </c>
      <c r="E630" s="244" t="s">
        <v>5269</v>
      </c>
      <c r="F630" s="245">
        <v>41.13</v>
      </c>
    </row>
    <row r="631" spans="1:6" ht="13.5">
      <c r="A631" s="244" t="s">
        <v>10193</v>
      </c>
      <c r="B631" s="244" t="str">
        <f t="shared" si="9"/>
        <v>7063U</v>
      </c>
      <c r="C631" s="244" t="s">
        <v>5497</v>
      </c>
      <c r="D631" s="244" t="s">
        <v>83</v>
      </c>
      <c r="E631" s="244" t="s">
        <v>4952</v>
      </c>
      <c r="F631" s="245">
        <v>10.18</v>
      </c>
    </row>
    <row r="632" spans="1:6" ht="13.5">
      <c r="A632" s="244" t="s">
        <v>10194</v>
      </c>
      <c r="B632" s="244" t="str">
        <f t="shared" si="9"/>
        <v>7064U</v>
      </c>
      <c r="C632" s="244" t="s">
        <v>5498</v>
      </c>
      <c r="D632" s="244" t="s">
        <v>83</v>
      </c>
      <c r="E632" s="244" t="s">
        <v>4952</v>
      </c>
      <c r="F632" s="245">
        <v>1.41</v>
      </c>
    </row>
    <row r="633" spans="1:6" ht="13.5">
      <c r="A633" s="244" t="s">
        <v>10195</v>
      </c>
      <c r="B633" s="244" t="str">
        <f t="shared" si="9"/>
        <v>7065U</v>
      </c>
      <c r="C633" s="244" t="s">
        <v>5499</v>
      </c>
      <c r="D633" s="244" t="s">
        <v>83</v>
      </c>
      <c r="E633" s="244" t="s">
        <v>4952</v>
      </c>
      <c r="F633" s="245">
        <v>11.13</v>
      </c>
    </row>
    <row r="634" spans="1:6" ht="13.5">
      <c r="A634" s="244" t="s">
        <v>10196</v>
      </c>
      <c r="B634" s="244" t="str">
        <f t="shared" si="9"/>
        <v>7066U</v>
      </c>
      <c r="C634" s="244" t="s">
        <v>5500</v>
      </c>
      <c r="D634" s="244" t="s">
        <v>83</v>
      </c>
      <c r="E634" s="244" t="s">
        <v>5269</v>
      </c>
      <c r="F634" s="245">
        <v>86.76</v>
      </c>
    </row>
    <row r="635" spans="1:6" ht="13.5">
      <c r="A635" s="244" t="s">
        <v>10197</v>
      </c>
      <c r="B635" s="244" t="str">
        <f t="shared" si="9"/>
        <v>53786U</v>
      </c>
      <c r="C635" s="244" t="s">
        <v>5501</v>
      </c>
      <c r="D635" s="244" t="s">
        <v>83</v>
      </c>
      <c r="E635" s="244" t="s">
        <v>5269</v>
      </c>
      <c r="F635" s="245">
        <v>26.93</v>
      </c>
    </row>
    <row r="636" spans="1:6" ht="13.5">
      <c r="A636" s="244" t="s">
        <v>10198</v>
      </c>
      <c r="B636" s="244" t="str">
        <f t="shared" si="9"/>
        <v>53788U</v>
      </c>
      <c r="C636" s="244" t="s">
        <v>5502</v>
      </c>
      <c r="D636" s="244" t="s">
        <v>83</v>
      </c>
      <c r="E636" s="244" t="s">
        <v>5269</v>
      </c>
      <c r="F636" s="245">
        <v>28.84</v>
      </c>
    </row>
    <row r="637" spans="1:6" ht="13.5">
      <c r="A637" s="244" t="s">
        <v>10199</v>
      </c>
      <c r="B637" s="244" t="str">
        <f t="shared" si="9"/>
        <v>53792U</v>
      </c>
      <c r="C637" s="244" t="s">
        <v>5503</v>
      </c>
      <c r="D637" s="244" t="s">
        <v>83</v>
      </c>
      <c r="E637" s="244" t="s">
        <v>5269</v>
      </c>
      <c r="F637" s="245">
        <v>51.12</v>
      </c>
    </row>
    <row r="638" spans="1:6" ht="13.5">
      <c r="A638" s="244" t="s">
        <v>10200</v>
      </c>
      <c r="B638" s="244" t="str">
        <f t="shared" si="9"/>
        <v>53794U</v>
      </c>
      <c r="C638" s="244" t="s">
        <v>5504</v>
      </c>
      <c r="D638" s="244" t="s">
        <v>83</v>
      </c>
      <c r="E638" s="244" t="s">
        <v>4952</v>
      </c>
      <c r="F638" s="245">
        <v>35</v>
      </c>
    </row>
    <row r="639" spans="1:6" ht="13.5">
      <c r="A639" s="244" t="s">
        <v>10201</v>
      </c>
      <c r="B639" s="244" t="str">
        <f t="shared" si="9"/>
        <v>53797U</v>
      </c>
      <c r="C639" s="244" t="s">
        <v>5505</v>
      </c>
      <c r="D639" s="244" t="s">
        <v>83</v>
      </c>
      <c r="E639" s="244" t="s">
        <v>5269</v>
      </c>
      <c r="F639" s="245">
        <v>58.79</v>
      </c>
    </row>
    <row r="640" spans="1:6" ht="13.5">
      <c r="A640" s="244" t="s">
        <v>10202</v>
      </c>
      <c r="B640" s="244" t="str">
        <f t="shared" si="9"/>
        <v>53804U</v>
      </c>
      <c r="C640" s="244" t="s">
        <v>5506</v>
      </c>
      <c r="D640" s="244" t="s">
        <v>83</v>
      </c>
      <c r="E640" s="244" t="s">
        <v>4952</v>
      </c>
      <c r="F640" s="245">
        <v>2.5099999999999998</v>
      </c>
    </row>
    <row r="641" spans="1:6" ht="13.5">
      <c r="A641" s="244" t="s">
        <v>10203</v>
      </c>
      <c r="B641" s="244" t="str">
        <f t="shared" si="9"/>
        <v>53806U</v>
      </c>
      <c r="C641" s="244" t="s">
        <v>5507</v>
      </c>
      <c r="D641" s="244" t="s">
        <v>83</v>
      </c>
      <c r="E641" s="244" t="s">
        <v>4952</v>
      </c>
      <c r="F641" s="245">
        <v>38.119999999999997</v>
      </c>
    </row>
    <row r="642" spans="1:6" ht="13.5">
      <c r="A642" s="244" t="s">
        <v>10204</v>
      </c>
      <c r="B642" s="244" t="str">
        <f t="shared" si="9"/>
        <v>53810U</v>
      </c>
      <c r="C642" s="244" t="s">
        <v>5508</v>
      </c>
      <c r="D642" s="244" t="s">
        <v>83</v>
      </c>
      <c r="E642" s="244" t="s">
        <v>4952</v>
      </c>
      <c r="F642" s="245">
        <v>38.36</v>
      </c>
    </row>
    <row r="643" spans="1:6" ht="13.5">
      <c r="A643" s="244" t="s">
        <v>10205</v>
      </c>
      <c r="B643" s="244" t="str">
        <f t="shared" si="9"/>
        <v>53814U</v>
      </c>
      <c r="C643" s="244" t="s">
        <v>5509</v>
      </c>
      <c r="D643" s="244" t="s">
        <v>83</v>
      </c>
      <c r="E643" s="244" t="s">
        <v>4952</v>
      </c>
      <c r="F643" s="245">
        <v>125.66</v>
      </c>
    </row>
    <row r="644" spans="1:6" ht="13.5">
      <c r="A644" s="244" t="s">
        <v>10206</v>
      </c>
      <c r="B644" s="244" t="str">
        <f t="shared" si="9"/>
        <v>53817U</v>
      </c>
      <c r="C644" s="244" t="s">
        <v>5510</v>
      </c>
      <c r="D644" s="244" t="s">
        <v>83</v>
      </c>
      <c r="E644" s="244" t="s">
        <v>5269</v>
      </c>
      <c r="F644" s="245">
        <v>31.52</v>
      </c>
    </row>
    <row r="645" spans="1:6" ht="13.5">
      <c r="A645" s="244" t="s">
        <v>10207</v>
      </c>
      <c r="B645" s="244" t="str">
        <f t="shared" si="9"/>
        <v>53818U</v>
      </c>
      <c r="C645" s="244" t="s">
        <v>5511</v>
      </c>
      <c r="D645" s="244" t="s">
        <v>83</v>
      </c>
      <c r="E645" s="244" t="s">
        <v>4952</v>
      </c>
      <c r="F645" s="245">
        <v>4.8</v>
      </c>
    </row>
    <row r="646" spans="1:6" ht="13.5">
      <c r="A646" s="244" t="s">
        <v>10208</v>
      </c>
      <c r="B646" s="244" t="str">
        <f t="shared" si="9"/>
        <v>53827U</v>
      </c>
      <c r="C646" s="244" t="s">
        <v>5512</v>
      </c>
      <c r="D646" s="244" t="s">
        <v>83</v>
      </c>
      <c r="E646" s="244" t="s">
        <v>5269</v>
      </c>
      <c r="F646" s="245">
        <v>57.56</v>
      </c>
    </row>
    <row r="647" spans="1:6" ht="13.5">
      <c r="A647" s="244" t="s">
        <v>10209</v>
      </c>
      <c r="B647" s="244" t="str">
        <f t="shared" si="9"/>
        <v>53829U</v>
      </c>
      <c r="C647" s="244" t="s">
        <v>5513</v>
      </c>
      <c r="D647" s="244" t="s">
        <v>83</v>
      </c>
      <c r="E647" s="244" t="s">
        <v>5269</v>
      </c>
      <c r="F647" s="245">
        <v>58.79</v>
      </c>
    </row>
    <row r="648" spans="1:6" ht="13.5">
      <c r="A648" s="244" t="s">
        <v>10210</v>
      </c>
      <c r="B648" s="244" t="str">
        <f t="shared" ref="B648:B711" si="10">A648&amp;"U"</f>
        <v>53831U</v>
      </c>
      <c r="C648" s="244" t="s">
        <v>5514</v>
      </c>
      <c r="D648" s="244" t="s">
        <v>83</v>
      </c>
      <c r="E648" s="244" t="s">
        <v>5269</v>
      </c>
      <c r="F648" s="245">
        <v>97.12</v>
      </c>
    </row>
    <row r="649" spans="1:6" ht="13.5">
      <c r="A649" s="244" t="s">
        <v>10211</v>
      </c>
      <c r="B649" s="244" t="str">
        <f t="shared" si="10"/>
        <v>53840U</v>
      </c>
      <c r="C649" s="244" t="s">
        <v>5515</v>
      </c>
      <c r="D649" s="244" t="s">
        <v>83</v>
      </c>
      <c r="E649" s="244" t="s">
        <v>4952</v>
      </c>
      <c r="F649" s="245">
        <v>1.36</v>
      </c>
    </row>
    <row r="650" spans="1:6" ht="13.5">
      <c r="A650" s="244" t="s">
        <v>10212</v>
      </c>
      <c r="B650" s="244" t="str">
        <f t="shared" si="10"/>
        <v>53841U</v>
      </c>
      <c r="C650" s="244" t="s">
        <v>5516</v>
      </c>
      <c r="D650" s="244" t="s">
        <v>83</v>
      </c>
      <c r="E650" s="244" t="s">
        <v>4952</v>
      </c>
      <c r="F650" s="245">
        <v>0.94</v>
      </c>
    </row>
    <row r="651" spans="1:6" ht="13.5">
      <c r="A651" s="244" t="s">
        <v>10213</v>
      </c>
      <c r="B651" s="244" t="str">
        <f t="shared" si="10"/>
        <v>53849U</v>
      </c>
      <c r="C651" s="244" t="s">
        <v>5517</v>
      </c>
      <c r="D651" s="244" t="s">
        <v>83</v>
      </c>
      <c r="E651" s="244" t="s">
        <v>5269</v>
      </c>
      <c r="F651" s="245">
        <v>42.24</v>
      </c>
    </row>
    <row r="652" spans="1:6" ht="13.5">
      <c r="A652" s="244" t="s">
        <v>10214</v>
      </c>
      <c r="B652" s="244" t="str">
        <f t="shared" si="10"/>
        <v>53857U</v>
      </c>
      <c r="C652" s="244" t="s">
        <v>5518</v>
      </c>
      <c r="D652" s="244" t="s">
        <v>83</v>
      </c>
      <c r="E652" s="244" t="s">
        <v>4952</v>
      </c>
      <c r="F652" s="245">
        <v>26.94</v>
      </c>
    </row>
    <row r="653" spans="1:6" ht="13.5">
      <c r="A653" s="244" t="s">
        <v>10215</v>
      </c>
      <c r="B653" s="244" t="str">
        <f t="shared" si="10"/>
        <v>53858U</v>
      </c>
      <c r="C653" s="244" t="s">
        <v>5519</v>
      </c>
      <c r="D653" s="244" t="s">
        <v>83</v>
      </c>
      <c r="E653" s="244" t="s">
        <v>5269</v>
      </c>
      <c r="F653" s="245">
        <v>40.369999999999997</v>
      </c>
    </row>
    <row r="654" spans="1:6" ht="13.5">
      <c r="A654" s="244" t="s">
        <v>10216</v>
      </c>
      <c r="B654" s="244" t="str">
        <f t="shared" si="10"/>
        <v>53861U</v>
      </c>
      <c r="C654" s="244" t="s">
        <v>5520</v>
      </c>
      <c r="D654" s="244" t="s">
        <v>83</v>
      </c>
      <c r="E654" s="244" t="s">
        <v>4952</v>
      </c>
      <c r="F654" s="245">
        <v>37.36</v>
      </c>
    </row>
    <row r="655" spans="1:6" ht="13.5">
      <c r="A655" s="244" t="s">
        <v>10217</v>
      </c>
      <c r="B655" s="244" t="str">
        <f t="shared" si="10"/>
        <v>53863U</v>
      </c>
      <c r="C655" s="244" t="s">
        <v>5521</v>
      </c>
      <c r="D655" s="244" t="s">
        <v>83</v>
      </c>
      <c r="E655" s="244" t="s">
        <v>4952</v>
      </c>
      <c r="F655" s="245">
        <v>1.38</v>
      </c>
    </row>
    <row r="656" spans="1:6" ht="13.5">
      <c r="A656" s="244" t="s">
        <v>10218</v>
      </c>
      <c r="B656" s="244" t="str">
        <f t="shared" si="10"/>
        <v>53865U</v>
      </c>
      <c r="C656" s="244" t="s">
        <v>5522</v>
      </c>
      <c r="D656" s="244" t="s">
        <v>83</v>
      </c>
      <c r="E656" s="244" t="s">
        <v>5269</v>
      </c>
      <c r="F656" s="245">
        <v>23.79</v>
      </c>
    </row>
    <row r="657" spans="1:6" ht="13.5">
      <c r="A657" s="244" t="s">
        <v>10219</v>
      </c>
      <c r="B657" s="244" t="str">
        <f t="shared" si="10"/>
        <v>53866U</v>
      </c>
      <c r="C657" s="244" t="s">
        <v>5523</v>
      </c>
      <c r="D657" s="244" t="s">
        <v>83</v>
      </c>
      <c r="E657" s="244" t="s">
        <v>5269</v>
      </c>
      <c r="F657" s="245">
        <v>1.52</v>
      </c>
    </row>
    <row r="658" spans="1:6" ht="13.5">
      <c r="A658" s="244" t="s">
        <v>10220</v>
      </c>
      <c r="B658" s="244" t="str">
        <f t="shared" si="10"/>
        <v>53882U</v>
      </c>
      <c r="C658" s="244" t="s">
        <v>5524</v>
      </c>
      <c r="D658" s="244" t="s">
        <v>83</v>
      </c>
      <c r="E658" s="244" t="s">
        <v>4952</v>
      </c>
      <c r="F658" s="245">
        <v>18.87</v>
      </c>
    </row>
    <row r="659" spans="1:6" ht="13.5">
      <c r="A659" s="244" t="s">
        <v>10221</v>
      </c>
      <c r="B659" s="244" t="str">
        <f t="shared" si="10"/>
        <v>55263U</v>
      </c>
      <c r="C659" s="244" t="s">
        <v>5525</v>
      </c>
      <c r="D659" s="244" t="s">
        <v>83</v>
      </c>
      <c r="E659" s="244" t="s">
        <v>5269</v>
      </c>
      <c r="F659" s="245">
        <v>32.520000000000003</v>
      </c>
    </row>
    <row r="660" spans="1:6" ht="13.5">
      <c r="A660" s="244" t="s">
        <v>10222</v>
      </c>
      <c r="B660" s="244" t="str">
        <f t="shared" si="10"/>
        <v>73303U</v>
      </c>
      <c r="C660" s="244" t="s">
        <v>5526</v>
      </c>
      <c r="D660" s="244" t="s">
        <v>83</v>
      </c>
      <c r="E660" s="244" t="s">
        <v>4952</v>
      </c>
      <c r="F660" s="245">
        <v>4.3899999999999997</v>
      </c>
    </row>
    <row r="661" spans="1:6" ht="13.5">
      <c r="A661" s="244" t="s">
        <v>10223</v>
      </c>
      <c r="B661" s="244" t="str">
        <f t="shared" si="10"/>
        <v>73307U</v>
      </c>
      <c r="C661" s="244" t="s">
        <v>5527</v>
      </c>
      <c r="D661" s="244" t="s">
        <v>83</v>
      </c>
      <c r="E661" s="244" t="s">
        <v>4952</v>
      </c>
      <c r="F661" s="245">
        <v>3.91</v>
      </c>
    </row>
    <row r="662" spans="1:6" ht="13.5">
      <c r="A662" s="244" t="s">
        <v>10224</v>
      </c>
      <c r="B662" s="244" t="str">
        <f t="shared" si="10"/>
        <v>73309U</v>
      </c>
      <c r="C662" s="244" t="s">
        <v>5528</v>
      </c>
      <c r="D662" s="244" t="s">
        <v>83</v>
      </c>
      <c r="E662" s="244" t="s">
        <v>4952</v>
      </c>
      <c r="F662" s="245">
        <v>16.55</v>
      </c>
    </row>
    <row r="663" spans="1:6" ht="13.5">
      <c r="A663" s="244" t="s">
        <v>10225</v>
      </c>
      <c r="B663" s="244" t="str">
        <f t="shared" si="10"/>
        <v>73311U</v>
      </c>
      <c r="C663" s="244" t="s">
        <v>5529</v>
      </c>
      <c r="D663" s="244" t="s">
        <v>83</v>
      </c>
      <c r="E663" s="244" t="s">
        <v>5269</v>
      </c>
      <c r="F663" s="245">
        <v>89.9</v>
      </c>
    </row>
    <row r="664" spans="1:6" ht="13.5">
      <c r="A664" s="244" t="s">
        <v>10226</v>
      </c>
      <c r="B664" s="244" t="str">
        <f t="shared" si="10"/>
        <v>73313U</v>
      </c>
      <c r="C664" s="244" t="s">
        <v>5530</v>
      </c>
      <c r="D664" s="244" t="s">
        <v>83</v>
      </c>
      <c r="E664" s="244" t="s">
        <v>4952</v>
      </c>
      <c r="F664" s="245">
        <v>2.29</v>
      </c>
    </row>
    <row r="665" spans="1:6" ht="13.5">
      <c r="A665" s="244" t="s">
        <v>10227</v>
      </c>
      <c r="B665" s="244" t="str">
        <f t="shared" si="10"/>
        <v>73315U</v>
      </c>
      <c r="C665" s="244" t="s">
        <v>5531</v>
      </c>
      <c r="D665" s="244" t="s">
        <v>83</v>
      </c>
      <c r="E665" s="244" t="s">
        <v>5269</v>
      </c>
      <c r="F665" s="245">
        <v>28.84</v>
      </c>
    </row>
    <row r="666" spans="1:6" ht="13.5">
      <c r="A666" s="244" t="s">
        <v>10228</v>
      </c>
      <c r="B666" s="244" t="str">
        <f t="shared" si="10"/>
        <v>73335U</v>
      </c>
      <c r="C666" s="244" t="s">
        <v>5532</v>
      </c>
      <c r="D666" s="244" t="s">
        <v>83</v>
      </c>
      <c r="E666" s="244" t="s">
        <v>4952</v>
      </c>
      <c r="F666" s="245">
        <v>18</v>
      </c>
    </row>
    <row r="667" spans="1:6" ht="13.5">
      <c r="A667" s="244" t="s">
        <v>10229</v>
      </c>
      <c r="B667" s="244" t="str">
        <f t="shared" si="10"/>
        <v>73340U</v>
      </c>
      <c r="C667" s="244" t="s">
        <v>5533</v>
      </c>
      <c r="D667" s="244" t="s">
        <v>83</v>
      </c>
      <c r="E667" s="244" t="s">
        <v>5269</v>
      </c>
      <c r="F667" s="245">
        <v>41.13</v>
      </c>
    </row>
    <row r="668" spans="1:6" ht="13.5">
      <c r="A668" s="244" t="s">
        <v>10230</v>
      </c>
      <c r="B668" s="244" t="str">
        <f t="shared" si="10"/>
        <v>83361U</v>
      </c>
      <c r="C668" s="244" t="s">
        <v>5534</v>
      </c>
      <c r="D668" s="244" t="s">
        <v>83</v>
      </c>
      <c r="E668" s="244" t="s">
        <v>4952</v>
      </c>
      <c r="F668" s="245">
        <v>10.8</v>
      </c>
    </row>
    <row r="669" spans="1:6" ht="13.5">
      <c r="A669" s="244" t="s">
        <v>10231</v>
      </c>
      <c r="B669" s="244" t="str">
        <f t="shared" si="10"/>
        <v>83761U</v>
      </c>
      <c r="C669" s="244" t="s">
        <v>5535</v>
      </c>
      <c r="D669" s="244" t="s">
        <v>83</v>
      </c>
      <c r="E669" s="244" t="s">
        <v>4952</v>
      </c>
      <c r="F669" s="245">
        <v>9.36</v>
      </c>
    </row>
    <row r="670" spans="1:6" ht="13.5">
      <c r="A670" s="244" t="s">
        <v>10232</v>
      </c>
      <c r="B670" s="244" t="str">
        <f t="shared" si="10"/>
        <v>83762U</v>
      </c>
      <c r="C670" s="244" t="s">
        <v>5536</v>
      </c>
      <c r="D670" s="244" t="s">
        <v>83</v>
      </c>
      <c r="E670" s="244" t="s">
        <v>4952</v>
      </c>
      <c r="F670" s="245">
        <v>11.7</v>
      </c>
    </row>
    <row r="671" spans="1:6" ht="13.5">
      <c r="A671" s="244" t="s">
        <v>10233</v>
      </c>
      <c r="B671" s="244" t="str">
        <f t="shared" si="10"/>
        <v>83763U</v>
      </c>
      <c r="C671" s="244" t="s">
        <v>5537</v>
      </c>
      <c r="D671" s="244" t="s">
        <v>83</v>
      </c>
      <c r="E671" s="244" t="s">
        <v>5269</v>
      </c>
      <c r="F671" s="245">
        <v>25.33</v>
      </c>
    </row>
    <row r="672" spans="1:6" ht="13.5">
      <c r="A672" s="244" t="s">
        <v>10234</v>
      </c>
      <c r="B672" s="244" t="str">
        <f t="shared" si="10"/>
        <v>83764U</v>
      </c>
      <c r="C672" s="244" t="s">
        <v>5538</v>
      </c>
      <c r="D672" s="244" t="s">
        <v>83</v>
      </c>
      <c r="E672" s="244" t="s">
        <v>4952</v>
      </c>
      <c r="F672" s="245">
        <v>1.05</v>
      </c>
    </row>
    <row r="673" spans="1:6" ht="13.5">
      <c r="A673" s="244" t="s">
        <v>10235</v>
      </c>
      <c r="B673" s="244" t="str">
        <f t="shared" si="10"/>
        <v>87026U</v>
      </c>
      <c r="C673" s="244" t="s">
        <v>5539</v>
      </c>
      <c r="D673" s="244" t="s">
        <v>83</v>
      </c>
      <c r="E673" s="244" t="s">
        <v>4952</v>
      </c>
      <c r="F673" s="245">
        <v>0.19</v>
      </c>
    </row>
    <row r="674" spans="1:6" ht="13.5">
      <c r="A674" s="244" t="s">
        <v>10236</v>
      </c>
      <c r="B674" s="244" t="str">
        <f t="shared" si="10"/>
        <v>87441U</v>
      </c>
      <c r="C674" s="244" t="s">
        <v>5540</v>
      </c>
      <c r="D674" s="244" t="s">
        <v>83</v>
      </c>
      <c r="E674" s="244" t="s">
        <v>4900</v>
      </c>
      <c r="F674" s="245">
        <v>0.32</v>
      </c>
    </row>
    <row r="675" spans="1:6" ht="13.5">
      <c r="A675" s="244" t="s">
        <v>10237</v>
      </c>
      <c r="B675" s="244" t="str">
        <f t="shared" si="10"/>
        <v>87442U</v>
      </c>
      <c r="C675" s="244" t="s">
        <v>5541</v>
      </c>
      <c r="D675" s="244" t="s">
        <v>83</v>
      </c>
      <c r="E675" s="244" t="s">
        <v>4900</v>
      </c>
      <c r="F675" s="245">
        <v>0.03</v>
      </c>
    </row>
    <row r="676" spans="1:6" ht="13.5">
      <c r="A676" s="244" t="s">
        <v>10238</v>
      </c>
      <c r="B676" s="244" t="str">
        <f t="shared" si="10"/>
        <v>87443U</v>
      </c>
      <c r="C676" s="244" t="s">
        <v>5542</v>
      </c>
      <c r="D676" s="244" t="s">
        <v>83</v>
      </c>
      <c r="E676" s="244" t="s">
        <v>4900</v>
      </c>
      <c r="F676" s="245">
        <v>0.3</v>
      </c>
    </row>
    <row r="677" spans="1:6" ht="13.5">
      <c r="A677" s="244" t="s">
        <v>10239</v>
      </c>
      <c r="B677" s="244" t="str">
        <f t="shared" si="10"/>
        <v>87444U</v>
      </c>
      <c r="C677" s="244" t="s">
        <v>5543</v>
      </c>
      <c r="D677" s="244" t="s">
        <v>83</v>
      </c>
      <c r="E677" s="244" t="s">
        <v>5269</v>
      </c>
      <c r="F677" s="245">
        <v>2.14</v>
      </c>
    </row>
    <row r="678" spans="1:6" ht="13.5">
      <c r="A678" s="244" t="s">
        <v>10240</v>
      </c>
      <c r="B678" s="244" t="str">
        <f t="shared" si="10"/>
        <v>88387U</v>
      </c>
      <c r="C678" s="244" t="s">
        <v>5544</v>
      </c>
      <c r="D678" s="244" t="s">
        <v>83</v>
      </c>
      <c r="E678" s="244" t="s">
        <v>4900</v>
      </c>
      <c r="F678" s="245">
        <v>0.64</v>
      </c>
    </row>
    <row r="679" spans="1:6" ht="13.5">
      <c r="A679" s="244" t="s">
        <v>10241</v>
      </c>
      <c r="B679" s="244" t="str">
        <f t="shared" si="10"/>
        <v>88389U</v>
      </c>
      <c r="C679" s="244" t="s">
        <v>5545</v>
      </c>
      <c r="D679" s="244" t="s">
        <v>83</v>
      </c>
      <c r="E679" s="244" t="s">
        <v>4900</v>
      </c>
      <c r="F679" s="245">
        <v>7.0000000000000007E-2</v>
      </c>
    </row>
    <row r="680" spans="1:6" ht="13.5">
      <c r="A680" s="244" t="s">
        <v>10242</v>
      </c>
      <c r="B680" s="244" t="str">
        <f t="shared" si="10"/>
        <v>88390U</v>
      </c>
      <c r="C680" s="244" t="s">
        <v>5546</v>
      </c>
      <c r="D680" s="244" t="s">
        <v>83</v>
      </c>
      <c r="E680" s="244" t="s">
        <v>4900</v>
      </c>
      <c r="F680" s="245">
        <v>0.8</v>
      </c>
    </row>
    <row r="681" spans="1:6" ht="13.5">
      <c r="A681" s="244" t="s">
        <v>10243</v>
      </c>
      <c r="B681" s="244" t="str">
        <f t="shared" si="10"/>
        <v>88391U</v>
      </c>
      <c r="C681" s="244" t="s">
        <v>5547</v>
      </c>
      <c r="D681" s="244" t="s">
        <v>83</v>
      </c>
      <c r="E681" s="244" t="s">
        <v>4900</v>
      </c>
      <c r="F681" s="245">
        <v>2.4700000000000002</v>
      </c>
    </row>
    <row r="682" spans="1:6" ht="13.5">
      <c r="A682" s="244" t="s">
        <v>10244</v>
      </c>
      <c r="B682" s="244" t="str">
        <f t="shared" si="10"/>
        <v>88394U</v>
      </c>
      <c r="C682" s="244" t="s">
        <v>5548</v>
      </c>
      <c r="D682" s="244" t="s">
        <v>83</v>
      </c>
      <c r="E682" s="244" t="s">
        <v>4900</v>
      </c>
      <c r="F682" s="245">
        <v>0.76</v>
      </c>
    </row>
    <row r="683" spans="1:6" ht="13.5">
      <c r="A683" s="244" t="s">
        <v>10245</v>
      </c>
      <c r="B683" s="244" t="str">
        <f t="shared" si="10"/>
        <v>88395U</v>
      </c>
      <c r="C683" s="244" t="s">
        <v>5549</v>
      </c>
      <c r="D683" s="244" t="s">
        <v>83</v>
      </c>
      <c r="E683" s="244" t="s">
        <v>4900</v>
      </c>
      <c r="F683" s="245">
        <v>0.09</v>
      </c>
    </row>
    <row r="684" spans="1:6" ht="13.5">
      <c r="A684" s="244" t="s">
        <v>10246</v>
      </c>
      <c r="B684" s="244" t="str">
        <f t="shared" si="10"/>
        <v>88396U</v>
      </c>
      <c r="C684" s="244" t="s">
        <v>5550</v>
      </c>
      <c r="D684" s="244" t="s">
        <v>83</v>
      </c>
      <c r="E684" s="244" t="s">
        <v>4900</v>
      </c>
      <c r="F684" s="245">
        <v>0.95</v>
      </c>
    </row>
    <row r="685" spans="1:6" ht="13.5">
      <c r="A685" s="244" t="s">
        <v>10247</v>
      </c>
      <c r="B685" s="244" t="str">
        <f t="shared" si="10"/>
        <v>88397U</v>
      </c>
      <c r="C685" s="244" t="s">
        <v>5551</v>
      </c>
      <c r="D685" s="244" t="s">
        <v>83</v>
      </c>
      <c r="E685" s="244" t="s">
        <v>4900</v>
      </c>
      <c r="F685" s="245">
        <v>3.7</v>
      </c>
    </row>
    <row r="686" spans="1:6" ht="13.5">
      <c r="A686" s="244" t="s">
        <v>10248</v>
      </c>
      <c r="B686" s="244" t="str">
        <f t="shared" si="10"/>
        <v>88400U</v>
      </c>
      <c r="C686" s="244" t="s">
        <v>5552</v>
      </c>
      <c r="D686" s="244" t="s">
        <v>83</v>
      </c>
      <c r="E686" s="244" t="s">
        <v>4900</v>
      </c>
      <c r="F686" s="245">
        <v>0.6</v>
      </c>
    </row>
    <row r="687" spans="1:6" ht="13.5">
      <c r="A687" s="244" t="s">
        <v>10249</v>
      </c>
      <c r="B687" s="244" t="str">
        <f t="shared" si="10"/>
        <v>88401U</v>
      </c>
      <c r="C687" s="244" t="s">
        <v>5553</v>
      </c>
      <c r="D687" s="244" t="s">
        <v>83</v>
      </c>
      <c r="E687" s="244" t="s">
        <v>4900</v>
      </c>
      <c r="F687" s="245">
        <v>7.0000000000000007E-2</v>
      </c>
    </row>
    <row r="688" spans="1:6" ht="13.5">
      <c r="A688" s="244" t="s">
        <v>10250</v>
      </c>
      <c r="B688" s="244" t="str">
        <f t="shared" si="10"/>
        <v>88402U</v>
      </c>
      <c r="C688" s="244" t="s">
        <v>5554</v>
      </c>
      <c r="D688" s="244" t="s">
        <v>83</v>
      </c>
      <c r="E688" s="244" t="s">
        <v>4900</v>
      </c>
      <c r="F688" s="245">
        <v>0.75</v>
      </c>
    </row>
    <row r="689" spans="1:6" ht="13.5">
      <c r="A689" s="244" t="s">
        <v>10251</v>
      </c>
      <c r="B689" s="244" t="str">
        <f t="shared" si="10"/>
        <v>88403U</v>
      </c>
      <c r="C689" s="244" t="s">
        <v>5555</v>
      </c>
      <c r="D689" s="244" t="s">
        <v>83</v>
      </c>
      <c r="E689" s="244" t="s">
        <v>4900</v>
      </c>
      <c r="F689" s="245">
        <v>1.48</v>
      </c>
    </row>
    <row r="690" spans="1:6" ht="13.5">
      <c r="A690" s="244" t="s">
        <v>10252</v>
      </c>
      <c r="B690" s="244" t="str">
        <f t="shared" si="10"/>
        <v>88419U</v>
      </c>
      <c r="C690" s="244" t="s">
        <v>5556</v>
      </c>
      <c r="D690" s="244" t="s">
        <v>83</v>
      </c>
      <c r="E690" s="244" t="s">
        <v>4900</v>
      </c>
      <c r="F690" s="245">
        <v>3.94</v>
      </c>
    </row>
    <row r="691" spans="1:6" ht="13.5">
      <c r="A691" s="244" t="s">
        <v>10253</v>
      </c>
      <c r="B691" s="244" t="str">
        <f t="shared" si="10"/>
        <v>88422U</v>
      </c>
      <c r="C691" s="244" t="s">
        <v>5557</v>
      </c>
      <c r="D691" s="244" t="s">
        <v>83</v>
      </c>
      <c r="E691" s="244" t="s">
        <v>4900</v>
      </c>
      <c r="F691" s="245">
        <v>0.46</v>
      </c>
    </row>
    <row r="692" spans="1:6" ht="13.5">
      <c r="A692" s="244" t="s">
        <v>10254</v>
      </c>
      <c r="B692" s="244" t="str">
        <f t="shared" si="10"/>
        <v>88425U</v>
      </c>
      <c r="C692" s="244" t="s">
        <v>5558</v>
      </c>
      <c r="D692" s="244" t="s">
        <v>83</v>
      </c>
      <c r="E692" s="244" t="s">
        <v>4900</v>
      </c>
      <c r="F692" s="245">
        <v>4.3099999999999996</v>
      </c>
    </row>
    <row r="693" spans="1:6" ht="13.5">
      <c r="A693" s="244" t="s">
        <v>10255</v>
      </c>
      <c r="B693" s="244" t="str">
        <f t="shared" si="10"/>
        <v>88427U</v>
      </c>
      <c r="C693" s="244" t="s">
        <v>5559</v>
      </c>
      <c r="D693" s="244" t="s">
        <v>83</v>
      </c>
      <c r="E693" s="244" t="s">
        <v>4900</v>
      </c>
      <c r="F693" s="245">
        <v>3.76</v>
      </c>
    </row>
    <row r="694" spans="1:6" ht="13.5">
      <c r="A694" s="244" t="s">
        <v>10256</v>
      </c>
      <c r="B694" s="244" t="str">
        <f t="shared" si="10"/>
        <v>88434U</v>
      </c>
      <c r="C694" s="244" t="s">
        <v>5560</v>
      </c>
      <c r="D694" s="244" t="s">
        <v>83</v>
      </c>
      <c r="E694" s="244" t="s">
        <v>4900</v>
      </c>
      <c r="F694" s="245">
        <v>5.22</v>
      </c>
    </row>
    <row r="695" spans="1:6" ht="13.5">
      <c r="A695" s="244" t="s">
        <v>10257</v>
      </c>
      <c r="B695" s="244" t="str">
        <f t="shared" si="10"/>
        <v>88435U</v>
      </c>
      <c r="C695" s="244" t="s">
        <v>5561</v>
      </c>
      <c r="D695" s="244" t="s">
        <v>83</v>
      </c>
      <c r="E695" s="244" t="s">
        <v>4900</v>
      </c>
      <c r="F695" s="245">
        <v>0.62</v>
      </c>
    </row>
    <row r="696" spans="1:6" ht="13.5">
      <c r="A696" s="244" t="s">
        <v>10258</v>
      </c>
      <c r="B696" s="244" t="str">
        <f t="shared" si="10"/>
        <v>88436U</v>
      </c>
      <c r="C696" s="244" t="s">
        <v>5562</v>
      </c>
      <c r="D696" s="244" t="s">
        <v>83</v>
      </c>
      <c r="E696" s="244" t="s">
        <v>4900</v>
      </c>
      <c r="F696" s="245">
        <v>5.71</v>
      </c>
    </row>
    <row r="697" spans="1:6" ht="13.5">
      <c r="A697" s="244" t="s">
        <v>10259</v>
      </c>
      <c r="B697" s="244" t="str">
        <f t="shared" si="10"/>
        <v>88437U</v>
      </c>
      <c r="C697" s="244" t="s">
        <v>5563</v>
      </c>
      <c r="D697" s="244" t="s">
        <v>83</v>
      </c>
      <c r="E697" s="244" t="s">
        <v>4900</v>
      </c>
      <c r="F697" s="245">
        <v>3.76</v>
      </c>
    </row>
    <row r="698" spans="1:6" ht="13.5">
      <c r="A698" s="244" t="s">
        <v>10260</v>
      </c>
      <c r="B698" s="244" t="str">
        <f t="shared" si="10"/>
        <v>88569U</v>
      </c>
      <c r="C698" s="244" t="s">
        <v>5564</v>
      </c>
      <c r="D698" s="244" t="s">
        <v>83</v>
      </c>
      <c r="E698" s="244" t="s">
        <v>4952</v>
      </c>
      <c r="F698" s="245">
        <v>2.46</v>
      </c>
    </row>
    <row r="699" spans="1:6" ht="13.5">
      <c r="A699" s="244" t="s">
        <v>10261</v>
      </c>
      <c r="B699" s="244" t="str">
        <f t="shared" si="10"/>
        <v>88570U</v>
      </c>
      <c r="C699" s="244" t="s">
        <v>5565</v>
      </c>
      <c r="D699" s="244" t="s">
        <v>83</v>
      </c>
      <c r="E699" s="244" t="s">
        <v>4952</v>
      </c>
      <c r="F699" s="245">
        <v>0.53</v>
      </c>
    </row>
    <row r="700" spans="1:6" ht="13.5">
      <c r="A700" s="244" t="s">
        <v>10262</v>
      </c>
      <c r="B700" s="244" t="str">
        <f t="shared" si="10"/>
        <v>88826U</v>
      </c>
      <c r="C700" s="244" t="s">
        <v>5566</v>
      </c>
      <c r="D700" s="244" t="s">
        <v>83</v>
      </c>
      <c r="E700" s="244" t="s">
        <v>5269</v>
      </c>
      <c r="F700" s="245">
        <v>0.24</v>
      </c>
    </row>
    <row r="701" spans="1:6" ht="13.5">
      <c r="A701" s="244" t="s">
        <v>10263</v>
      </c>
      <c r="B701" s="244" t="str">
        <f t="shared" si="10"/>
        <v>88827U</v>
      </c>
      <c r="C701" s="244" t="s">
        <v>5567</v>
      </c>
      <c r="D701" s="244" t="s">
        <v>83</v>
      </c>
      <c r="E701" s="244" t="s">
        <v>5269</v>
      </c>
      <c r="F701" s="245">
        <v>0.02</v>
      </c>
    </row>
    <row r="702" spans="1:6" ht="13.5">
      <c r="A702" s="244" t="s">
        <v>10264</v>
      </c>
      <c r="B702" s="244" t="str">
        <f t="shared" si="10"/>
        <v>88828U</v>
      </c>
      <c r="C702" s="244" t="s">
        <v>5568</v>
      </c>
      <c r="D702" s="244" t="s">
        <v>83</v>
      </c>
      <c r="E702" s="244" t="s">
        <v>5269</v>
      </c>
      <c r="F702" s="245">
        <v>0.22</v>
      </c>
    </row>
    <row r="703" spans="1:6" ht="13.5">
      <c r="A703" s="244" t="s">
        <v>10265</v>
      </c>
      <c r="B703" s="244" t="str">
        <f t="shared" si="10"/>
        <v>88829U</v>
      </c>
      <c r="C703" s="244" t="s">
        <v>5569</v>
      </c>
      <c r="D703" s="244" t="s">
        <v>83</v>
      </c>
      <c r="E703" s="244" t="s">
        <v>4900</v>
      </c>
      <c r="F703" s="245">
        <v>0.98</v>
      </c>
    </row>
    <row r="704" spans="1:6" ht="13.5">
      <c r="A704" s="244" t="s">
        <v>10266</v>
      </c>
      <c r="B704" s="244" t="str">
        <f t="shared" si="10"/>
        <v>88832U</v>
      </c>
      <c r="C704" s="244" t="s">
        <v>5570</v>
      </c>
      <c r="D704" s="244" t="s">
        <v>83</v>
      </c>
      <c r="E704" s="244" t="s">
        <v>4952</v>
      </c>
      <c r="F704" s="245">
        <v>24.04</v>
      </c>
    </row>
    <row r="705" spans="1:6" ht="13.5">
      <c r="A705" s="244" t="s">
        <v>10267</v>
      </c>
      <c r="B705" s="244" t="str">
        <f t="shared" si="10"/>
        <v>88834U</v>
      </c>
      <c r="C705" s="244" t="s">
        <v>5571</v>
      </c>
      <c r="D705" s="244" t="s">
        <v>83</v>
      </c>
      <c r="E705" s="244" t="s">
        <v>4952</v>
      </c>
      <c r="F705" s="245">
        <v>3.26</v>
      </c>
    </row>
    <row r="706" spans="1:6" ht="13.5">
      <c r="A706" s="244" t="s">
        <v>10268</v>
      </c>
      <c r="B706" s="244" t="str">
        <f t="shared" si="10"/>
        <v>88835U</v>
      </c>
      <c r="C706" s="244" t="s">
        <v>5572</v>
      </c>
      <c r="D706" s="244" t="s">
        <v>83</v>
      </c>
      <c r="E706" s="244" t="s">
        <v>4952</v>
      </c>
      <c r="F706" s="245">
        <v>30.05</v>
      </c>
    </row>
    <row r="707" spans="1:6" ht="13.5">
      <c r="A707" s="244" t="s">
        <v>10269</v>
      </c>
      <c r="B707" s="244" t="str">
        <f t="shared" si="10"/>
        <v>88836U</v>
      </c>
      <c r="C707" s="244" t="s">
        <v>5573</v>
      </c>
      <c r="D707" s="244" t="s">
        <v>83</v>
      </c>
      <c r="E707" s="244" t="s">
        <v>5269</v>
      </c>
      <c r="F707" s="245">
        <v>32.22</v>
      </c>
    </row>
    <row r="708" spans="1:6" ht="13.5">
      <c r="A708" s="244" t="s">
        <v>10270</v>
      </c>
      <c r="B708" s="244" t="str">
        <f t="shared" si="10"/>
        <v>88839U</v>
      </c>
      <c r="C708" s="244" t="s">
        <v>5574</v>
      </c>
      <c r="D708" s="244" t="s">
        <v>83</v>
      </c>
      <c r="E708" s="244" t="s">
        <v>4952</v>
      </c>
      <c r="F708" s="245">
        <v>17.32</v>
      </c>
    </row>
    <row r="709" spans="1:6" ht="13.5">
      <c r="A709" s="244" t="s">
        <v>10271</v>
      </c>
      <c r="B709" s="244" t="str">
        <f t="shared" si="10"/>
        <v>88840U</v>
      </c>
      <c r="C709" s="244" t="s">
        <v>5575</v>
      </c>
      <c r="D709" s="244" t="s">
        <v>83</v>
      </c>
      <c r="E709" s="244" t="s">
        <v>4952</v>
      </c>
      <c r="F709" s="245">
        <v>3.89</v>
      </c>
    </row>
    <row r="710" spans="1:6" ht="13.5">
      <c r="A710" s="244" t="s">
        <v>10272</v>
      </c>
      <c r="B710" s="244" t="str">
        <f t="shared" si="10"/>
        <v>88841U</v>
      </c>
      <c r="C710" s="244" t="s">
        <v>5576</v>
      </c>
      <c r="D710" s="244" t="s">
        <v>83</v>
      </c>
      <c r="E710" s="244" t="s">
        <v>4952</v>
      </c>
      <c r="F710" s="245">
        <v>30.97</v>
      </c>
    </row>
    <row r="711" spans="1:6" ht="13.5">
      <c r="A711" s="244" t="s">
        <v>10273</v>
      </c>
      <c r="B711" s="244" t="str">
        <f t="shared" si="10"/>
        <v>88842U</v>
      </c>
      <c r="C711" s="244" t="s">
        <v>5577</v>
      </c>
      <c r="D711" s="244" t="s">
        <v>83</v>
      </c>
      <c r="E711" s="244" t="s">
        <v>5269</v>
      </c>
      <c r="F711" s="245">
        <v>39.44</v>
      </c>
    </row>
    <row r="712" spans="1:6" ht="13.5">
      <c r="A712" s="244" t="s">
        <v>10274</v>
      </c>
      <c r="B712" s="244" t="str">
        <f t="shared" ref="B712:B775" si="11">A712&amp;"U"</f>
        <v>88847U</v>
      </c>
      <c r="C712" s="244" t="s">
        <v>5578</v>
      </c>
      <c r="D712" s="244" t="s">
        <v>83</v>
      </c>
      <c r="E712" s="244" t="s">
        <v>4952</v>
      </c>
      <c r="F712" s="245">
        <v>14.55</v>
      </c>
    </row>
    <row r="713" spans="1:6" ht="13.5">
      <c r="A713" s="244" t="s">
        <v>10275</v>
      </c>
      <c r="B713" s="244" t="str">
        <f t="shared" si="11"/>
        <v>88848U</v>
      </c>
      <c r="C713" s="244" t="s">
        <v>5579</v>
      </c>
      <c r="D713" s="244" t="s">
        <v>83</v>
      </c>
      <c r="E713" s="244" t="s">
        <v>4952</v>
      </c>
      <c r="F713" s="245">
        <v>3.05</v>
      </c>
    </row>
    <row r="714" spans="1:6" ht="13.5">
      <c r="A714" s="244" t="s">
        <v>10276</v>
      </c>
      <c r="B714" s="244" t="str">
        <f t="shared" si="11"/>
        <v>88853U</v>
      </c>
      <c r="C714" s="244" t="s">
        <v>5580</v>
      </c>
      <c r="D714" s="244" t="s">
        <v>83</v>
      </c>
      <c r="E714" s="244" t="s">
        <v>4900</v>
      </c>
      <c r="F714" s="245">
        <v>0.15</v>
      </c>
    </row>
    <row r="715" spans="1:6" ht="13.5">
      <c r="A715" s="244" t="s">
        <v>10277</v>
      </c>
      <c r="B715" s="244" t="str">
        <f t="shared" si="11"/>
        <v>88854U</v>
      </c>
      <c r="C715" s="244" t="s">
        <v>5581</v>
      </c>
      <c r="D715" s="244" t="s">
        <v>83</v>
      </c>
      <c r="E715" s="244" t="s">
        <v>4900</v>
      </c>
      <c r="F715" s="245">
        <v>0.01</v>
      </c>
    </row>
    <row r="716" spans="1:6" ht="13.5">
      <c r="A716" s="244" t="s">
        <v>10278</v>
      </c>
      <c r="B716" s="244" t="str">
        <f t="shared" si="11"/>
        <v>88855U</v>
      </c>
      <c r="C716" s="244" t="s">
        <v>5582</v>
      </c>
      <c r="D716" s="244" t="s">
        <v>83</v>
      </c>
      <c r="E716" s="244" t="s">
        <v>4952</v>
      </c>
      <c r="F716" s="245">
        <v>1.74</v>
      </c>
    </row>
    <row r="717" spans="1:6" ht="13.5">
      <c r="A717" s="244" t="s">
        <v>10279</v>
      </c>
      <c r="B717" s="244" t="str">
        <f t="shared" si="11"/>
        <v>88856U</v>
      </c>
      <c r="C717" s="244" t="s">
        <v>5583</v>
      </c>
      <c r="D717" s="244" t="s">
        <v>83</v>
      </c>
      <c r="E717" s="244" t="s">
        <v>4952</v>
      </c>
      <c r="F717" s="245">
        <v>0.24</v>
      </c>
    </row>
    <row r="718" spans="1:6" ht="13.5">
      <c r="A718" s="244" t="s">
        <v>10280</v>
      </c>
      <c r="B718" s="244" t="str">
        <f t="shared" si="11"/>
        <v>88857U</v>
      </c>
      <c r="C718" s="244" t="s">
        <v>5584</v>
      </c>
      <c r="D718" s="244" t="s">
        <v>83</v>
      </c>
      <c r="E718" s="244" t="s">
        <v>4952</v>
      </c>
      <c r="F718" s="245">
        <v>14.22</v>
      </c>
    </row>
    <row r="719" spans="1:6" ht="13.5">
      <c r="A719" s="244" t="s">
        <v>10281</v>
      </c>
      <c r="B719" s="244" t="str">
        <f t="shared" si="11"/>
        <v>88858U</v>
      </c>
      <c r="C719" s="244" t="s">
        <v>5585</v>
      </c>
      <c r="D719" s="244" t="s">
        <v>83</v>
      </c>
      <c r="E719" s="244" t="s">
        <v>4952</v>
      </c>
      <c r="F719" s="245">
        <v>1.93</v>
      </c>
    </row>
    <row r="720" spans="1:6" ht="13.5">
      <c r="A720" s="244" t="s">
        <v>10282</v>
      </c>
      <c r="B720" s="244" t="str">
        <f t="shared" si="11"/>
        <v>88859U</v>
      </c>
      <c r="C720" s="244" t="s">
        <v>5586</v>
      </c>
      <c r="D720" s="244" t="s">
        <v>83</v>
      </c>
      <c r="E720" s="244" t="s">
        <v>4952</v>
      </c>
      <c r="F720" s="245">
        <v>12.65</v>
      </c>
    </row>
    <row r="721" spans="1:6" ht="13.5">
      <c r="A721" s="244" t="s">
        <v>10283</v>
      </c>
      <c r="B721" s="244" t="str">
        <f t="shared" si="11"/>
        <v>88860U</v>
      </c>
      <c r="C721" s="244" t="s">
        <v>5587</v>
      </c>
      <c r="D721" s="244" t="s">
        <v>83</v>
      </c>
      <c r="E721" s="244" t="s">
        <v>4952</v>
      </c>
      <c r="F721" s="245">
        <v>1.71</v>
      </c>
    </row>
    <row r="722" spans="1:6" ht="13.5">
      <c r="A722" s="244" t="s">
        <v>10284</v>
      </c>
      <c r="B722" s="244" t="str">
        <f t="shared" si="11"/>
        <v>88900U</v>
      </c>
      <c r="C722" s="244" t="s">
        <v>5588</v>
      </c>
      <c r="D722" s="244" t="s">
        <v>83</v>
      </c>
      <c r="E722" s="244" t="s">
        <v>4952</v>
      </c>
      <c r="F722" s="245">
        <v>28.03</v>
      </c>
    </row>
    <row r="723" spans="1:6" ht="13.5">
      <c r="A723" s="244" t="s">
        <v>10285</v>
      </c>
      <c r="B723" s="244" t="str">
        <f t="shared" si="11"/>
        <v>88902U</v>
      </c>
      <c r="C723" s="244" t="s">
        <v>5589</v>
      </c>
      <c r="D723" s="244" t="s">
        <v>83</v>
      </c>
      <c r="E723" s="244" t="s">
        <v>4952</v>
      </c>
      <c r="F723" s="245">
        <v>3.8</v>
      </c>
    </row>
    <row r="724" spans="1:6" ht="13.5">
      <c r="A724" s="244" t="s">
        <v>10286</v>
      </c>
      <c r="B724" s="244" t="str">
        <f t="shared" si="11"/>
        <v>88903U</v>
      </c>
      <c r="C724" s="244" t="s">
        <v>5590</v>
      </c>
      <c r="D724" s="244" t="s">
        <v>83</v>
      </c>
      <c r="E724" s="244" t="s">
        <v>4952</v>
      </c>
      <c r="F724" s="245">
        <v>35.04</v>
      </c>
    </row>
    <row r="725" spans="1:6" ht="13.5">
      <c r="A725" s="244" t="s">
        <v>10287</v>
      </c>
      <c r="B725" s="244" t="str">
        <f t="shared" si="11"/>
        <v>88904U</v>
      </c>
      <c r="C725" s="244" t="s">
        <v>5591</v>
      </c>
      <c r="D725" s="244" t="s">
        <v>83</v>
      </c>
      <c r="E725" s="244" t="s">
        <v>5269</v>
      </c>
      <c r="F725" s="245">
        <v>45.39</v>
      </c>
    </row>
    <row r="726" spans="1:6" ht="13.5">
      <c r="A726" s="244" t="s">
        <v>10288</v>
      </c>
      <c r="B726" s="244" t="str">
        <f t="shared" si="11"/>
        <v>89009U</v>
      </c>
      <c r="C726" s="244" t="s">
        <v>5592</v>
      </c>
      <c r="D726" s="244" t="s">
        <v>83</v>
      </c>
      <c r="E726" s="244" t="s">
        <v>4952</v>
      </c>
      <c r="F726" s="245">
        <v>21.45</v>
      </c>
    </row>
    <row r="727" spans="1:6" ht="13.5">
      <c r="A727" s="244" t="s">
        <v>10289</v>
      </c>
      <c r="B727" s="244" t="str">
        <f t="shared" si="11"/>
        <v>89010U</v>
      </c>
      <c r="C727" s="244" t="s">
        <v>5593</v>
      </c>
      <c r="D727" s="244" t="s">
        <v>83</v>
      </c>
      <c r="E727" s="244" t="s">
        <v>4952</v>
      </c>
      <c r="F727" s="245">
        <v>4.83</v>
      </c>
    </row>
    <row r="728" spans="1:6" ht="13.5">
      <c r="A728" s="244" t="s">
        <v>10290</v>
      </c>
      <c r="B728" s="244" t="str">
        <f t="shared" si="11"/>
        <v>89011U</v>
      </c>
      <c r="C728" s="244" t="s">
        <v>5594</v>
      </c>
      <c r="D728" s="244" t="s">
        <v>83</v>
      </c>
      <c r="E728" s="244" t="s">
        <v>4952</v>
      </c>
      <c r="F728" s="245">
        <v>13.72</v>
      </c>
    </row>
    <row r="729" spans="1:6" ht="13.5">
      <c r="A729" s="244" t="s">
        <v>10291</v>
      </c>
      <c r="B729" s="244" t="str">
        <f t="shared" si="11"/>
        <v>89012U</v>
      </c>
      <c r="C729" s="244" t="s">
        <v>5595</v>
      </c>
      <c r="D729" s="244" t="s">
        <v>83</v>
      </c>
      <c r="E729" s="244" t="s">
        <v>4952</v>
      </c>
      <c r="F729" s="245">
        <v>1.86</v>
      </c>
    </row>
    <row r="730" spans="1:6" ht="13.5">
      <c r="A730" s="244" t="s">
        <v>10292</v>
      </c>
      <c r="B730" s="244" t="str">
        <f t="shared" si="11"/>
        <v>89013U</v>
      </c>
      <c r="C730" s="244" t="s">
        <v>5596</v>
      </c>
      <c r="D730" s="244" t="s">
        <v>83</v>
      </c>
      <c r="E730" s="244" t="s">
        <v>4952</v>
      </c>
      <c r="F730" s="245">
        <v>70.290000000000006</v>
      </c>
    </row>
    <row r="731" spans="1:6" ht="13.5">
      <c r="A731" s="244" t="s">
        <v>10293</v>
      </c>
      <c r="B731" s="244" t="str">
        <f t="shared" si="11"/>
        <v>89014U</v>
      </c>
      <c r="C731" s="244" t="s">
        <v>5597</v>
      </c>
      <c r="D731" s="244" t="s">
        <v>83</v>
      </c>
      <c r="E731" s="244" t="s">
        <v>4952</v>
      </c>
      <c r="F731" s="245">
        <v>15.82</v>
      </c>
    </row>
    <row r="732" spans="1:6" ht="13.5">
      <c r="A732" s="244" t="s">
        <v>10294</v>
      </c>
      <c r="B732" s="244" t="str">
        <f t="shared" si="11"/>
        <v>89015U</v>
      </c>
      <c r="C732" s="244" t="s">
        <v>5598</v>
      </c>
      <c r="D732" s="244" t="s">
        <v>83</v>
      </c>
      <c r="E732" s="244" t="s">
        <v>4952</v>
      </c>
      <c r="F732" s="245">
        <v>2.0099999999999998</v>
      </c>
    </row>
    <row r="733" spans="1:6" ht="13.5">
      <c r="A733" s="244" t="s">
        <v>10295</v>
      </c>
      <c r="B733" s="244" t="str">
        <f t="shared" si="11"/>
        <v>89016U</v>
      </c>
      <c r="C733" s="244" t="s">
        <v>5599</v>
      </c>
      <c r="D733" s="244" t="s">
        <v>83</v>
      </c>
      <c r="E733" s="244" t="s">
        <v>4952</v>
      </c>
      <c r="F733" s="245">
        <v>0.27</v>
      </c>
    </row>
    <row r="734" spans="1:6" ht="13.5">
      <c r="A734" s="244" t="s">
        <v>10296</v>
      </c>
      <c r="B734" s="244" t="str">
        <f t="shared" si="11"/>
        <v>89017U</v>
      </c>
      <c r="C734" s="244" t="s">
        <v>5600</v>
      </c>
      <c r="D734" s="244" t="s">
        <v>83</v>
      </c>
      <c r="E734" s="244" t="s">
        <v>4952</v>
      </c>
      <c r="F734" s="245">
        <v>21.32</v>
      </c>
    </row>
    <row r="735" spans="1:6" ht="13.5">
      <c r="A735" s="244" t="s">
        <v>10297</v>
      </c>
      <c r="B735" s="244" t="str">
        <f t="shared" si="11"/>
        <v>89018U</v>
      </c>
      <c r="C735" s="244" t="s">
        <v>5601</v>
      </c>
      <c r="D735" s="244" t="s">
        <v>83</v>
      </c>
      <c r="E735" s="244" t="s">
        <v>4952</v>
      </c>
      <c r="F735" s="245">
        <v>4.8</v>
      </c>
    </row>
    <row r="736" spans="1:6" ht="13.5">
      <c r="A736" s="244" t="s">
        <v>10298</v>
      </c>
      <c r="B736" s="244" t="str">
        <f t="shared" si="11"/>
        <v>89019U</v>
      </c>
      <c r="C736" s="244" t="s">
        <v>5602</v>
      </c>
      <c r="D736" s="244" t="s">
        <v>83</v>
      </c>
      <c r="E736" s="244" t="s">
        <v>4900</v>
      </c>
      <c r="F736" s="245">
        <v>0.28000000000000003</v>
      </c>
    </row>
    <row r="737" spans="1:6" ht="13.5">
      <c r="A737" s="244" t="s">
        <v>10299</v>
      </c>
      <c r="B737" s="244" t="str">
        <f t="shared" si="11"/>
        <v>89020U</v>
      </c>
      <c r="C737" s="244" t="s">
        <v>5603</v>
      </c>
      <c r="D737" s="244" t="s">
        <v>83</v>
      </c>
      <c r="E737" s="244" t="s">
        <v>4900</v>
      </c>
      <c r="F737" s="245">
        <v>0.03</v>
      </c>
    </row>
    <row r="738" spans="1:6" ht="13.5">
      <c r="A738" s="244" t="s">
        <v>10300</v>
      </c>
      <c r="B738" s="244" t="str">
        <f t="shared" si="11"/>
        <v>89023U</v>
      </c>
      <c r="C738" s="244" t="s">
        <v>5604</v>
      </c>
      <c r="D738" s="244" t="s">
        <v>83</v>
      </c>
      <c r="E738" s="244" t="s">
        <v>4952</v>
      </c>
      <c r="F738" s="245">
        <v>2.62</v>
      </c>
    </row>
    <row r="739" spans="1:6" ht="13.5">
      <c r="A739" s="244" t="s">
        <v>10301</v>
      </c>
      <c r="B739" s="244" t="str">
        <f t="shared" si="11"/>
        <v>89024U</v>
      </c>
      <c r="C739" s="244" t="s">
        <v>5605</v>
      </c>
      <c r="D739" s="244" t="s">
        <v>83</v>
      </c>
      <c r="E739" s="244" t="s">
        <v>4952</v>
      </c>
      <c r="F739" s="245">
        <v>0.43</v>
      </c>
    </row>
    <row r="740" spans="1:6" ht="13.5">
      <c r="A740" s="244" t="s">
        <v>10302</v>
      </c>
      <c r="B740" s="244" t="str">
        <f t="shared" si="11"/>
        <v>89025U</v>
      </c>
      <c r="C740" s="244" t="s">
        <v>5606</v>
      </c>
      <c r="D740" s="244" t="s">
        <v>83</v>
      </c>
      <c r="E740" s="244" t="s">
        <v>4952</v>
      </c>
      <c r="F740" s="245">
        <v>4.91</v>
      </c>
    </row>
    <row r="741" spans="1:6" ht="13.5">
      <c r="A741" s="244" t="s">
        <v>10303</v>
      </c>
      <c r="B741" s="244" t="str">
        <f t="shared" si="11"/>
        <v>89026U</v>
      </c>
      <c r="C741" s="244" t="s">
        <v>5607</v>
      </c>
      <c r="D741" s="244" t="s">
        <v>83</v>
      </c>
      <c r="E741" s="244" t="s">
        <v>5269</v>
      </c>
      <c r="F741" s="245">
        <v>100.5</v>
      </c>
    </row>
    <row r="742" spans="1:6" ht="13.5">
      <c r="A742" s="244" t="s">
        <v>10304</v>
      </c>
      <c r="B742" s="244" t="str">
        <f t="shared" si="11"/>
        <v>89029U</v>
      </c>
      <c r="C742" s="244" t="s">
        <v>5608</v>
      </c>
      <c r="D742" s="244" t="s">
        <v>83</v>
      </c>
      <c r="E742" s="244" t="s">
        <v>4952</v>
      </c>
      <c r="F742" s="245">
        <v>16.55</v>
      </c>
    </row>
    <row r="743" spans="1:6" ht="13.5">
      <c r="A743" s="244" t="s">
        <v>10305</v>
      </c>
      <c r="B743" s="244" t="str">
        <f t="shared" si="11"/>
        <v>89030U</v>
      </c>
      <c r="C743" s="244" t="s">
        <v>5609</v>
      </c>
      <c r="D743" s="244" t="s">
        <v>83</v>
      </c>
      <c r="E743" s="244" t="s">
        <v>4952</v>
      </c>
      <c r="F743" s="245">
        <v>3.72</v>
      </c>
    </row>
    <row r="744" spans="1:6" ht="13.5">
      <c r="A744" s="244" t="s">
        <v>10306</v>
      </c>
      <c r="B744" s="244" t="str">
        <f t="shared" si="11"/>
        <v>89033U</v>
      </c>
      <c r="C744" s="244" t="s">
        <v>5610</v>
      </c>
      <c r="D744" s="244" t="s">
        <v>83</v>
      </c>
      <c r="E744" s="244" t="s">
        <v>4952</v>
      </c>
      <c r="F744" s="245">
        <v>7.46</v>
      </c>
    </row>
    <row r="745" spans="1:6" ht="13.5">
      <c r="A745" s="244" t="s">
        <v>10307</v>
      </c>
      <c r="B745" s="244" t="str">
        <f t="shared" si="11"/>
        <v>89034U</v>
      </c>
      <c r="C745" s="244" t="s">
        <v>5611</v>
      </c>
      <c r="D745" s="244" t="s">
        <v>83</v>
      </c>
      <c r="E745" s="244" t="s">
        <v>4952</v>
      </c>
      <c r="F745" s="245">
        <v>1.03</v>
      </c>
    </row>
    <row r="746" spans="1:6" ht="13.5">
      <c r="A746" s="244" t="s">
        <v>10308</v>
      </c>
      <c r="B746" s="244" t="str">
        <f t="shared" si="11"/>
        <v>89128U</v>
      </c>
      <c r="C746" s="244" t="s">
        <v>5612</v>
      </c>
      <c r="D746" s="244" t="s">
        <v>83</v>
      </c>
      <c r="E746" s="244" t="s">
        <v>4952</v>
      </c>
      <c r="F746" s="245">
        <v>21.55</v>
      </c>
    </row>
    <row r="747" spans="1:6" ht="13.5">
      <c r="A747" s="244" t="s">
        <v>10309</v>
      </c>
      <c r="B747" s="244" t="str">
        <f t="shared" si="11"/>
        <v>89129U</v>
      </c>
      <c r="C747" s="244" t="s">
        <v>5613</v>
      </c>
      <c r="D747" s="244" t="s">
        <v>83</v>
      </c>
      <c r="E747" s="244" t="s">
        <v>4952</v>
      </c>
      <c r="F747" s="245">
        <v>2.92</v>
      </c>
    </row>
    <row r="748" spans="1:6" ht="13.5">
      <c r="A748" s="244" t="s">
        <v>10310</v>
      </c>
      <c r="B748" s="244" t="str">
        <f t="shared" si="11"/>
        <v>89130U</v>
      </c>
      <c r="C748" s="244" t="s">
        <v>5614</v>
      </c>
      <c r="D748" s="244" t="s">
        <v>83</v>
      </c>
      <c r="E748" s="244" t="s">
        <v>4952</v>
      </c>
      <c r="F748" s="245">
        <v>29.89</v>
      </c>
    </row>
    <row r="749" spans="1:6" ht="13.5">
      <c r="A749" s="244" t="s">
        <v>10311</v>
      </c>
      <c r="B749" s="244" t="str">
        <f t="shared" si="11"/>
        <v>89131U</v>
      </c>
      <c r="C749" s="244" t="s">
        <v>5615</v>
      </c>
      <c r="D749" s="244" t="s">
        <v>83</v>
      </c>
      <c r="E749" s="244" t="s">
        <v>4952</v>
      </c>
      <c r="F749" s="245">
        <v>4.05</v>
      </c>
    </row>
    <row r="750" spans="1:6" ht="13.5">
      <c r="A750" s="244" t="s">
        <v>10312</v>
      </c>
      <c r="B750" s="244" t="str">
        <f t="shared" si="11"/>
        <v>89210U</v>
      </c>
      <c r="C750" s="244" t="s">
        <v>5616</v>
      </c>
      <c r="D750" s="244" t="s">
        <v>83</v>
      </c>
      <c r="E750" s="244" t="s">
        <v>4952</v>
      </c>
      <c r="F750" s="245">
        <v>15.91</v>
      </c>
    </row>
    <row r="751" spans="1:6" ht="13.5">
      <c r="A751" s="244" t="s">
        <v>10313</v>
      </c>
      <c r="B751" s="244" t="str">
        <f t="shared" si="11"/>
        <v>89211U</v>
      </c>
      <c r="C751" s="244" t="s">
        <v>5617</v>
      </c>
      <c r="D751" s="244" t="s">
        <v>83</v>
      </c>
      <c r="E751" s="244" t="s">
        <v>4952</v>
      </c>
      <c r="F751" s="245">
        <v>2.21</v>
      </c>
    </row>
    <row r="752" spans="1:6" ht="13.5">
      <c r="A752" s="244" t="s">
        <v>10314</v>
      </c>
      <c r="B752" s="244" t="str">
        <f t="shared" si="11"/>
        <v>89212U</v>
      </c>
      <c r="C752" s="244" t="s">
        <v>5618</v>
      </c>
      <c r="D752" s="244" t="s">
        <v>83</v>
      </c>
      <c r="E752" s="244" t="s">
        <v>4952</v>
      </c>
      <c r="F752" s="245">
        <v>15.18</v>
      </c>
    </row>
    <row r="753" spans="1:6" ht="13.5">
      <c r="A753" s="244" t="s">
        <v>10315</v>
      </c>
      <c r="B753" s="244" t="str">
        <f t="shared" si="11"/>
        <v>89213U</v>
      </c>
      <c r="C753" s="244" t="s">
        <v>5619</v>
      </c>
      <c r="D753" s="244" t="s">
        <v>83</v>
      </c>
      <c r="E753" s="244" t="s">
        <v>4952</v>
      </c>
      <c r="F753" s="245">
        <v>2.39</v>
      </c>
    </row>
    <row r="754" spans="1:6" ht="13.5">
      <c r="A754" s="244" t="s">
        <v>10316</v>
      </c>
      <c r="B754" s="244" t="str">
        <f t="shared" si="11"/>
        <v>89214U</v>
      </c>
      <c r="C754" s="244" t="s">
        <v>5620</v>
      </c>
      <c r="D754" s="244" t="s">
        <v>83</v>
      </c>
      <c r="E754" s="244" t="s">
        <v>4952</v>
      </c>
      <c r="F754" s="245">
        <v>14.25</v>
      </c>
    </row>
    <row r="755" spans="1:6" ht="13.5">
      <c r="A755" s="244" t="s">
        <v>10317</v>
      </c>
      <c r="B755" s="244" t="str">
        <f t="shared" si="11"/>
        <v>89215U</v>
      </c>
      <c r="C755" s="244" t="s">
        <v>5621</v>
      </c>
      <c r="D755" s="244" t="s">
        <v>83</v>
      </c>
      <c r="E755" s="244" t="s">
        <v>5269</v>
      </c>
      <c r="F755" s="245">
        <v>46.87</v>
      </c>
    </row>
    <row r="756" spans="1:6" ht="13.5">
      <c r="A756" s="244" t="s">
        <v>10318</v>
      </c>
      <c r="B756" s="244" t="str">
        <f t="shared" si="11"/>
        <v>89221U</v>
      </c>
      <c r="C756" s="244" t="s">
        <v>5622</v>
      </c>
      <c r="D756" s="244" t="s">
        <v>83</v>
      </c>
      <c r="E756" s="244" t="s">
        <v>4900</v>
      </c>
      <c r="F756" s="245">
        <v>0.98</v>
      </c>
    </row>
    <row r="757" spans="1:6" ht="13.5">
      <c r="A757" s="244" t="s">
        <v>10319</v>
      </c>
      <c r="B757" s="244" t="str">
        <f t="shared" si="11"/>
        <v>89222U</v>
      </c>
      <c r="C757" s="244" t="s">
        <v>5623</v>
      </c>
      <c r="D757" s="244" t="s">
        <v>83</v>
      </c>
      <c r="E757" s="244" t="s">
        <v>4900</v>
      </c>
      <c r="F757" s="245">
        <v>0.11</v>
      </c>
    </row>
    <row r="758" spans="1:6" ht="13.5">
      <c r="A758" s="244" t="s">
        <v>10320</v>
      </c>
      <c r="B758" s="244" t="str">
        <f t="shared" si="11"/>
        <v>89223U</v>
      </c>
      <c r="C758" s="244" t="s">
        <v>5624</v>
      </c>
      <c r="D758" s="244" t="s">
        <v>83</v>
      </c>
      <c r="E758" s="244" t="s">
        <v>4900</v>
      </c>
      <c r="F758" s="245">
        <v>0.92</v>
      </c>
    </row>
    <row r="759" spans="1:6" ht="13.5">
      <c r="A759" s="244" t="s">
        <v>10321</v>
      </c>
      <c r="B759" s="244" t="str">
        <f t="shared" si="11"/>
        <v>89224U</v>
      </c>
      <c r="C759" s="244" t="s">
        <v>5625</v>
      </c>
      <c r="D759" s="244" t="s">
        <v>83</v>
      </c>
      <c r="E759" s="244" t="s">
        <v>4900</v>
      </c>
      <c r="F759" s="245">
        <v>1.97</v>
      </c>
    </row>
    <row r="760" spans="1:6" ht="13.5">
      <c r="A760" s="244" t="s">
        <v>10322</v>
      </c>
      <c r="B760" s="244" t="str">
        <f t="shared" si="11"/>
        <v>89228U</v>
      </c>
      <c r="C760" s="244" t="s">
        <v>5626</v>
      </c>
      <c r="D760" s="244" t="s">
        <v>83</v>
      </c>
      <c r="E760" s="244" t="s">
        <v>4952</v>
      </c>
      <c r="F760" s="245">
        <v>21.68</v>
      </c>
    </row>
    <row r="761" spans="1:6" ht="13.5">
      <c r="A761" s="244" t="s">
        <v>10323</v>
      </c>
      <c r="B761" s="244" t="str">
        <f t="shared" si="11"/>
        <v>89229U</v>
      </c>
      <c r="C761" s="244" t="s">
        <v>5627</v>
      </c>
      <c r="D761" s="244" t="s">
        <v>83</v>
      </c>
      <c r="E761" s="244" t="s">
        <v>4952</v>
      </c>
      <c r="F761" s="245">
        <v>3.9</v>
      </c>
    </row>
    <row r="762" spans="1:6" ht="13.5">
      <c r="A762" s="244" t="s">
        <v>10324</v>
      </c>
      <c r="B762" s="244" t="str">
        <f t="shared" si="11"/>
        <v>89230U</v>
      </c>
      <c r="C762" s="244" t="s">
        <v>5628</v>
      </c>
      <c r="D762" s="244" t="s">
        <v>83</v>
      </c>
      <c r="E762" s="244" t="s">
        <v>4952</v>
      </c>
      <c r="F762" s="245">
        <v>89.84</v>
      </c>
    </row>
    <row r="763" spans="1:6" ht="13.5">
      <c r="A763" s="244" t="s">
        <v>10325</v>
      </c>
      <c r="B763" s="244" t="str">
        <f t="shared" si="11"/>
        <v>89231U</v>
      </c>
      <c r="C763" s="244" t="s">
        <v>5629</v>
      </c>
      <c r="D763" s="244" t="s">
        <v>83</v>
      </c>
      <c r="E763" s="244" t="s">
        <v>4952</v>
      </c>
      <c r="F763" s="245">
        <v>14.23</v>
      </c>
    </row>
    <row r="764" spans="1:6" ht="13.5">
      <c r="A764" s="244" t="s">
        <v>10326</v>
      </c>
      <c r="B764" s="244" t="str">
        <f t="shared" si="11"/>
        <v>89232U</v>
      </c>
      <c r="C764" s="244" t="s">
        <v>5630</v>
      </c>
      <c r="D764" s="244" t="s">
        <v>83</v>
      </c>
      <c r="E764" s="244" t="s">
        <v>4952</v>
      </c>
      <c r="F764" s="245">
        <v>160.26</v>
      </c>
    </row>
    <row r="765" spans="1:6" ht="13.5">
      <c r="A765" s="244" t="s">
        <v>10327</v>
      </c>
      <c r="B765" s="244" t="str">
        <f t="shared" si="11"/>
        <v>89233U</v>
      </c>
      <c r="C765" s="244" t="s">
        <v>5631</v>
      </c>
      <c r="D765" s="244" t="s">
        <v>83</v>
      </c>
      <c r="E765" s="244" t="s">
        <v>5269</v>
      </c>
      <c r="F765" s="245">
        <v>84.34</v>
      </c>
    </row>
    <row r="766" spans="1:6" ht="13.5">
      <c r="A766" s="244" t="s">
        <v>10328</v>
      </c>
      <c r="B766" s="244" t="str">
        <f t="shared" si="11"/>
        <v>89236U</v>
      </c>
      <c r="C766" s="244" t="s">
        <v>5632</v>
      </c>
      <c r="D766" s="244" t="s">
        <v>83</v>
      </c>
      <c r="E766" s="244" t="s">
        <v>4952</v>
      </c>
      <c r="F766" s="245">
        <v>209.88</v>
      </c>
    </row>
    <row r="767" spans="1:6" ht="13.5">
      <c r="A767" s="244" t="s">
        <v>10329</v>
      </c>
      <c r="B767" s="244" t="str">
        <f t="shared" si="11"/>
        <v>89237U</v>
      </c>
      <c r="C767" s="244" t="s">
        <v>5633</v>
      </c>
      <c r="D767" s="244" t="s">
        <v>83</v>
      </c>
      <c r="E767" s="244" t="s">
        <v>4952</v>
      </c>
      <c r="F767" s="245">
        <v>33.25</v>
      </c>
    </row>
    <row r="768" spans="1:6" ht="13.5">
      <c r="A768" s="244" t="s">
        <v>10330</v>
      </c>
      <c r="B768" s="244" t="str">
        <f t="shared" si="11"/>
        <v>89238U</v>
      </c>
      <c r="C768" s="244" t="s">
        <v>5634</v>
      </c>
      <c r="D768" s="244" t="s">
        <v>83</v>
      </c>
      <c r="E768" s="244" t="s">
        <v>4952</v>
      </c>
      <c r="F768" s="245">
        <v>374.37</v>
      </c>
    </row>
    <row r="769" spans="1:6" ht="13.5">
      <c r="A769" s="244" t="s">
        <v>10331</v>
      </c>
      <c r="B769" s="244" t="str">
        <f t="shared" si="11"/>
        <v>89239U</v>
      </c>
      <c r="C769" s="244" t="s">
        <v>5635</v>
      </c>
      <c r="D769" s="244" t="s">
        <v>83</v>
      </c>
      <c r="E769" s="244" t="s">
        <v>5269</v>
      </c>
      <c r="F769" s="245">
        <v>223.05</v>
      </c>
    </row>
    <row r="770" spans="1:6" ht="13.5">
      <c r="A770" s="244" t="s">
        <v>10332</v>
      </c>
      <c r="B770" s="244" t="str">
        <f t="shared" si="11"/>
        <v>89240U</v>
      </c>
      <c r="C770" s="244" t="s">
        <v>5636</v>
      </c>
      <c r="D770" s="244" t="s">
        <v>83</v>
      </c>
      <c r="E770" s="244" t="s">
        <v>4952</v>
      </c>
      <c r="F770" s="245">
        <v>64.41</v>
      </c>
    </row>
    <row r="771" spans="1:6" ht="13.5">
      <c r="A771" s="244" t="s">
        <v>10333</v>
      </c>
      <c r="B771" s="244" t="str">
        <f t="shared" si="11"/>
        <v>89241U</v>
      </c>
      <c r="C771" s="244" t="s">
        <v>5637</v>
      </c>
      <c r="D771" s="244" t="s">
        <v>83</v>
      </c>
      <c r="E771" s="244" t="s">
        <v>4952</v>
      </c>
      <c r="F771" s="245">
        <v>11.59</v>
      </c>
    </row>
    <row r="772" spans="1:6" ht="13.5">
      <c r="A772" s="244" t="s">
        <v>10334</v>
      </c>
      <c r="B772" s="244" t="str">
        <f t="shared" si="11"/>
        <v>89246U</v>
      </c>
      <c r="C772" s="244" t="s">
        <v>5638</v>
      </c>
      <c r="D772" s="244" t="s">
        <v>83</v>
      </c>
      <c r="E772" s="244" t="s">
        <v>4952</v>
      </c>
      <c r="F772" s="245">
        <v>182.37</v>
      </c>
    </row>
    <row r="773" spans="1:6" ht="13.5">
      <c r="A773" s="244" t="s">
        <v>10335</v>
      </c>
      <c r="B773" s="244" t="str">
        <f t="shared" si="11"/>
        <v>89247U</v>
      </c>
      <c r="C773" s="244" t="s">
        <v>5639</v>
      </c>
      <c r="D773" s="244" t="s">
        <v>83</v>
      </c>
      <c r="E773" s="244" t="s">
        <v>4952</v>
      </c>
      <c r="F773" s="245">
        <v>28.89</v>
      </c>
    </row>
    <row r="774" spans="1:6" ht="13.5">
      <c r="A774" s="244" t="s">
        <v>10336</v>
      </c>
      <c r="B774" s="244" t="str">
        <f t="shared" si="11"/>
        <v>89248U</v>
      </c>
      <c r="C774" s="244" t="s">
        <v>5640</v>
      </c>
      <c r="D774" s="244" t="s">
        <v>83</v>
      </c>
      <c r="E774" s="244" t="s">
        <v>4952</v>
      </c>
      <c r="F774" s="245">
        <v>325.3</v>
      </c>
    </row>
    <row r="775" spans="1:6" ht="13.5">
      <c r="A775" s="244" t="s">
        <v>10337</v>
      </c>
      <c r="B775" s="244" t="str">
        <f t="shared" si="11"/>
        <v>89249U</v>
      </c>
      <c r="C775" s="244" t="s">
        <v>5641</v>
      </c>
      <c r="D775" s="244" t="s">
        <v>83</v>
      </c>
      <c r="E775" s="244" t="s">
        <v>5269</v>
      </c>
      <c r="F775" s="245">
        <v>190.13</v>
      </c>
    </row>
    <row r="776" spans="1:6" ht="13.5">
      <c r="A776" s="244" t="s">
        <v>10338</v>
      </c>
      <c r="B776" s="244" t="str">
        <f t="shared" ref="B776:B839" si="12">A776&amp;"U"</f>
        <v>89253U</v>
      </c>
      <c r="C776" s="244" t="s">
        <v>5642</v>
      </c>
      <c r="D776" s="244" t="s">
        <v>83</v>
      </c>
      <c r="E776" s="244" t="s">
        <v>4952</v>
      </c>
      <c r="F776" s="245">
        <v>52.78</v>
      </c>
    </row>
    <row r="777" spans="1:6" ht="13.5">
      <c r="A777" s="244" t="s">
        <v>10339</v>
      </c>
      <c r="B777" s="244" t="str">
        <f t="shared" si="12"/>
        <v>89254U</v>
      </c>
      <c r="C777" s="244" t="s">
        <v>5643</v>
      </c>
      <c r="D777" s="244" t="s">
        <v>83</v>
      </c>
      <c r="E777" s="244" t="s">
        <v>4952</v>
      </c>
      <c r="F777" s="245">
        <v>9.5</v>
      </c>
    </row>
    <row r="778" spans="1:6" ht="13.5">
      <c r="A778" s="244" t="s">
        <v>10340</v>
      </c>
      <c r="B778" s="244" t="str">
        <f t="shared" si="12"/>
        <v>89255U</v>
      </c>
      <c r="C778" s="244" t="s">
        <v>5644</v>
      </c>
      <c r="D778" s="244" t="s">
        <v>83</v>
      </c>
      <c r="E778" s="244" t="s">
        <v>4952</v>
      </c>
      <c r="F778" s="245">
        <v>84.85</v>
      </c>
    </row>
    <row r="779" spans="1:6" ht="13.5">
      <c r="A779" s="244" t="s">
        <v>10341</v>
      </c>
      <c r="B779" s="244" t="str">
        <f t="shared" si="12"/>
        <v>89256U</v>
      </c>
      <c r="C779" s="244" t="s">
        <v>5645</v>
      </c>
      <c r="D779" s="244" t="s">
        <v>83</v>
      </c>
      <c r="E779" s="244" t="s">
        <v>5269</v>
      </c>
      <c r="F779" s="245">
        <v>42.79</v>
      </c>
    </row>
    <row r="780" spans="1:6" ht="13.5">
      <c r="A780" s="244" t="s">
        <v>10342</v>
      </c>
      <c r="B780" s="244" t="str">
        <f t="shared" si="12"/>
        <v>89259U</v>
      </c>
      <c r="C780" s="244" t="s">
        <v>5646</v>
      </c>
      <c r="D780" s="244" t="s">
        <v>83</v>
      </c>
      <c r="E780" s="244" t="s">
        <v>4952</v>
      </c>
      <c r="F780" s="245">
        <v>9.98</v>
      </c>
    </row>
    <row r="781" spans="1:6" ht="13.5">
      <c r="A781" s="244" t="s">
        <v>10343</v>
      </c>
      <c r="B781" s="244" t="str">
        <f t="shared" si="12"/>
        <v>89260U</v>
      </c>
      <c r="C781" s="244" t="s">
        <v>5647</v>
      </c>
      <c r="D781" s="244" t="s">
        <v>83</v>
      </c>
      <c r="E781" s="244" t="s">
        <v>4952</v>
      </c>
      <c r="F781" s="245">
        <v>2.08</v>
      </c>
    </row>
    <row r="782" spans="1:6" ht="13.5">
      <c r="A782" s="244" t="s">
        <v>10344</v>
      </c>
      <c r="B782" s="244" t="str">
        <f t="shared" si="12"/>
        <v>89262U</v>
      </c>
      <c r="C782" s="244" t="s">
        <v>5648</v>
      </c>
      <c r="D782" s="244" t="s">
        <v>83</v>
      </c>
      <c r="E782" s="244" t="s">
        <v>4952</v>
      </c>
      <c r="F782" s="245">
        <v>18.72</v>
      </c>
    </row>
    <row r="783" spans="1:6" ht="13.5">
      <c r="A783" s="244" t="s">
        <v>10345</v>
      </c>
      <c r="B783" s="244" t="str">
        <f t="shared" si="12"/>
        <v>89264U</v>
      </c>
      <c r="C783" s="244" t="s">
        <v>5649</v>
      </c>
      <c r="D783" s="244" t="s">
        <v>83</v>
      </c>
      <c r="E783" s="244" t="s">
        <v>4952</v>
      </c>
      <c r="F783" s="245">
        <v>8.08</v>
      </c>
    </row>
    <row r="784" spans="1:6" ht="13.5">
      <c r="A784" s="244" t="s">
        <v>10346</v>
      </c>
      <c r="B784" s="244" t="str">
        <f t="shared" si="12"/>
        <v>89265U</v>
      </c>
      <c r="C784" s="244" t="s">
        <v>5650</v>
      </c>
      <c r="D784" s="244" t="s">
        <v>83</v>
      </c>
      <c r="E784" s="244" t="s">
        <v>4952</v>
      </c>
      <c r="F784" s="245">
        <v>1.68</v>
      </c>
    </row>
    <row r="785" spans="1:6" ht="13.5">
      <c r="A785" s="244" t="s">
        <v>10347</v>
      </c>
      <c r="B785" s="244" t="str">
        <f t="shared" si="12"/>
        <v>89266U</v>
      </c>
      <c r="C785" s="244" t="s">
        <v>5651</v>
      </c>
      <c r="D785" s="244" t="s">
        <v>83</v>
      </c>
      <c r="E785" s="244" t="s">
        <v>4952</v>
      </c>
      <c r="F785" s="245">
        <v>0.65</v>
      </c>
    </row>
    <row r="786" spans="1:6" ht="13.5">
      <c r="A786" s="244" t="s">
        <v>10348</v>
      </c>
      <c r="B786" s="244" t="str">
        <f t="shared" si="12"/>
        <v>89267U</v>
      </c>
      <c r="C786" s="244" t="s">
        <v>5652</v>
      </c>
      <c r="D786" s="244" t="s">
        <v>83</v>
      </c>
      <c r="E786" s="244" t="s">
        <v>4952</v>
      </c>
      <c r="F786" s="245">
        <v>26.42</v>
      </c>
    </row>
    <row r="787" spans="1:6" ht="13.5">
      <c r="A787" s="244" t="s">
        <v>10349</v>
      </c>
      <c r="B787" s="244" t="str">
        <f t="shared" si="12"/>
        <v>89268U</v>
      </c>
      <c r="C787" s="244" t="s">
        <v>5653</v>
      </c>
      <c r="D787" s="244" t="s">
        <v>83</v>
      </c>
      <c r="E787" s="244" t="s">
        <v>4952</v>
      </c>
      <c r="F787" s="245">
        <v>4.75</v>
      </c>
    </row>
    <row r="788" spans="1:6" ht="13.5">
      <c r="A788" s="244" t="s">
        <v>10350</v>
      </c>
      <c r="B788" s="244" t="str">
        <f t="shared" si="12"/>
        <v>89269U</v>
      </c>
      <c r="C788" s="244" t="s">
        <v>5654</v>
      </c>
      <c r="D788" s="244" t="s">
        <v>83</v>
      </c>
      <c r="E788" s="244" t="s">
        <v>4952</v>
      </c>
      <c r="F788" s="245">
        <v>1.84</v>
      </c>
    </row>
    <row r="789" spans="1:6" ht="13.5">
      <c r="A789" s="244" t="s">
        <v>10351</v>
      </c>
      <c r="B789" s="244" t="str">
        <f t="shared" si="12"/>
        <v>89270U</v>
      </c>
      <c r="C789" s="244" t="s">
        <v>5655</v>
      </c>
      <c r="D789" s="244" t="s">
        <v>83</v>
      </c>
      <c r="E789" s="244" t="s">
        <v>4952</v>
      </c>
      <c r="F789" s="245">
        <v>42.48</v>
      </c>
    </row>
    <row r="790" spans="1:6" ht="13.5">
      <c r="A790" s="244" t="s">
        <v>10352</v>
      </c>
      <c r="B790" s="244" t="str">
        <f t="shared" si="12"/>
        <v>89271U</v>
      </c>
      <c r="C790" s="244" t="s">
        <v>5656</v>
      </c>
      <c r="D790" s="244" t="s">
        <v>83</v>
      </c>
      <c r="E790" s="244" t="s">
        <v>5269</v>
      </c>
      <c r="F790" s="245">
        <v>14.64</v>
      </c>
    </row>
    <row r="791" spans="1:6" ht="13.5">
      <c r="A791" s="244" t="s">
        <v>10353</v>
      </c>
      <c r="B791" s="244" t="str">
        <f t="shared" si="12"/>
        <v>89274U</v>
      </c>
      <c r="C791" s="244" t="s">
        <v>5657</v>
      </c>
      <c r="D791" s="244" t="s">
        <v>83</v>
      </c>
      <c r="E791" s="244" t="s">
        <v>4900</v>
      </c>
      <c r="F791" s="245">
        <v>1.19</v>
      </c>
    </row>
    <row r="792" spans="1:6" ht="13.5">
      <c r="A792" s="244" t="s">
        <v>10354</v>
      </c>
      <c r="B792" s="244" t="str">
        <f t="shared" si="12"/>
        <v>89275U</v>
      </c>
      <c r="C792" s="244" t="s">
        <v>5658</v>
      </c>
      <c r="D792" s="244" t="s">
        <v>83</v>
      </c>
      <c r="E792" s="244" t="s">
        <v>4900</v>
      </c>
      <c r="F792" s="245">
        <v>0.14000000000000001</v>
      </c>
    </row>
    <row r="793" spans="1:6" ht="13.5">
      <c r="A793" s="244" t="s">
        <v>10355</v>
      </c>
      <c r="B793" s="244" t="str">
        <f t="shared" si="12"/>
        <v>89276U</v>
      </c>
      <c r="C793" s="244" t="s">
        <v>5659</v>
      </c>
      <c r="D793" s="244" t="s">
        <v>83</v>
      </c>
      <c r="E793" s="244" t="s">
        <v>4900</v>
      </c>
      <c r="F793" s="245">
        <v>1.1200000000000001</v>
      </c>
    </row>
    <row r="794" spans="1:6" ht="13.5">
      <c r="A794" s="244" t="s">
        <v>10356</v>
      </c>
      <c r="B794" s="244" t="str">
        <f t="shared" si="12"/>
        <v>89277U</v>
      </c>
      <c r="C794" s="244" t="s">
        <v>5660</v>
      </c>
      <c r="D794" s="244" t="s">
        <v>83</v>
      </c>
      <c r="E794" s="244" t="s">
        <v>5269</v>
      </c>
      <c r="F794" s="245">
        <v>4.28</v>
      </c>
    </row>
    <row r="795" spans="1:6" ht="13.5">
      <c r="A795" s="244" t="s">
        <v>10357</v>
      </c>
      <c r="B795" s="244" t="str">
        <f t="shared" si="12"/>
        <v>89280U</v>
      </c>
      <c r="C795" s="244" t="s">
        <v>5661</v>
      </c>
      <c r="D795" s="244" t="s">
        <v>83</v>
      </c>
      <c r="E795" s="244" t="s">
        <v>4952</v>
      </c>
      <c r="F795" s="245">
        <v>19.54</v>
      </c>
    </row>
    <row r="796" spans="1:6" ht="13.5">
      <c r="A796" s="244" t="s">
        <v>10358</v>
      </c>
      <c r="B796" s="244" t="str">
        <f t="shared" si="12"/>
        <v>89281U</v>
      </c>
      <c r="C796" s="244" t="s">
        <v>5662</v>
      </c>
      <c r="D796" s="244" t="s">
        <v>83</v>
      </c>
      <c r="E796" s="244" t="s">
        <v>4952</v>
      </c>
      <c r="F796" s="245">
        <v>2.71</v>
      </c>
    </row>
    <row r="797" spans="1:6" ht="13.5">
      <c r="A797" s="244" t="s">
        <v>10359</v>
      </c>
      <c r="B797" s="244" t="str">
        <f t="shared" si="12"/>
        <v>89870U</v>
      </c>
      <c r="C797" s="244" t="s">
        <v>5663</v>
      </c>
      <c r="D797" s="244" t="s">
        <v>83</v>
      </c>
      <c r="E797" s="244" t="s">
        <v>4952</v>
      </c>
      <c r="F797" s="245">
        <v>19.96</v>
      </c>
    </row>
    <row r="798" spans="1:6" ht="13.5">
      <c r="A798" s="244" t="s">
        <v>10360</v>
      </c>
      <c r="B798" s="244" t="str">
        <f t="shared" si="12"/>
        <v>89871U</v>
      </c>
      <c r="C798" s="244" t="s">
        <v>5664</v>
      </c>
      <c r="D798" s="244" t="s">
        <v>83</v>
      </c>
      <c r="E798" s="244" t="s">
        <v>4952</v>
      </c>
      <c r="F798" s="245">
        <v>3.68</v>
      </c>
    </row>
    <row r="799" spans="1:6" ht="13.5">
      <c r="A799" s="244" t="s">
        <v>10361</v>
      </c>
      <c r="B799" s="244" t="str">
        <f t="shared" si="12"/>
        <v>89872U</v>
      </c>
      <c r="C799" s="244" t="s">
        <v>5665</v>
      </c>
      <c r="D799" s="244" t="s">
        <v>83</v>
      </c>
      <c r="E799" s="244" t="s">
        <v>4952</v>
      </c>
      <c r="F799" s="245">
        <v>1.44</v>
      </c>
    </row>
    <row r="800" spans="1:6" ht="13.5">
      <c r="A800" s="244" t="s">
        <v>10362</v>
      </c>
      <c r="B800" s="244" t="str">
        <f t="shared" si="12"/>
        <v>89873U</v>
      </c>
      <c r="C800" s="244" t="s">
        <v>5666</v>
      </c>
      <c r="D800" s="244" t="s">
        <v>83</v>
      </c>
      <c r="E800" s="244" t="s">
        <v>4952</v>
      </c>
      <c r="F800" s="245">
        <v>37.44</v>
      </c>
    </row>
    <row r="801" spans="1:6" ht="13.5">
      <c r="A801" s="244" t="s">
        <v>10363</v>
      </c>
      <c r="B801" s="244" t="str">
        <f t="shared" si="12"/>
        <v>89874U</v>
      </c>
      <c r="C801" s="244" t="s">
        <v>5667</v>
      </c>
      <c r="D801" s="244" t="s">
        <v>83</v>
      </c>
      <c r="E801" s="244" t="s">
        <v>5269</v>
      </c>
      <c r="F801" s="245">
        <v>88.99</v>
      </c>
    </row>
    <row r="802" spans="1:6" ht="13.5">
      <c r="A802" s="244" t="s">
        <v>10364</v>
      </c>
      <c r="B802" s="244" t="str">
        <f t="shared" si="12"/>
        <v>89878U</v>
      </c>
      <c r="C802" s="244" t="s">
        <v>5668</v>
      </c>
      <c r="D802" s="244" t="s">
        <v>83</v>
      </c>
      <c r="E802" s="244" t="s">
        <v>4952</v>
      </c>
      <c r="F802" s="245">
        <v>21.06</v>
      </c>
    </row>
    <row r="803" spans="1:6" ht="13.5">
      <c r="A803" s="244" t="s">
        <v>10365</v>
      </c>
      <c r="B803" s="244" t="str">
        <f t="shared" si="12"/>
        <v>89879U</v>
      </c>
      <c r="C803" s="244" t="s">
        <v>5669</v>
      </c>
      <c r="D803" s="244" t="s">
        <v>83</v>
      </c>
      <c r="E803" s="244" t="s">
        <v>4952</v>
      </c>
      <c r="F803" s="245">
        <v>3.89</v>
      </c>
    </row>
    <row r="804" spans="1:6" ht="13.5">
      <c r="A804" s="244" t="s">
        <v>10366</v>
      </c>
      <c r="B804" s="244" t="str">
        <f t="shared" si="12"/>
        <v>89880U</v>
      </c>
      <c r="C804" s="244" t="s">
        <v>5670</v>
      </c>
      <c r="D804" s="244" t="s">
        <v>83</v>
      </c>
      <c r="E804" s="244" t="s">
        <v>4952</v>
      </c>
      <c r="F804" s="245">
        <v>1.51</v>
      </c>
    </row>
    <row r="805" spans="1:6" ht="13.5">
      <c r="A805" s="244" t="s">
        <v>10367</v>
      </c>
      <c r="B805" s="244" t="str">
        <f t="shared" si="12"/>
        <v>89881U</v>
      </c>
      <c r="C805" s="244" t="s">
        <v>5671</v>
      </c>
      <c r="D805" s="244" t="s">
        <v>83</v>
      </c>
      <c r="E805" s="244" t="s">
        <v>4952</v>
      </c>
      <c r="F805" s="245">
        <v>39.5</v>
      </c>
    </row>
    <row r="806" spans="1:6" ht="13.5">
      <c r="A806" s="244" t="s">
        <v>10368</v>
      </c>
      <c r="B806" s="244" t="str">
        <f t="shared" si="12"/>
        <v>89882U</v>
      </c>
      <c r="C806" s="244" t="s">
        <v>5672</v>
      </c>
      <c r="D806" s="244" t="s">
        <v>83</v>
      </c>
      <c r="E806" s="244" t="s">
        <v>5269</v>
      </c>
      <c r="F806" s="245">
        <v>102.68</v>
      </c>
    </row>
    <row r="807" spans="1:6" ht="13.5">
      <c r="A807" s="244" t="s">
        <v>10369</v>
      </c>
      <c r="B807" s="244" t="str">
        <f t="shared" si="12"/>
        <v>90582U</v>
      </c>
      <c r="C807" s="244" t="s">
        <v>5673</v>
      </c>
      <c r="D807" s="244" t="s">
        <v>83</v>
      </c>
      <c r="E807" s="244" t="s">
        <v>4952</v>
      </c>
      <c r="F807" s="245">
        <v>0.27</v>
      </c>
    </row>
    <row r="808" spans="1:6" ht="13.5">
      <c r="A808" s="244" t="s">
        <v>10370</v>
      </c>
      <c r="B808" s="244" t="str">
        <f t="shared" si="12"/>
        <v>90583U</v>
      </c>
      <c r="C808" s="244" t="s">
        <v>5674</v>
      </c>
      <c r="D808" s="244" t="s">
        <v>83</v>
      </c>
      <c r="E808" s="244" t="s">
        <v>4952</v>
      </c>
      <c r="F808" s="245">
        <v>0.03</v>
      </c>
    </row>
    <row r="809" spans="1:6" ht="13.5">
      <c r="A809" s="244" t="s">
        <v>10371</v>
      </c>
      <c r="B809" s="244" t="str">
        <f t="shared" si="12"/>
        <v>90584U</v>
      </c>
      <c r="C809" s="244" t="s">
        <v>5675</v>
      </c>
      <c r="D809" s="244" t="s">
        <v>83</v>
      </c>
      <c r="E809" s="244" t="s">
        <v>4952</v>
      </c>
      <c r="F809" s="245">
        <v>0.21</v>
      </c>
    </row>
    <row r="810" spans="1:6" ht="13.5">
      <c r="A810" s="244" t="s">
        <v>10372</v>
      </c>
      <c r="B810" s="244" t="str">
        <f t="shared" si="12"/>
        <v>90585U</v>
      </c>
      <c r="C810" s="244" t="s">
        <v>5676</v>
      </c>
      <c r="D810" s="244" t="s">
        <v>83</v>
      </c>
      <c r="E810" s="244" t="s">
        <v>4900</v>
      </c>
      <c r="F810" s="245">
        <v>0.98</v>
      </c>
    </row>
    <row r="811" spans="1:6" ht="13.5">
      <c r="A811" s="244" t="s">
        <v>10373</v>
      </c>
      <c r="B811" s="244" t="str">
        <f t="shared" si="12"/>
        <v>90621U</v>
      </c>
      <c r="C811" s="244" t="s">
        <v>5677</v>
      </c>
      <c r="D811" s="244" t="s">
        <v>83</v>
      </c>
      <c r="E811" s="244" t="s">
        <v>4952</v>
      </c>
      <c r="F811" s="245">
        <v>1.47</v>
      </c>
    </row>
    <row r="812" spans="1:6" ht="13.5">
      <c r="A812" s="244" t="s">
        <v>10374</v>
      </c>
      <c r="B812" s="244" t="str">
        <f t="shared" si="12"/>
        <v>90622U</v>
      </c>
      <c r="C812" s="244" t="s">
        <v>5678</v>
      </c>
      <c r="D812" s="244" t="s">
        <v>83</v>
      </c>
      <c r="E812" s="244" t="s">
        <v>4952</v>
      </c>
      <c r="F812" s="245">
        <v>0.17</v>
      </c>
    </row>
    <row r="813" spans="1:6" ht="13.5">
      <c r="A813" s="244" t="s">
        <v>10375</v>
      </c>
      <c r="B813" s="244" t="str">
        <f t="shared" si="12"/>
        <v>90623U</v>
      </c>
      <c r="C813" s="244" t="s">
        <v>5679</v>
      </c>
      <c r="D813" s="244" t="s">
        <v>83</v>
      </c>
      <c r="E813" s="244" t="s">
        <v>4952</v>
      </c>
      <c r="F813" s="245">
        <v>1.84</v>
      </c>
    </row>
    <row r="814" spans="1:6" ht="13.5">
      <c r="A814" s="244" t="s">
        <v>10376</v>
      </c>
      <c r="B814" s="244" t="str">
        <f t="shared" si="12"/>
        <v>90624U</v>
      </c>
      <c r="C814" s="244" t="s">
        <v>5680</v>
      </c>
      <c r="D814" s="244" t="s">
        <v>83</v>
      </c>
      <c r="E814" s="244" t="s">
        <v>4900</v>
      </c>
      <c r="F814" s="245">
        <v>2.4700000000000002</v>
      </c>
    </row>
    <row r="815" spans="1:6" ht="13.5">
      <c r="A815" s="244" t="s">
        <v>10377</v>
      </c>
      <c r="B815" s="244" t="str">
        <f t="shared" si="12"/>
        <v>90627U</v>
      </c>
      <c r="C815" s="244" t="s">
        <v>5681</v>
      </c>
      <c r="D815" s="244" t="s">
        <v>83</v>
      </c>
      <c r="E815" s="244" t="s">
        <v>4952</v>
      </c>
      <c r="F815" s="245">
        <v>25.65</v>
      </c>
    </row>
    <row r="816" spans="1:6" ht="13.5">
      <c r="A816" s="244" t="s">
        <v>10378</v>
      </c>
      <c r="B816" s="244" t="str">
        <f t="shared" si="12"/>
        <v>90628U</v>
      </c>
      <c r="C816" s="244" t="s">
        <v>5682</v>
      </c>
      <c r="D816" s="244" t="s">
        <v>83</v>
      </c>
      <c r="E816" s="244" t="s">
        <v>4952</v>
      </c>
      <c r="F816" s="245">
        <v>3.65</v>
      </c>
    </row>
    <row r="817" spans="1:6" ht="13.5">
      <c r="A817" s="244" t="s">
        <v>10379</v>
      </c>
      <c r="B817" s="244" t="str">
        <f t="shared" si="12"/>
        <v>90629U</v>
      </c>
      <c r="C817" s="244" t="s">
        <v>5683</v>
      </c>
      <c r="D817" s="244" t="s">
        <v>83</v>
      </c>
      <c r="E817" s="244" t="s">
        <v>4952</v>
      </c>
      <c r="F817" s="245">
        <v>32.090000000000003</v>
      </c>
    </row>
    <row r="818" spans="1:6" ht="13.5">
      <c r="A818" s="244" t="s">
        <v>10380</v>
      </c>
      <c r="B818" s="244" t="str">
        <f t="shared" si="12"/>
        <v>90630U</v>
      </c>
      <c r="C818" s="244" t="s">
        <v>5684</v>
      </c>
      <c r="D818" s="244" t="s">
        <v>83</v>
      </c>
      <c r="E818" s="244" t="s">
        <v>4900</v>
      </c>
      <c r="F818" s="245">
        <v>10.01</v>
      </c>
    </row>
    <row r="819" spans="1:6" ht="13.5">
      <c r="A819" s="244" t="s">
        <v>10381</v>
      </c>
      <c r="B819" s="244" t="str">
        <f t="shared" si="12"/>
        <v>90633U</v>
      </c>
      <c r="C819" s="244" t="s">
        <v>5685</v>
      </c>
      <c r="D819" s="244" t="s">
        <v>83</v>
      </c>
      <c r="E819" s="244" t="s">
        <v>4900</v>
      </c>
      <c r="F819" s="245">
        <v>3.03</v>
      </c>
    </row>
    <row r="820" spans="1:6" ht="13.5">
      <c r="A820" s="244" t="s">
        <v>10382</v>
      </c>
      <c r="B820" s="244" t="str">
        <f t="shared" si="12"/>
        <v>90634U</v>
      </c>
      <c r="C820" s="244" t="s">
        <v>5686</v>
      </c>
      <c r="D820" s="244" t="s">
        <v>83</v>
      </c>
      <c r="E820" s="244" t="s">
        <v>4900</v>
      </c>
      <c r="F820" s="245">
        <v>0.36</v>
      </c>
    </row>
    <row r="821" spans="1:6" ht="13.5">
      <c r="A821" s="244" t="s">
        <v>10383</v>
      </c>
      <c r="B821" s="244" t="str">
        <f t="shared" si="12"/>
        <v>90635U</v>
      </c>
      <c r="C821" s="244" t="s">
        <v>5687</v>
      </c>
      <c r="D821" s="244" t="s">
        <v>83</v>
      </c>
      <c r="E821" s="244" t="s">
        <v>4900</v>
      </c>
      <c r="F821" s="245">
        <v>3.31</v>
      </c>
    </row>
    <row r="822" spans="1:6" ht="13.5">
      <c r="A822" s="244" t="s">
        <v>10384</v>
      </c>
      <c r="B822" s="244" t="str">
        <f t="shared" si="12"/>
        <v>90636U</v>
      </c>
      <c r="C822" s="244" t="s">
        <v>5688</v>
      </c>
      <c r="D822" s="244" t="s">
        <v>83</v>
      </c>
      <c r="E822" s="244" t="s">
        <v>4900</v>
      </c>
      <c r="F822" s="245">
        <v>4.9400000000000004</v>
      </c>
    </row>
    <row r="823" spans="1:6" ht="13.5">
      <c r="A823" s="244" t="s">
        <v>10385</v>
      </c>
      <c r="B823" s="244" t="str">
        <f t="shared" si="12"/>
        <v>90639U</v>
      </c>
      <c r="C823" s="244" t="s">
        <v>5689</v>
      </c>
      <c r="D823" s="244" t="s">
        <v>83</v>
      </c>
      <c r="E823" s="244" t="s">
        <v>4900</v>
      </c>
      <c r="F823" s="245">
        <v>4.5199999999999996</v>
      </c>
    </row>
    <row r="824" spans="1:6" ht="13.5">
      <c r="A824" s="244" t="s">
        <v>10386</v>
      </c>
      <c r="B824" s="244" t="str">
        <f t="shared" si="12"/>
        <v>90640U</v>
      </c>
      <c r="C824" s="244" t="s">
        <v>5690</v>
      </c>
      <c r="D824" s="244" t="s">
        <v>83</v>
      </c>
      <c r="E824" s="244" t="s">
        <v>4900</v>
      </c>
      <c r="F824" s="245">
        <v>0.53</v>
      </c>
    </row>
    <row r="825" spans="1:6" ht="13.5">
      <c r="A825" s="244" t="s">
        <v>10387</v>
      </c>
      <c r="B825" s="244" t="str">
        <f t="shared" si="12"/>
        <v>90641U</v>
      </c>
      <c r="C825" s="244" t="s">
        <v>5691</v>
      </c>
      <c r="D825" s="244" t="s">
        <v>83</v>
      </c>
      <c r="E825" s="244" t="s">
        <v>4900</v>
      </c>
      <c r="F825" s="245">
        <v>4.95</v>
      </c>
    </row>
    <row r="826" spans="1:6" ht="13.5">
      <c r="A826" s="244" t="s">
        <v>10388</v>
      </c>
      <c r="B826" s="244" t="str">
        <f t="shared" si="12"/>
        <v>90642U</v>
      </c>
      <c r="C826" s="244" t="s">
        <v>5692</v>
      </c>
      <c r="D826" s="244" t="s">
        <v>83</v>
      </c>
      <c r="E826" s="244" t="s">
        <v>5269</v>
      </c>
      <c r="F826" s="245">
        <v>4.6500000000000004</v>
      </c>
    </row>
    <row r="827" spans="1:6" ht="13.5">
      <c r="A827" s="244" t="s">
        <v>10389</v>
      </c>
      <c r="B827" s="244" t="str">
        <f t="shared" si="12"/>
        <v>90646U</v>
      </c>
      <c r="C827" s="244" t="s">
        <v>5693</v>
      </c>
      <c r="D827" s="244" t="s">
        <v>83</v>
      </c>
      <c r="E827" s="244" t="s">
        <v>4900</v>
      </c>
      <c r="F827" s="245">
        <v>0.53</v>
      </c>
    </row>
    <row r="828" spans="1:6" ht="13.5">
      <c r="A828" s="244" t="s">
        <v>10390</v>
      </c>
      <c r="B828" s="244" t="str">
        <f t="shared" si="12"/>
        <v>90647U</v>
      </c>
      <c r="C828" s="244" t="s">
        <v>5694</v>
      </c>
      <c r="D828" s="244" t="s">
        <v>83</v>
      </c>
      <c r="E828" s="244" t="s">
        <v>4900</v>
      </c>
      <c r="F828" s="245">
        <v>0.06</v>
      </c>
    </row>
    <row r="829" spans="1:6" ht="13.5">
      <c r="A829" s="244" t="s">
        <v>10391</v>
      </c>
      <c r="B829" s="244" t="str">
        <f t="shared" si="12"/>
        <v>90648U</v>
      </c>
      <c r="C829" s="244" t="s">
        <v>5695</v>
      </c>
      <c r="D829" s="244" t="s">
        <v>83</v>
      </c>
      <c r="E829" s="244" t="s">
        <v>4900</v>
      </c>
      <c r="F829" s="245">
        <v>0.57999999999999996</v>
      </c>
    </row>
    <row r="830" spans="1:6" ht="13.5">
      <c r="A830" s="244" t="s">
        <v>10392</v>
      </c>
      <c r="B830" s="244" t="str">
        <f t="shared" si="12"/>
        <v>90649U</v>
      </c>
      <c r="C830" s="244" t="s">
        <v>5696</v>
      </c>
      <c r="D830" s="244" t="s">
        <v>83</v>
      </c>
      <c r="E830" s="244" t="s">
        <v>5269</v>
      </c>
      <c r="F830" s="245">
        <v>7.7</v>
      </c>
    </row>
    <row r="831" spans="1:6" ht="13.5">
      <c r="A831" s="244" t="s">
        <v>10393</v>
      </c>
      <c r="B831" s="244" t="str">
        <f t="shared" si="12"/>
        <v>90652U</v>
      </c>
      <c r="C831" s="244" t="s">
        <v>5697</v>
      </c>
      <c r="D831" s="244" t="s">
        <v>83</v>
      </c>
      <c r="E831" s="244" t="s">
        <v>4900</v>
      </c>
      <c r="F831" s="245">
        <v>2.94</v>
      </c>
    </row>
    <row r="832" spans="1:6" ht="13.5">
      <c r="A832" s="244" t="s">
        <v>10394</v>
      </c>
      <c r="B832" s="244" t="str">
        <f t="shared" si="12"/>
        <v>90653U</v>
      </c>
      <c r="C832" s="244" t="s">
        <v>5698</v>
      </c>
      <c r="D832" s="244" t="s">
        <v>83</v>
      </c>
      <c r="E832" s="244" t="s">
        <v>4900</v>
      </c>
      <c r="F832" s="245">
        <v>0.35</v>
      </c>
    </row>
    <row r="833" spans="1:6" ht="13.5">
      <c r="A833" s="244" t="s">
        <v>10395</v>
      </c>
      <c r="B833" s="244" t="str">
        <f t="shared" si="12"/>
        <v>90654U</v>
      </c>
      <c r="C833" s="244" t="s">
        <v>5699</v>
      </c>
      <c r="D833" s="244" t="s">
        <v>83</v>
      </c>
      <c r="E833" s="244" t="s">
        <v>4900</v>
      </c>
      <c r="F833" s="245">
        <v>3.22</v>
      </c>
    </row>
    <row r="834" spans="1:6" ht="13.5">
      <c r="A834" s="244" t="s">
        <v>10396</v>
      </c>
      <c r="B834" s="244" t="str">
        <f t="shared" si="12"/>
        <v>90655U</v>
      </c>
      <c r="C834" s="244" t="s">
        <v>5700</v>
      </c>
      <c r="D834" s="244" t="s">
        <v>83</v>
      </c>
      <c r="E834" s="244" t="s">
        <v>5269</v>
      </c>
      <c r="F834" s="245">
        <v>5.07</v>
      </c>
    </row>
    <row r="835" spans="1:6" ht="13.5">
      <c r="A835" s="244" t="s">
        <v>10397</v>
      </c>
      <c r="B835" s="244" t="str">
        <f t="shared" si="12"/>
        <v>90658U</v>
      </c>
      <c r="C835" s="244" t="s">
        <v>5701</v>
      </c>
      <c r="D835" s="244" t="s">
        <v>83</v>
      </c>
      <c r="E835" s="244" t="s">
        <v>4900</v>
      </c>
      <c r="F835" s="245">
        <v>3.15</v>
      </c>
    </row>
    <row r="836" spans="1:6" ht="13.5">
      <c r="A836" s="244" t="s">
        <v>10398</v>
      </c>
      <c r="B836" s="244" t="str">
        <f t="shared" si="12"/>
        <v>90659U</v>
      </c>
      <c r="C836" s="244" t="s">
        <v>5702</v>
      </c>
      <c r="D836" s="244" t="s">
        <v>83</v>
      </c>
      <c r="E836" s="244" t="s">
        <v>4900</v>
      </c>
      <c r="F836" s="245">
        <v>0.37</v>
      </c>
    </row>
    <row r="837" spans="1:6" ht="13.5">
      <c r="A837" s="244" t="s">
        <v>10399</v>
      </c>
      <c r="B837" s="244" t="str">
        <f t="shared" si="12"/>
        <v>90660U</v>
      </c>
      <c r="C837" s="244" t="s">
        <v>5703</v>
      </c>
      <c r="D837" s="244" t="s">
        <v>83</v>
      </c>
      <c r="E837" s="244" t="s">
        <v>4900</v>
      </c>
      <c r="F837" s="245">
        <v>3.45</v>
      </c>
    </row>
    <row r="838" spans="1:6" ht="13.5">
      <c r="A838" s="244" t="s">
        <v>10400</v>
      </c>
      <c r="B838" s="244" t="str">
        <f t="shared" si="12"/>
        <v>90661U</v>
      </c>
      <c r="C838" s="244" t="s">
        <v>5704</v>
      </c>
      <c r="D838" s="244" t="s">
        <v>83</v>
      </c>
      <c r="E838" s="244" t="s">
        <v>5269</v>
      </c>
      <c r="F838" s="245">
        <v>5.07</v>
      </c>
    </row>
    <row r="839" spans="1:6" ht="13.5">
      <c r="A839" s="244" t="s">
        <v>10401</v>
      </c>
      <c r="B839" s="244" t="str">
        <f t="shared" si="12"/>
        <v>90664U</v>
      </c>
      <c r="C839" s="244" t="s">
        <v>5705</v>
      </c>
      <c r="D839" s="244" t="s">
        <v>83</v>
      </c>
      <c r="E839" s="244" t="s">
        <v>4952</v>
      </c>
      <c r="F839" s="245">
        <v>3.77</v>
      </c>
    </row>
    <row r="840" spans="1:6" ht="13.5">
      <c r="A840" s="244" t="s">
        <v>10402</v>
      </c>
      <c r="B840" s="244" t="str">
        <f t="shared" ref="B840:B903" si="13">A840&amp;"U"</f>
        <v>90665U</v>
      </c>
      <c r="C840" s="244" t="s">
        <v>5706</v>
      </c>
      <c r="D840" s="244" t="s">
        <v>83</v>
      </c>
      <c r="E840" s="244" t="s">
        <v>4952</v>
      </c>
      <c r="F840" s="245">
        <v>0.43</v>
      </c>
    </row>
    <row r="841" spans="1:6" ht="13.5">
      <c r="A841" s="244" t="s">
        <v>10403</v>
      </c>
      <c r="B841" s="244" t="str">
        <f t="shared" si="13"/>
        <v>90666U</v>
      </c>
      <c r="C841" s="244" t="s">
        <v>5707</v>
      </c>
      <c r="D841" s="244" t="s">
        <v>83</v>
      </c>
      <c r="E841" s="244" t="s">
        <v>4952</v>
      </c>
      <c r="F841" s="245">
        <v>4.12</v>
      </c>
    </row>
    <row r="842" spans="1:6" ht="13.5">
      <c r="A842" s="244" t="s">
        <v>10404</v>
      </c>
      <c r="B842" s="244" t="str">
        <f t="shared" si="13"/>
        <v>90667U</v>
      </c>
      <c r="C842" s="244" t="s">
        <v>5708</v>
      </c>
      <c r="D842" s="244" t="s">
        <v>83</v>
      </c>
      <c r="E842" s="244" t="s">
        <v>5269</v>
      </c>
      <c r="F842" s="245">
        <v>7.55</v>
      </c>
    </row>
    <row r="843" spans="1:6" ht="13.5">
      <c r="A843" s="244" t="s">
        <v>10405</v>
      </c>
      <c r="B843" s="244" t="str">
        <f t="shared" si="13"/>
        <v>90670U</v>
      </c>
      <c r="C843" s="244" t="s">
        <v>5709</v>
      </c>
      <c r="D843" s="244" t="s">
        <v>83</v>
      </c>
      <c r="E843" s="244" t="s">
        <v>4952</v>
      </c>
      <c r="F843" s="245">
        <v>117.71</v>
      </c>
    </row>
    <row r="844" spans="1:6" ht="13.5">
      <c r="A844" s="244" t="s">
        <v>10406</v>
      </c>
      <c r="B844" s="244" t="str">
        <f t="shared" si="13"/>
        <v>90671U</v>
      </c>
      <c r="C844" s="244" t="s">
        <v>5710</v>
      </c>
      <c r="D844" s="244" t="s">
        <v>83</v>
      </c>
      <c r="E844" s="244" t="s">
        <v>4952</v>
      </c>
      <c r="F844" s="245">
        <v>16.34</v>
      </c>
    </row>
    <row r="845" spans="1:6" ht="13.5">
      <c r="A845" s="244" t="s">
        <v>10407</v>
      </c>
      <c r="B845" s="244" t="str">
        <f t="shared" si="13"/>
        <v>90672U</v>
      </c>
      <c r="C845" s="244" t="s">
        <v>5711</v>
      </c>
      <c r="D845" s="244" t="s">
        <v>83</v>
      </c>
      <c r="E845" s="244" t="s">
        <v>4952</v>
      </c>
      <c r="F845" s="245">
        <v>147.31</v>
      </c>
    </row>
    <row r="846" spans="1:6" ht="13.5">
      <c r="A846" s="244" t="s">
        <v>10408</v>
      </c>
      <c r="B846" s="244" t="str">
        <f t="shared" si="13"/>
        <v>90673U</v>
      </c>
      <c r="C846" s="244" t="s">
        <v>5712</v>
      </c>
      <c r="D846" s="244" t="s">
        <v>83</v>
      </c>
      <c r="E846" s="244" t="s">
        <v>5269</v>
      </c>
      <c r="F846" s="245">
        <v>60.4</v>
      </c>
    </row>
    <row r="847" spans="1:6" ht="13.5">
      <c r="A847" s="244" t="s">
        <v>10409</v>
      </c>
      <c r="B847" s="244" t="str">
        <f t="shared" si="13"/>
        <v>90676U</v>
      </c>
      <c r="C847" s="244" t="s">
        <v>5713</v>
      </c>
      <c r="D847" s="244" t="s">
        <v>83</v>
      </c>
      <c r="E847" s="244" t="s">
        <v>4952</v>
      </c>
      <c r="F847" s="245">
        <v>61.68</v>
      </c>
    </row>
    <row r="848" spans="1:6" ht="13.5">
      <c r="A848" s="244" t="s">
        <v>10410</v>
      </c>
      <c r="B848" s="244" t="str">
        <f t="shared" si="13"/>
        <v>90677U</v>
      </c>
      <c r="C848" s="244" t="s">
        <v>5714</v>
      </c>
      <c r="D848" s="244" t="s">
        <v>83</v>
      </c>
      <c r="E848" s="244" t="s">
        <v>4952</v>
      </c>
      <c r="F848" s="245">
        <v>8.56</v>
      </c>
    </row>
    <row r="849" spans="1:6" ht="13.5">
      <c r="A849" s="244" t="s">
        <v>10411</v>
      </c>
      <c r="B849" s="244" t="str">
        <f t="shared" si="13"/>
        <v>90678U</v>
      </c>
      <c r="C849" s="244" t="s">
        <v>5715</v>
      </c>
      <c r="D849" s="244" t="s">
        <v>83</v>
      </c>
      <c r="E849" s="244" t="s">
        <v>4952</v>
      </c>
      <c r="F849" s="245">
        <v>77.2</v>
      </c>
    </row>
    <row r="850" spans="1:6" ht="13.5">
      <c r="A850" s="244" t="s">
        <v>10412</v>
      </c>
      <c r="B850" s="244" t="str">
        <f t="shared" si="13"/>
        <v>90679U</v>
      </c>
      <c r="C850" s="244" t="s">
        <v>5716</v>
      </c>
      <c r="D850" s="244" t="s">
        <v>83</v>
      </c>
      <c r="E850" s="244" t="s">
        <v>5269</v>
      </c>
      <c r="F850" s="245">
        <v>46.29</v>
      </c>
    </row>
    <row r="851" spans="1:6" ht="13.5">
      <c r="A851" s="244" t="s">
        <v>10413</v>
      </c>
      <c r="B851" s="244" t="str">
        <f t="shared" si="13"/>
        <v>90682U</v>
      </c>
      <c r="C851" s="244" t="s">
        <v>5717</v>
      </c>
      <c r="D851" s="244" t="s">
        <v>83</v>
      </c>
      <c r="E851" s="244" t="s">
        <v>4952</v>
      </c>
      <c r="F851" s="245">
        <v>23.82</v>
      </c>
    </row>
    <row r="852" spans="1:6" ht="13.5">
      <c r="A852" s="244" t="s">
        <v>10414</v>
      </c>
      <c r="B852" s="244" t="str">
        <f t="shared" si="13"/>
        <v>90683U</v>
      </c>
      <c r="C852" s="244" t="s">
        <v>5718</v>
      </c>
      <c r="D852" s="244" t="s">
        <v>83</v>
      </c>
      <c r="E852" s="244" t="s">
        <v>4952</v>
      </c>
      <c r="F852" s="245">
        <v>2.82</v>
      </c>
    </row>
    <row r="853" spans="1:6" ht="13.5">
      <c r="A853" s="244" t="s">
        <v>10415</v>
      </c>
      <c r="B853" s="244" t="str">
        <f t="shared" si="13"/>
        <v>90684U</v>
      </c>
      <c r="C853" s="244" t="s">
        <v>5719</v>
      </c>
      <c r="D853" s="244" t="s">
        <v>83</v>
      </c>
      <c r="E853" s="244" t="s">
        <v>4952</v>
      </c>
      <c r="F853" s="245">
        <v>26.06</v>
      </c>
    </row>
    <row r="854" spans="1:6" ht="13.5">
      <c r="A854" s="244" t="s">
        <v>10416</v>
      </c>
      <c r="B854" s="244" t="str">
        <f t="shared" si="13"/>
        <v>90685U</v>
      </c>
      <c r="C854" s="244" t="s">
        <v>5720</v>
      </c>
      <c r="D854" s="244" t="s">
        <v>83</v>
      </c>
      <c r="E854" s="244" t="s">
        <v>5269</v>
      </c>
      <c r="F854" s="245">
        <v>28.72</v>
      </c>
    </row>
    <row r="855" spans="1:6" ht="13.5">
      <c r="A855" s="244" t="s">
        <v>10417</v>
      </c>
      <c r="B855" s="244" t="str">
        <f t="shared" si="13"/>
        <v>90688U</v>
      </c>
      <c r="C855" s="244" t="s">
        <v>5721</v>
      </c>
      <c r="D855" s="244" t="s">
        <v>83</v>
      </c>
      <c r="E855" s="244" t="s">
        <v>4952</v>
      </c>
      <c r="F855" s="245">
        <v>13.46</v>
      </c>
    </row>
    <row r="856" spans="1:6" ht="13.5">
      <c r="A856" s="244" t="s">
        <v>10418</v>
      </c>
      <c r="B856" s="244" t="str">
        <f t="shared" si="13"/>
        <v>90689U</v>
      </c>
      <c r="C856" s="244" t="s">
        <v>5722</v>
      </c>
      <c r="D856" s="244" t="s">
        <v>83</v>
      </c>
      <c r="E856" s="244" t="s">
        <v>4952</v>
      </c>
      <c r="F856" s="245">
        <v>1.36</v>
      </c>
    </row>
    <row r="857" spans="1:6" ht="13.5">
      <c r="A857" s="244" t="s">
        <v>10419</v>
      </c>
      <c r="B857" s="244" t="str">
        <f t="shared" si="13"/>
        <v>90690U</v>
      </c>
      <c r="C857" s="244" t="s">
        <v>5723</v>
      </c>
      <c r="D857" s="244" t="s">
        <v>83</v>
      </c>
      <c r="E857" s="244" t="s">
        <v>4952</v>
      </c>
      <c r="F857" s="245">
        <v>16.829999999999998</v>
      </c>
    </row>
    <row r="858" spans="1:6" ht="13.5">
      <c r="A858" s="244" t="s">
        <v>10420</v>
      </c>
      <c r="B858" s="244" t="str">
        <f t="shared" si="13"/>
        <v>90691U</v>
      </c>
      <c r="C858" s="244" t="s">
        <v>5724</v>
      </c>
      <c r="D858" s="244" t="s">
        <v>83</v>
      </c>
      <c r="E858" s="244" t="s">
        <v>5269</v>
      </c>
      <c r="F858" s="245">
        <v>26.45</v>
      </c>
    </row>
    <row r="859" spans="1:6" ht="13.5">
      <c r="A859" s="244" t="s">
        <v>10421</v>
      </c>
      <c r="B859" s="244" t="str">
        <f t="shared" si="13"/>
        <v>90957U</v>
      </c>
      <c r="C859" s="244" t="s">
        <v>5725</v>
      </c>
      <c r="D859" s="244" t="s">
        <v>83</v>
      </c>
      <c r="E859" s="244" t="s">
        <v>4952</v>
      </c>
      <c r="F859" s="245">
        <v>2.33</v>
      </c>
    </row>
    <row r="860" spans="1:6" ht="13.5">
      <c r="A860" s="244" t="s">
        <v>10422</v>
      </c>
      <c r="B860" s="244" t="str">
        <f t="shared" si="13"/>
        <v>90958U</v>
      </c>
      <c r="C860" s="244" t="s">
        <v>5726</v>
      </c>
      <c r="D860" s="244" t="s">
        <v>83</v>
      </c>
      <c r="E860" s="244" t="s">
        <v>4952</v>
      </c>
      <c r="F860" s="245">
        <v>0.32</v>
      </c>
    </row>
    <row r="861" spans="1:6" ht="13.5">
      <c r="A861" s="244" t="s">
        <v>10423</v>
      </c>
      <c r="B861" s="244" t="str">
        <f t="shared" si="13"/>
        <v>90960U</v>
      </c>
      <c r="C861" s="244" t="s">
        <v>5727</v>
      </c>
      <c r="D861" s="244" t="s">
        <v>83</v>
      </c>
      <c r="E861" s="244" t="s">
        <v>4952</v>
      </c>
      <c r="F861" s="245">
        <v>3.11</v>
      </c>
    </row>
    <row r="862" spans="1:6" ht="13.5">
      <c r="A862" s="244" t="s">
        <v>10424</v>
      </c>
      <c r="B862" s="244" t="str">
        <f t="shared" si="13"/>
        <v>90961U</v>
      </c>
      <c r="C862" s="244" t="s">
        <v>5728</v>
      </c>
      <c r="D862" s="244" t="s">
        <v>83</v>
      </c>
      <c r="E862" s="244" t="s">
        <v>4952</v>
      </c>
      <c r="F862" s="245">
        <v>0.43</v>
      </c>
    </row>
    <row r="863" spans="1:6" ht="13.5">
      <c r="A863" s="244" t="s">
        <v>10425</v>
      </c>
      <c r="B863" s="244" t="str">
        <f t="shared" si="13"/>
        <v>90962U</v>
      </c>
      <c r="C863" s="244" t="s">
        <v>5729</v>
      </c>
      <c r="D863" s="244" t="s">
        <v>83</v>
      </c>
      <c r="E863" s="244" t="s">
        <v>4952</v>
      </c>
      <c r="F863" s="245">
        <v>3.89</v>
      </c>
    </row>
    <row r="864" spans="1:6" ht="13.5">
      <c r="A864" s="244" t="s">
        <v>10426</v>
      </c>
      <c r="B864" s="244" t="str">
        <f t="shared" si="13"/>
        <v>90963U</v>
      </c>
      <c r="C864" s="244" t="s">
        <v>5730</v>
      </c>
      <c r="D864" s="244" t="s">
        <v>83</v>
      </c>
      <c r="E864" s="244" t="s">
        <v>5269</v>
      </c>
      <c r="F864" s="245">
        <v>7.55</v>
      </c>
    </row>
    <row r="865" spans="1:6" ht="13.5">
      <c r="A865" s="244" t="s">
        <v>10427</v>
      </c>
      <c r="B865" s="244" t="str">
        <f t="shared" si="13"/>
        <v>90968U</v>
      </c>
      <c r="C865" s="244" t="s">
        <v>5731</v>
      </c>
      <c r="D865" s="244" t="s">
        <v>83</v>
      </c>
      <c r="E865" s="244" t="s">
        <v>4952</v>
      </c>
      <c r="F865" s="245">
        <v>3.12</v>
      </c>
    </row>
    <row r="866" spans="1:6" ht="13.5">
      <c r="A866" s="244" t="s">
        <v>10428</v>
      </c>
      <c r="B866" s="244" t="str">
        <f t="shared" si="13"/>
        <v>90969U</v>
      </c>
      <c r="C866" s="244" t="s">
        <v>5732</v>
      </c>
      <c r="D866" s="244" t="s">
        <v>83</v>
      </c>
      <c r="E866" s="244" t="s">
        <v>4952</v>
      </c>
      <c r="F866" s="245">
        <v>0.43</v>
      </c>
    </row>
    <row r="867" spans="1:6" ht="13.5">
      <c r="A867" s="244" t="s">
        <v>10429</v>
      </c>
      <c r="B867" s="244" t="str">
        <f t="shared" si="13"/>
        <v>90970U</v>
      </c>
      <c r="C867" s="244" t="s">
        <v>5733</v>
      </c>
      <c r="D867" s="244" t="s">
        <v>83</v>
      </c>
      <c r="E867" s="244" t="s">
        <v>4952</v>
      </c>
      <c r="F867" s="245">
        <v>3.91</v>
      </c>
    </row>
    <row r="868" spans="1:6" ht="13.5">
      <c r="A868" s="244" t="s">
        <v>10430</v>
      </c>
      <c r="B868" s="244" t="str">
        <f t="shared" si="13"/>
        <v>90971U</v>
      </c>
      <c r="C868" s="244" t="s">
        <v>5734</v>
      </c>
      <c r="D868" s="244" t="s">
        <v>83</v>
      </c>
      <c r="E868" s="244" t="s">
        <v>5269</v>
      </c>
      <c r="F868" s="245">
        <v>30.59</v>
      </c>
    </row>
    <row r="869" spans="1:6" ht="13.5">
      <c r="A869" s="244" t="s">
        <v>10431</v>
      </c>
      <c r="B869" s="244" t="str">
        <f t="shared" si="13"/>
        <v>90975U</v>
      </c>
      <c r="C869" s="244" t="s">
        <v>5735</v>
      </c>
      <c r="D869" s="244" t="s">
        <v>83</v>
      </c>
      <c r="E869" s="244" t="s">
        <v>4952</v>
      </c>
      <c r="F869" s="245">
        <v>7.93</v>
      </c>
    </row>
    <row r="870" spans="1:6" ht="13.5">
      <c r="A870" s="244" t="s">
        <v>10432</v>
      </c>
      <c r="B870" s="244" t="str">
        <f t="shared" si="13"/>
        <v>90976U</v>
      </c>
      <c r="C870" s="244" t="s">
        <v>5736</v>
      </c>
      <c r="D870" s="244" t="s">
        <v>83</v>
      </c>
      <c r="E870" s="244" t="s">
        <v>4952</v>
      </c>
      <c r="F870" s="245">
        <v>1.1000000000000001</v>
      </c>
    </row>
    <row r="871" spans="1:6" ht="13.5">
      <c r="A871" s="244" t="s">
        <v>10433</v>
      </c>
      <c r="B871" s="244" t="str">
        <f t="shared" si="13"/>
        <v>90977U</v>
      </c>
      <c r="C871" s="244" t="s">
        <v>5737</v>
      </c>
      <c r="D871" s="244" t="s">
        <v>83</v>
      </c>
      <c r="E871" s="244" t="s">
        <v>4952</v>
      </c>
      <c r="F871" s="245">
        <v>9.92</v>
      </c>
    </row>
    <row r="872" spans="1:6" ht="13.5">
      <c r="A872" s="244" t="s">
        <v>10434</v>
      </c>
      <c r="B872" s="244" t="str">
        <f t="shared" si="13"/>
        <v>90978U</v>
      </c>
      <c r="C872" s="244" t="s">
        <v>5738</v>
      </c>
      <c r="D872" s="244" t="s">
        <v>83</v>
      </c>
      <c r="E872" s="244" t="s">
        <v>5269</v>
      </c>
      <c r="F872" s="245">
        <v>79.36</v>
      </c>
    </row>
    <row r="873" spans="1:6" ht="13.5">
      <c r="A873" s="244" t="s">
        <v>10435</v>
      </c>
      <c r="B873" s="244" t="str">
        <f t="shared" si="13"/>
        <v>90992U</v>
      </c>
      <c r="C873" s="244" t="s">
        <v>5739</v>
      </c>
      <c r="D873" s="244" t="s">
        <v>83</v>
      </c>
      <c r="E873" s="244" t="s">
        <v>4952</v>
      </c>
      <c r="F873" s="245">
        <v>3.7</v>
      </c>
    </row>
    <row r="874" spans="1:6" ht="13.5">
      <c r="A874" s="244" t="s">
        <v>10436</v>
      </c>
      <c r="B874" s="244" t="str">
        <f t="shared" si="13"/>
        <v>90993U</v>
      </c>
      <c r="C874" s="244" t="s">
        <v>5740</v>
      </c>
      <c r="D874" s="244" t="s">
        <v>83</v>
      </c>
      <c r="E874" s="244" t="s">
        <v>4952</v>
      </c>
      <c r="F874" s="245">
        <v>0.51</v>
      </c>
    </row>
    <row r="875" spans="1:6" ht="13.5">
      <c r="A875" s="244" t="s">
        <v>10437</v>
      </c>
      <c r="B875" s="244" t="str">
        <f t="shared" si="13"/>
        <v>90994U</v>
      </c>
      <c r="C875" s="244" t="s">
        <v>5741</v>
      </c>
      <c r="D875" s="244" t="s">
        <v>83</v>
      </c>
      <c r="E875" s="244" t="s">
        <v>4952</v>
      </c>
      <c r="F875" s="245">
        <v>4.63</v>
      </c>
    </row>
    <row r="876" spans="1:6" ht="13.5">
      <c r="A876" s="244" t="s">
        <v>10438</v>
      </c>
      <c r="B876" s="244" t="str">
        <f t="shared" si="13"/>
        <v>90995U</v>
      </c>
      <c r="C876" s="244" t="s">
        <v>5742</v>
      </c>
      <c r="D876" s="244" t="s">
        <v>83</v>
      </c>
      <c r="E876" s="244" t="s">
        <v>5269</v>
      </c>
      <c r="F876" s="245">
        <v>41.55</v>
      </c>
    </row>
    <row r="877" spans="1:6" ht="13.5">
      <c r="A877" s="244" t="s">
        <v>10439</v>
      </c>
      <c r="B877" s="244" t="str">
        <f t="shared" si="13"/>
        <v>91021U</v>
      </c>
      <c r="C877" s="244" t="s">
        <v>5743</v>
      </c>
      <c r="D877" s="244" t="s">
        <v>83</v>
      </c>
      <c r="E877" s="244" t="s">
        <v>4952</v>
      </c>
      <c r="F877" s="245">
        <v>3.34</v>
      </c>
    </row>
    <row r="878" spans="1:6" ht="13.5">
      <c r="A878" s="244" t="s">
        <v>10440</v>
      </c>
      <c r="B878" s="244" t="str">
        <f t="shared" si="13"/>
        <v>91026U</v>
      </c>
      <c r="C878" s="244" t="s">
        <v>5744</v>
      </c>
      <c r="D878" s="244" t="s">
        <v>83</v>
      </c>
      <c r="E878" s="244" t="s">
        <v>4952</v>
      </c>
      <c r="F878" s="245">
        <v>11.43</v>
      </c>
    </row>
    <row r="879" spans="1:6" ht="13.5">
      <c r="A879" s="244" t="s">
        <v>10441</v>
      </c>
      <c r="B879" s="244" t="str">
        <f t="shared" si="13"/>
        <v>91027U</v>
      </c>
      <c r="C879" s="244" t="s">
        <v>5745</v>
      </c>
      <c r="D879" s="244" t="s">
        <v>83</v>
      </c>
      <c r="E879" s="244" t="s">
        <v>4952</v>
      </c>
      <c r="F879" s="245">
        <v>2.4</v>
      </c>
    </row>
    <row r="880" spans="1:6" ht="13.5">
      <c r="A880" s="244" t="s">
        <v>10442</v>
      </c>
      <c r="B880" s="244" t="str">
        <f t="shared" si="13"/>
        <v>91028U</v>
      </c>
      <c r="C880" s="244" t="s">
        <v>5746</v>
      </c>
      <c r="D880" s="244" t="s">
        <v>83</v>
      </c>
      <c r="E880" s="244" t="s">
        <v>4952</v>
      </c>
      <c r="F880" s="245">
        <v>0.92</v>
      </c>
    </row>
    <row r="881" spans="1:6" ht="13.5">
      <c r="A881" s="244" t="s">
        <v>10443</v>
      </c>
      <c r="B881" s="244" t="str">
        <f t="shared" si="13"/>
        <v>91029U</v>
      </c>
      <c r="C881" s="244" t="s">
        <v>5747</v>
      </c>
      <c r="D881" s="244" t="s">
        <v>83</v>
      </c>
      <c r="E881" s="244" t="s">
        <v>4952</v>
      </c>
      <c r="F881" s="245">
        <v>21.43</v>
      </c>
    </row>
    <row r="882" spans="1:6" ht="13.5">
      <c r="A882" s="244" t="s">
        <v>10444</v>
      </c>
      <c r="B882" s="244" t="str">
        <f t="shared" si="13"/>
        <v>91030U</v>
      </c>
      <c r="C882" s="244" t="s">
        <v>5748</v>
      </c>
      <c r="D882" s="244" t="s">
        <v>83</v>
      </c>
      <c r="E882" s="244" t="s">
        <v>5269</v>
      </c>
      <c r="F882" s="245">
        <v>71.87</v>
      </c>
    </row>
    <row r="883" spans="1:6" ht="13.5">
      <c r="A883" s="244" t="s">
        <v>10445</v>
      </c>
      <c r="B883" s="244" t="str">
        <f t="shared" si="13"/>
        <v>91273U</v>
      </c>
      <c r="C883" s="244" t="s">
        <v>5749</v>
      </c>
      <c r="D883" s="244" t="s">
        <v>83</v>
      </c>
      <c r="E883" s="244" t="s">
        <v>4952</v>
      </c>
      <c r="F883" s="245">
        <v>0.34</v>
      </c>
    </row>
    <row r="884" spans="1:6" ht="13.5">
      <c r="A884" s="244" t="s">
        <v>10446</v>
      </c>
      <c r="B884" s="244" t="str">
        <f t="shared" si="13"/>
        <v>91274U</v>
      </c>
      <c r="C884" s="244" t="s">
        <v>5750</v>
      </c>
      <c r="D884" s="244" t="s">
        <v>83</v>
      </c>
      <c r="E884" s="244" t="s">
        <v>4952</v>
      </c>
      <c r="F884" s="245">
        <v>0.04</v>
      </c>
    </row>
    <row r="885" spans="1:6" ht="13.5">
      <c r="A885" s="244" t="s">
        <v>10447</v>
      </c>
      <c r="B885" s="244" t="str">
        <f t="shared" si="13"/>
        <v>91275U</v>
      </c>
      <c r="C885" s="244" t="s">
        <v>5751</v>
      </c>
      <c r="D885" s="244" t="s">
        <v>83</v>
      </c>
      <c r="E885" s="244" t="s">
        <v>4952</v>
      </c>
      <c r="F885" s="245">
        <v>0.43</v>
      </c>
    </row>
    <row r="886" spans="1:6" ht="13.5">
      <c r="A886" s="244" t="s">
        <v>10448</v>
      </c>
      <c r="B886" s="244" t="str">
        <f t="shared" si="13"/>
        <v>91276U</v>
      </c>
      <c r="C886" s="244" t="s">
        <v>5752</v>
      </c>
      <c r="D886" s="244" t="s">
        <v>83</v>
      </c>
      <c r="E886" s="244" t="s">
        <v>5269</v>
      </c>
      <c r="F886" s="245">
        <v>5.6</v>
      </c>
    </row>
    <row r="887" spans="1:6" ht="13.5">
      <c r="A887" s="244" t="s">
        <v>10449</v>
      </c>
      <c r="B887" s="244" t="str">
        <f t="shared" si="13"/>
        <v>91279U</v>
      </c>
      <c r="C887" s="244" t="s">
        <v>5753</v>
      </c>
      <c r="D887" s="244" t="s">
        <v>83</v>
      </c>
      <c r="E887" s="244" t="s">
        <v>4900</v>
      </c>
      <c r="F887" s="245">
        <v>0.6</v>
      </c>
    </row>
    <row r="888" spans="1:6" ht="13.5">
      <c r="A888" s="244" t="s">
        <v>10450</v>
      </c>
      <c r="B888" s="244" t="str">
        <f t="shared" si="13"/>
        <v>91280U</v>
      </c>
      <c r="C888" s="244" t="s">
        <v>5754</v>
      </c>
      <c r="D888" s="244" t="s">
        <v>83</v>
      </c>
      <c r="E888" s="244" t="s">
        <v>4900</v>
      </c>
      <c r="F888" s="245">
        <v>0.06</v>
      </c>
    </row>
    <row r="889" spans="1:6" ht="13.5">
      <c r="A889" s="244" t="s">
        <v>10451</v>
      </c>
      <c r="B889" s="244" t="str">
        <f t="shared" si="13"/>
        <v>91281U</v>
      </c>
      <c r="C889" s="244" t="s">
        <v>5755</v>
      </c>
      <c r="D889" s="244" t="s">
        <v>83</v>
      </c>
      <c r="E889" s="244" t="s">
        <v>4900</v>
      </c>
      <c r="F889" s="245">
        <v>0.75</v>
      </c>
    </row>
    <row r="890" spans="1:6" ht="13.5">
      <c r="A890" s="244" t="s">
        <v>10452</v>
      </c>
      <c r="B890" s="244" t="str">
        <f t="shared" si="13"/>
        <v>91282U</v>
      </c>
      <c r="C890" s="244" t="s">
        <v>5756</v>
      </c>
      <c r="D890" s="244" t="s">
        <v>83</v>
      </c>
      <c r="E890" s="244" t="s">
        <v>5269</v>
      </c>
      <c r="F890" s="245">
        <v>13.41</v>
      </c>
    </row>
    <row r="891" spans="1:6" ht="13.5">
      <c r="A891" s="244" t="s">
        <v>10453</v>
      </c>
      <c r="B891" s="244" t="str">
        <f t="shared" si="13"/>
        <v>91354U</v>
      </c>
      <c r="C891" s="244" t="s">
        <v>5757</v>
      </c>
      <c r="D891" s="244" t="s">
        <v>83</v>
      </c>
      <c r="E891" s="244" t="s">
        <v>4952</v>
      </c>
      <c r="F891" s="245">
        <v>8.8699999999999992</v>
      </c>
    </row>
    <row r="892" spans="1:6" ht="13.5">
      <c r="A892" s="244" t="s">
        <v>10454</v>
      </c>
      <c r="B892" s="244" t="str">
        <f t="shared" si="13"/>
        <v>91355U</v>
      </c>
      <c r="C892" s="244" t="s">
        <v>5758</v>
      </c>
      <c r="D892" s="244" t="s">
        <v>83</v>
      </c>
      <c r="E892" s="244" t="s">
        <v>4952</v>
      </c>
      <c r="F892" s="245">
        <v>1.86</v>
      </c>
    </row>
    <row r="893" spans="1:6" ht="13.5">
      <c r="A893" s="244" t="s">
        <v>10455</v>
      </c>
      <c r="B893" s="244" t="str">
        <f t="shared" si="13"/>
        <v>91356U</v>
      </c>
      <c r="C893" s="244" t="s">
        <v>5759</v>
      </c>
      <c r="D893" s="244" t="s">
        <v>83</v>
      </c>
      <c r="E893" s="244" t="s">
        <v>4952</v>
      </c>
      <c r="F893" s="245">
        <v>0.72</v>
      </c>
    </row>
    <row r="894" spans="1:6" ht="13.5">
      <c r="A894" s="244" t="s">
        <v>10456</v>
      </c>
      <c r="B894" s="244" t="str">
        <f t="shared" si="13"/>
        <v>91359U</v>
      </c>
      <c r="C894" s="244" t="s">
        <v>5760</v>
      </c>
      <c r="D894" s="244" t="s">
        <v>83</v>
      </c>
      <c r="E894" s="244" t="s">
        <v>4952</v>
      </c>
      <c r="F894" s="245">
        <v>10.06</v>
      </c>
    </row>
    <row r="895" spans="1:6" ht="13.5">
      <c r="A895" s="244" t="s">
        <v>10457</v>
      </c>
      <c r="B895" s="244" t="str">
        <f t="shared" si="13"/>
        <v>91360U</v>
      </c>
      <c r="C895" s="244" t="s">
        <v>5761</v>
      </c>
      <c r="D895" s="244" t="s">
        <v>83</v>
      </c>
      <c r="E895" s="244" t="s">
        <v>4952</v>
      </c>
      <c r="F895" s="245">
        <v>2.11</v>
      </c>
    </row>
    <row r="896" spans="1:6" ht="13.5">
      <c r="A896" s="244" t="s">
        <v>10458</v>
      </c>
      <c r="B896" s="244" t="str">
        <f t="shared" si="13"/>
        <v>91361U</v>
      </c>
      <c r="C896" s="244" t="s">
        <v>5762</v>
      </c>
      <c r="D896" s="244" t="s">
        <v>83</v>
      </c>
      <c r="E896" s="244" t="s">
        <v>4952</v>
      </c>
      <c r="F896" s="245">
        <v>0.81</v>
      </c>
    </row>
    <row r="897" spans="1:6" ht="13.5">
      <c r="A897" s="244" t="s">
        <v>10459</v>
      </c>
      <c r="B897" s="244" t="str">
        <f t="shared" si="13"/>
        <v>91367U</v>
      </c>
      <c r="C897" s="244" t="s">
        <v>5763</v>
      </c>
      <c r="D897" s="244" t="s">
        <v>83</v>
      </c>
      <c r="E897" s="244" t="s">
        <v>4952</v>
      </c>
      <c r="F897" s="245">
        <v>12.98</v>
      </c>
    </row>
    <row r="898" spans="1:6" ht="13.5">
      <c r="A898" s="244" t="s">
        <v>10460</v>
      </c>
      <c r="B898" s="244" t="str">
        <f t="shared" si="13"/>
        <v>91368U</v>
      </c>
      <c r="C898" s="244" t="s">
        <v>5764</v>
      </c>
      <c r="D898" s="244" t="s">
        <v>83</v>
      </c>
      <c r="E898" s="244" t="s">
        <v>4952</v>
      </c>
      <c r="F898" s="245">
        <v>2.4</v>
      </c>
    </row>
    <row r="899" spans="1:6" ht="13.5">
      <c r="A899" s="244" t="s">
        <v>10461</v>
      </c>
      <c r="B899" s="244" t="str">
        <f t="shared" si="13"/>
        <v>91369U</v>
      </c>
      <c r="C899" s="244" t="s">
        <v>5765</v>
      </c>
      <c r="D899" s="244" t="s">
        <v>83</v>
      </c>
      <c r="E899" s="244" t="s">
        <v>4952</v>
      </c>
      <c r="F899" s="245">
        <v>0.93</v>
      </c>
    </row>
    <row r="900" spans="1:6" ht="13.5">
      <c r="A900" s="244" t="s">
        <v>10462</v>
      </c>
      <c r="B900" s="244" t="str">
        <f t="shared" si="13"/>
        <v>91375U</v>
      </c>
      <c r="C900" s="244" t="s">
        <v>5766</v>
      </c>
      <c r="D900" s="244" t="s">
        <v>83</v>
      </c>
      <c r="E900" s="244" t="s">
        <v>4952</v>
      </c>
      <c r="F900" s="245">
        <v>7.47</v>
      </c>
    </row>
    <row r="901" spans="1:6" ht="13.5">
      <c r="A901" s="244" t="s">
        <v>10463</v>
      </c>
      <c r="B901" s="244" t="str">
        <f t="shared" si="13"/>
        <v>91376U</v>
      </c>
      <c r="C901" s="244" t="s">
        <v>5767</v>
      </c>
      <c r="D901" s="244" t="s">
        <v>83</v>
      </c>
      <c r="E901" s="244" t="s">
        <v>4952</v>
      </c>
      <c r="F901" s="245">
        <v>1.56</v>
      </c>
    </row>
    <row r="902" spans="1:6" ht="13.5">
      <c r="A902" s="244" t="s">
        <v>10464</v>
      </c>
      <c r="B902" s="244" t="str">
        <f t="shared" si="13"/>
        <v>91377U</v>
      </c>
      <c r="C902" s="244" t="s">
        <v>5768</v>
      </c>
      <c r="D902" s="244" t="s">
        <v>83</v>
      </c>
      <c r="E902" s="244" t="s">
        <v>4952</v>
      </c>
      <c r="F902" s="245">
        <v>0.61</v>
      </c>
    </row>
    <row r="903" spans="1:6" ht="13.5">
      <c r="A903" s="244" t="s">
        <v>10465</v>
      </c>
      <c r="B903" s="244" t="str">
        <f t="shared" si="13"/>
        <v>91380U</v>
      </c>
      <c r="C903" s="244" t="s">
        <v>5769</v>
      </c>
      <c r="D903" s="244" t="s">
        <v>83</v>
      </c>
      <c r="E903" s="244" t="s">
        <v>4952</v>
      </c>
      <c r="F903" s="245">
        <v>14.67</v>
      </c>
    </row>
    <row r="904" spans="1:6" ht="13.5">
      <c r="A904" s="244" t="s">
        <v>10466</v>
      </c>
      <c r="B904" s="244" t="str">
        <f t="shared" ref="B904:B967" si="14">A904&amp;"U"</f>
        <v>91381U</v>
      </c>
      <c r="C904" s="244" t="s">
        <v>5770</v>
      </c>
      <c r="D904" s="244" t="s">
        <v>83</v>
      </c>
      <c r="E904" s="244" t="s">
        <v>4952</v>
      </c>
      <c r="F904" s="245">
        <v>2.7</v>
      </c>
    </row>
    <row r="905" spans="1:6" ht="13.5">
      <c r="A905" s="244" t="s">
        <v>10467</v>
      </c>
      <c r="B905" s="244" t="str">
        <f t="shared" si="14"/>
        <v>91382U</v>
      </c>
      <c r="C905" s="244" t="s">
        <v>5771</v>
      </c>
      <c r="D905" s="244" t="s">
        <v>83</v>
      </c>
      <c r="E905" s="244" t="s">
        <v>4952</v>
      </c>
      <c r="F905" s="245">
        <v>1.06</v>
      </c>
    </row>
    <row r="906" spans="1:6" ht="13.5">
      <c r="A906" s="244" t="s">
        <v>10468</v>
      </c>
      <c r="B906" s="244" t="str">
        <f t="shared" si="14"/>
        <v>91383U</v>
      </c>
      <c r="C906" s="244" t="s">
        <v>5772</v>
      </c>
      <c r="D906" s="244" t="s">
        <v>83</v>
      </c>
      <c r="E906" s="244" t="s">
        <v>4952</v>
      </c>
      <c r="F906" s="245">
        <v>27.51</v>
      </c>
    </row>
    <row r="907" spans="1:6" ht="13.5">
      <c r="A907" s="244" t="s">
        <v>10469</v>
      </c>
      <c r="B907" s="244" t="str">
        <f t="shared" si="14"/>
        <v>91384U</v>
      </c>
      <c r="C907" s="244" t="s">
        <v>5773</v>
      </c>
      <c r="D907" s="244" t="s">
        <v>83</v>
      </c>
      <c r="E907" s="244" t="s">
        <v>5269</v>
      </c>
      <c r="F907" s="245">
        <v>71.569999999999993</v>
      </c>
    </row>
    <row r="908" spans="1:6" ht="13.5">
      <c r="A908" s="244" t="s">
        <v>10470</v>
      </c>
      <c r="B908" s="244" t="str">
        <f t="shared" si="14"/>
        <v>91390U</v>
      </c>
      <c r="C908" s="244" t="s">
        <v>5774</v>
      </c>
      <c r="D908" s="244" t="s">
        <v>83</v>
      </c>
      <c r="E908" s="244" t="s">
        <v>4952</v>
      </c>
      <c r="F908" s="245">
        <v>9.6</v>
      </c>
    </row>
    <row r="909" spans="1:6" ht="13.5">
      <c r="A909" s="244" t="s">
        <v>10471</v>
      </c>
      <c r="B909" s="244" t="str">
        <f t="shared" si="14"/>
        <v>91391U</v>
      </c>
      <c r="C909" s="244" t="s">
        <v>5775</v>
      </c>
      <c r="D909" s="244" t="s">
        <v>83</v>
      </c>
      <c r="E909" s="244" t="s">
        <v>4952</v>
      </c>
      <c r="F909" s="245">
        <v>2.0099999999999998</v>
      </c>
    </row>
    <row r="910" spans="1:6" ht="13.5">
      <c r="A910" s="244" t="s">
        <v>10472</v>
      </c>
      <c r="B910" s="244" t="str">
        <f t="shared" si="14"/>
        <v>91392U</v>
      </c>
      <c r="C910" s="244" t="s">
        <v>5776</v>
      </c>
      <c r="D910" s="244" t="s">
        <v>83</v>
      </c>
      <c r="E910" s="244" t="s">
        <v>4952</v>
      </c>
      <c r="F910" s="245">
        <v>0.77</v>
      </c>
    </row>
    <row r="911" spans="1:6" ht="13.5">
      <c r="A911" s="244" t="s">
        <v>10473</v>
      </c>
      <c r="B911" s="244" t="str">
        <f t="shared" si="14"/>
        <v>91396U</v>
      </c>
      <c r="C911" s="244" t="s">
        <v>5777</v>
      </c>
      <c r="D911" s="244" t="s">
        <v>83</v>
      </c>
      <c r="E911" s="244" t="s">
        <v>4952</v>
      </c>
      <c r="F911" s="245">
        <v>12.91</v>
      </c>
    </row>
    <row r="912" spans="1:6" ht="13.5">
      <c r="A912" s="244" t="s">
        <v>10474</v>
      </c>
      <c r="B912" s="244" t="str">
        <f t="shared" si="14"/>
        <v>91397U</v>
      </c>
      <c r="C912" s="244" t="s">
        <v>5778</v>
      </c>
      <c r="D912" s="244" t="s">
        <v>83</v>
      </c>
      <c r="E912" s="244" t="s">
        <v>4952</v>
      </c>
      <c r="F912" s="245">
        <v>2.7</v>
      </c>
    </row>
    <row r="913" spans="1:6" ht="13.5">
      <c r="A913" s="244" t="s">
        <v>10475</v>
      </c>
      <c r="B913" s="244" t="str">
        <f t="shared" si="14"/>
        <v>91398U</v>
      </c>
      <c r="C913" s="244" t="s">
        <v>5779</v>
      </c>
      <c r="D913" s="244" t="s">
        <v>83</v>
      </c>
      <c r="E913" s="244" t="s">
        <v>4952</v>
      </c>
      <c r="F913" s="245">
        <v>1.05</v>
      </c>
    </row>
    <row r="914" spans="1:6" ht="13.5">
      <c r="A914" s="244" t="s">
        <v>10476</v>
      </c>
      <c r="B914" s="244" t="str">
        <f t="shared" si="14"/>
        <v>91402U</v>
      </c>
      <c r="C914" s="244" t="s">
        <v>5780</v>
      </c>
      <c r="D914" s="244" t="s">
        <v>83</v>
      </c>
      <c r="E914" s="244" t="s">
        <v>4952</v>
      </c>
      <c r="F914" s="245">
        <v>0.89</v>
      </c>
    </row>
    <row r="915" spans="1:6" ht="13.5">
      <c r="A915" s="244" t="s">
        <v>10477</v>
      </c>
      <c r="B915" s="244" t="str">
        <f t="shared" si="14"/>
        <v>91466U</v>
      </c>
      <c r="C915" s="244" t="s">
        <v>5781</v>
      </c>
      <c r="D915" s="244" t="s">
        <v>83</v>
      </c>
      <c r="E915" s="244" t="s">
        <v>4952</v>
      </c>
      <c r="F915" s="245">
        <v>0.81</v>
      </c>
    </row>
    <row r="916" spans="1:6" ht="13.5">
      <c r="A916" s="244" t="s">
        <v>10478</v>
      </c>
      <c r="B916" s="244" t="str">
        <f t="shared" si="14"/>
        <v>91467U</v>
      </c>
      <c r="C916" s="244" t="s">
        <v>5782</v>
      </c>
      <c r="D916" s="244" t="s">
        <v>83</v>
      </c>
      <c r="E916" s="244" t="s">
        <v>5269</v>
      </c>
      <c r="F916" s="245">
        <v>79.81</v>
      </c>
    </row>
    <row r="917" spans="1:6" ht="13.5">
      <c r="A917" s="244" t="s">
        <v>10479</v>
      </c>
      <c r="B917" s="244" t="str">
        <f t="shared" si="14"/>
        <v>91468U</v>
      </c>
      <c r="C917" s="244" t="s">
        <v>5783</v>
      </c>
      <c r="D917" s="244" t="s">
        <v>83</v>
      </c>
      <c r="E917" s="244" t="s">
        <v>4952</v>
      </c>
      <c r="F917" s="245">
        <v>13.84</v>
      </c>
    </row>
    <row r="918" spans="1:6" ht="13.5">
      <c r="A918" s="244" t="s">
        <v>10480</v>
      </c>
      <c r="B918" s="244" t="str">
        <f t="shared" si="14"/>
        <v>91469U</v>
      </c>
      <c r="C918" s="244" t="s">
        <v>5784</v>
      </c>
      <c r="D918" s="244" t="s">
        <v>83</v>
      </c>
      <c r="E918" s="244" t="s">
        <v>4952</v>
      </c>
      <c r="F918" s="245">
        <v>2.99</v>
      </c>
    </row>
    <row r="919" spans="1:6" ht="13.5">
      <c r="A919" s="244" t="s">
        <v>10481</v>
      </c>
      <c r="B919" s="244" t="str">
        <f t="shared" si="14"/>
        <v>91484U</v>
      </c>
      <c r="C919" s="244" t="s">
        <v>5785</v>
      </c>
      <c r="D919" s="244" t="s">
        <v>83</v>
      </c>
      <c r="E919" s="244" t="s">
        <v>4952</v>
      </c>
      <c r="F919" s="245">
        <v>0.95</v>
      </c>
    </row>
    <row r="920" spans="1:6" ht="13.5">
      <c r="A920" s="244" t="s">
        <v>10482</v>
      </c>
      <c r="B920" s="244" t="str">
        <f t="shared" si="14"/>
        <v>91485U</v>
      </c>
      <c r="C920" s="244" t="s">
        <v>5786</v>
      </c>
      <c r="D920" s="244" t="s">
        <v>83</v>
      </c>
      <c r="E920" s="244" t="s">
        <v>5269</v>
      </c>
      <c r="F920" s="245">
        <v>108.32</v>
      </c>
    </row>
    <row r="921" spans="1:6" ht="13.5">
      <c r="A921" s="244" t="s">
        <v>10483</v>
      </c>
      <c r="B921" s="244" t="str">
        <f t="shared" si="14"/>
        <v>91529U</v>
      </c>
      <c r="C921" s="244" t="s">
        <v>5787</v>
      </c>
      <c r="D921" s="244" t="s">
        <v>83</v>
      </c>
      <c r="E921" s="244" t="s">
        <v>4952</v>
      </c>
      <c r="F921" s="245">
        <v>0.51</v>
      </c>
    </row>
    <row r="922" spans="1:6" ht="13.5">
      <c r="A922" s="244" t="s">
        <v>10484</v>
      </c>
      <c r="B922" s="244" t="str">
        <f t="shared" si="14"/>
        <v>91530U</v>
      </c>
      <c r="C922" s="244" t="s">
        <v>5788</v>
      </c>
      <c r="D922" s="244" t="s">
        <v>83</v>
      </c>
      <c r="E922" s="244" t="s">
        <v>4952</v>
      </c>
      <c r="F922" s="245">
        <v>7.0000000000000007E-2</v>
      </c>
    </row>
    <row r="923" spans="1:6" ht="13.5">
      <c r="A923" s="244" t="s">
        <v>10485</v>
      </c>
      <c r="B923" s="244" t="str">
        <f t="shared" si="14"/>
        <v>91531U</v>
      </c>
      <c r="C923" s="244" t="s">
        <v>5789</v>
      </c>
      <c r="D923" s="244" t="s">
        <v>83</v>
      </c>
      <c r="E923" s="244" t="s">
        <v>4952</v>
      </c>
      <c r="F923" s="245">
        <v>0.64</v>
      </c>
    </row>
    <row r="924" spans="1:6" ht="13.5">
      <c r="A924" s="244" t="s">
        <v>10486</v>
      </c>
      <c r="B924" s="244" t="str">
        <f t="shared" si="14"/>
        <v>91532U</v>
      </c>
      <c r="C924" s="244" t="s">
        <v>5790</v>
      </c>
      <c r="D924" s="244" t="s">
        <v>83</v>
      </c>
      <c r="E924" s="244" t="s">
        <v>5269</v>
      </c>
      <c r="F924" s="245">
        <v>4.0599999999999996</v>
      </c>
    </row>
    <row r="925" spans="1:6" ht="13.5">
      <c r="A925" s="244" t="s">
        <v>10487</v>
      </c>
      <c r="B925" s="244" t="str">
        <f t="shared" si="14"/>
        <v>91629U</v>
      </c>
      <c r="C925" s="244" t="s">
        <v>5791</v>
      </c>
      <c r="D925" s="244" t="s">
        <v>83</v>
      </c>
      <c r="E925" s="244" t="s">
        <v>4952</v>
      </c>
      <c r="F925" s="245">
        <v>9.25</v>
      </c>
    </row>
    <row r="926" spans="1:6" ht="13.5">
      <c r="A926" s="244" t="s">
        <v>10488</v>
      </c>
      <c r="B926" s="244" t="str">
        <f t="shared" si="14"/>
        <v>91630U</v>
      </c>
      <c r="C926" s="244" t="s">
        <v>5792</v>
      </c>
      <c r="D926" s="244" t="s">
        <v>83</v>
      </c>
      <c r="E926" s="244" t="s">
        <v>4952</v>
      </c>
      <c r="F926" s="245">
        <v>1.93</v>
      </c>
    </row>
    <row r="927" spans="1:6" ht="13.5">
      <c r="A927" s="244" t="s">
        <v>10489</v>
      </c>
      <c r="B927" s="244" t="str">
        <f t="shared" si="14"/>
        <v>91631U</v>
      </c>
      <c r="C927" s="244" t="s">
        <v>5793</v>
      </c>
      <c r="D927" s="244" t="s">
        <v>83</v>
      </c>
      <c r="E927" s="244" t="s">
        <v>4952</v>
      </c>
      <c r="F927" s="245">
        <v>0.75</v>
      </c>
    </row>
    <row r="928" spans="1:6" ht="13.5">
      <c r="A928" s="244" t="s">
        <v>10490</v>
      </c>
      <c r="B928" s="244" t="str">
        <f t="shared" si="14"/>
        <v>91632U</v>
      </c>
      <c r="C928" s="244" t="s">
        <v>5794</v>
      </c>
      <c r="D928" s="244" t="s">
        <v>83</v>
      </c>
      <c r="E928" s="244" t="s">
        <v>4952</v>
      </c>
      <c r="F928" s="245">
        <v>17.36</v>
      </c>
    </row>
    <row r="929" spans="1:6" ht="13.5">
      <c r="A929" s="244" t="s">
        <v>10491</v>
      </c>
      <c r="B929" s="244" t="str">
        <f t="shared" si="14"/>
        <v>91633U</v>
      </c>
      <c r="C929" s="244" t="s">
        <v>5795</v>
      </c>
      <c r="D929" s="244" t="s">
        <v>83</v>
      </c>
      <c r="E929" s="244" t="s">
        <v>5269</v>
      </c>
      <c r="F929" s="245">
        <v>67.55</v>
      </c>
    </row>
    <row r="930" spans="1:6" ht="13.5">
      <c r="A930" s="244" t="s">
        <v>10492</v>
      </c>
      <c r="B930" s="244" t="str">
        <f t="shared" si="14"/>
        <v>91640U</v>
      </c>
      <c r="C930" s="244" t="s">
        <v>5796</v>
      </c>
      <c r="D930" s="244" t="s">
        <v>83</v>
      </c>
      <c r="E930" s="244" t="s">
        <v>4952</v>
      </c>
      <c r="F930" s="245">
        <v>21</v>
      </c>
    </row>
    <row r="931" spans="1:6" ht="13.5">
      <c r="A931" s="244" t="s">
        <v>10493</v>
      </c>
      <c r="B931" s="244" t="str">
        <f t="shared" si="14"/>
        <v>91641U</v>
      </c>
      <c r="C931" s="244" t="s">
        <v>5797</v>
      </c>
      <c r="D931" s="244" t="s">
        <v>83</v>
      </c>
      <c r="E931" s="244" t="s">
        <v>4952</v>
      </c>
      <c r="F931" s="245">
        <v>4.4000000000000004</v>
      </c>
    </row>
    <row r="932" spans="1:6" ht="13.5">
      <c r="A932" s="244" t="s">
        <v>10494</v>
      </c>
      <c r="B932" s="244" t="str">
        <f t="shared" si="14"/>
        <v>91642U</v>
      </c>
      <c r="C932" s="244" t="s">
        <v>5798</v>
      </c>
      <c r="D932" s="244" t="s">
        <v>83</v>
      </c>
      <c r="E932" s="244" t="s">
        <v>4952</v>
      </c>
      <c r="F932" s="245">
        <v>1.71</v>
      </c>
    </row>
    <row r="933" spans="1:6" ht="13.5">
      <c r="A933" s="244" t="s">
        <v>10495</v>
      </c>
      <c r="B933" s="244" t="str">
        <f t="shared" si="14"/>
        <v>91643U</v>
      </c>
      <c r="C933" s="244" t="s">
        <v>5799</v>
      </c>
      <c r="D933" s="244" t="s">
        <v>83</v>
      </c>
      <c r="E933" s="244" t="s">
        <v>4952</v>
      </c>
      <c r="F933" s="245">
        <v>39.380000000000003</v>
      </c>
    </row>
    <row r="934" spans="1:6" ht="13.5">
      <c r="A934" s="244" t="s">
        <v>10496</v>
      </c>
      <c r="B934" s="244" t="str">
        <f t="shared" si="14"/>
        <v>91644U</v>
      </c>
      <c r="C934" s="244" t="s">
        <v>5800</v>
      </c>
      <c r="D934" s="244" t="s">
        <v>83</v>
      </c>
      <c r="E934" s="244" t="s">
        <v>5269</v>
      </c>
      <c r="F934" s="245">
        <v>152.02000000000001</v>
      </c>
    </row>
    <row r="935" spans="1:6" ht="13.5">
      <c r="A935" s="244" t="s">
        <v>10497</v>
      </c>
      <c r="B935" s="244" t="str">
        <f t="shared" si="14"/>
        <v>91688U</v>
      </c>
      <c r="C935" s="244" t="s">
        <v>5801</v>
      </c>
      <c r="D935" s="244" t="s">
        <v>83</v>
      </c>
      <c r="E935" s="244" t="s">
        <v>4900</v>
      </c>
      <c r="F935" s="245">
        <v>0.06</v>
      </c>
    </row>
    <row r="936" spans="1:6" ht="13.5">
      <c r="A936" s="244" t="s">
        <v>10498</v>
      </c>
      <c r="B936" s="244" t="str">
        <f t="shared" si="14"/>
        <v>91689U</v>
      </c>
      <c r="C936" s="244" t="s">
        <v>5802</v>
      </c>
      <c r="D936" s="244" t="s">
        <v>83</v>
      </c>
      <c r="E936" s="244" t="s">
        <v>4900</v>
      </c>
      <c r="F936" s="245">
        <v>0.01</v>
      </c>
    </row>
    <row r="937" spans="1:6" ht="13.5">
      <c r="A937" s="244" t="s">
        <v>10499</v>
      </c>
      <c r="B937" s="244" t="str">
        <f t="shared" si="14"/>
        <v>91690U</v>
      </c>
      <c r="C937" s="244" t="s">
        <v>5803</v>
      </c>
      <c r="D937" s="244" t="s">
        <v>83</v>
      </c>
      <c r="E937" s="244" t="s">
        <v>4900</v>
      </c>
      <c r="F937" s="245">
        <v>0.04</v>
      </c>
    </row>
    <row r="938" spans="1:6" ht="13.5">
      <c r="A938" s="244" t="s">
        <v>10500</v>
      </c>
      <c r="B938" s="244" t="str">
        <f t="shared" si="14"/>
        <v>91691U</v>
      </c>
      <c r="C938" s="244" t="s">
        <v>5804</v>
      </c>
      <c r="D938" s="244" t="s">
        <v>83</v>
      </c>
      <c r="E938" s="244" t="s">
        <v>4900</v>
      </c>
      <c r="F938" s="245">
        <v>2.5</v>
      </c>
    </row>
    <row r="939" spans="1:6" ht="13.5">
      <c r="A939" s="244" t="s">
        <v>10501</v>
      </c>
      <c r="B939" s="244" t="str">
        <f t="shared" si="14"/>
        <v>92040U</v>
      </c>
      <c r="C939" s="244" t="s">
        <v>5805</v>
      </c>
      <c r="D939" s="244" t="s">
        <v>83</v>
      </c>
      <c r="E939" s="244" t="s">
        <v>4952</v>
      </c>
      <c r="F939" s="245">
        <v>4.13</v>
      </c>
    </row>
    <row r="940" spans="1:6" ht="13.5">
      <c r="A940" s="244" t="s">
        <v>10502</v>
      </c>
      <c r="B940" s="244" t="str">
        <f t="shared" si="14"/>
        <v>92041U</v>
      </c>
      <c r="C940" s="244" t="s">
        <v>5806</v>
      </c>
      <c r="D940" s="244" t="s">
        <v>83</v>
      </c>
      <c r="E940" s="244" t="s">
        <v>4952</v>
      </c>
      <c r="F940" s="245">
        <v>0.43</v>
      </c>
    </row>
    <row r="941" spans="1:6" ht="13.5">
      <c r="A941" s="244" t="s">
        <v>10503</v>
      </c>
      <c r="B941" s="244" t="str">
        <f t="shared" si="14"/>
        <v>92042U</v>
      </c>
      <c r="C941" s="244" t="s">
        <v>5807</v>
      </c>
      <c r="D941" s="244" t="s">
        <v>83</v>
      </c>
      <c r="E941" s="244" t="s">
        <v>4952</v>
      </c>
      <c r="F941" s="245">
        <v>3.44</v>
      </c>
    </row>
    <row r="942" spans="1:6" ht="13.5">
      <c r="A942" s="244" t="s">
        <v>10504</v>
      </c>
      <c r="B942" s="244" t="str">
        <f t="shared" si="14"/>
        <v>92101U</v>
      </c>
      <c r="C942" s="244" t="s">
        <v>5808</v>
      </c>
      <c r="D942" s="244" t="s">
        <v>83</v>
      </c>
      <c r="E942" s="244" t="s">
        <v>4952</v>
      </c>
      <c r="F942" s="245">
        <v>14.4</v>
      </c>
    </row>
    <row r="943" spans="1:6" ht="13.5">
      <c r="A943" s="244" t="s">
        <v>10505</v>
      </c>
      <c r="B943" s="244" t="str">
        <f t="shared" si="14"/>
        <v>92102U</v>
      </c>
      <c r="C943" s="244" t="s">
        <v>5809</v>
      </c>
      <c r="D943" s="244" t="s">
        <v>83</v>
      </c>
      <c r="E943" s="244" t="s">
        <v>4952</v>
      </c>
      <c r="F943" s="245">
        <v>3.01</v>
      </c>
    </row>
    <row r="944" spans="1:6" ht="13.5">
      <c r="A944" s="244" t="s">
        <v>10506</v>
      </c>
      <c r="B944" s="244" t="str">
        <f t="shared" si="14"/>
        <v>92103U</v>
      </c>
      <c r="C944" s="244" t="s">
        <v>5810</v>
      </c>
      <c r="D944" s="244" t="s">
        <v>83</v>
      </c>
      <c r="E944" s="244" t="s">
        <v>4952</v>
      </c>
      <c r="F944" s="245">
        <v>1.17</v>
      </c>
    </row>
    <row r="945" spans="1:6" ht="13.5">
      <c r="A945" s="244" t="s">
        <v>10507</v>
      </c>
      <c r="B945" s="244" t="str">
        <f t="shared" si="14"/>
        <v>92104U</v>
      </c>
      <c r="C945" s="244" t="s">
        <v>5811</v>
      </c>
      <c r="D945" s="244" t="s">
        <v>83</v>
      </c>
      <c r="E945" s="244" t="s">
        <v>4952</v>
      </c>
      <c r="F945" s="245">
        <v>27.01</v>
      </c>
    </row>
    <row r="946" spans="1:6" ht="13.5">
      <c r="A946" s="244" t="s">
        <v>10508</v>
      </c>
      <c r="B946" s="244" t="str">
        <f t="shared" si="14"/>
        <v>92105U</v>
      </c>
      <c r="C946" s="244" t="s">
        <v>10509</v>
      </c>
      <c r="D946" s="244" t="s">
        <v>83</v>
      </c>
      <c r="E946" s="244" t="s">
        <v>5269</v>
      </c>
      <c r="F946" s="245">
        <v>97.12</v>
      </c>
    </row>
    <row r="947" spans="1:6" ht="13.5">
      <c r="A947" s="244" t="s">
        <v>10510</v>
      </c>
      <c r="B947" s="244" t="str">
        <f t="shared" si="14"/>
        <v>92108U</v>
      </c>
      <c r="C947" s="244" t="s">
        <v>5812</v>
      </c>
      <c r="D947" s="244" t="s">
        <v>83</v>
      </c>
      <c r="E947" s="244" t="s">
        <v>4900</v>
      </c>
      <c r="F947" s="245">
        <v>0.7</v>
      </c>
    </row>
    <row r="948" spans="1:6" ht="13.5">
      <c r="A948" s="244" t="s">
        <v>10511</v>
      </c>
      <c r="B948" s="244" t="str">
        <f t="shared" si="14"/>
        <v>92109U</v>
      </c>
      <c r="C948" s="244" t="s">
        <v>5813</v>
      </c>
      <c r="D948" s="244" t="s">
        <v>83</v>
      </c>
      <c r="E948" s="244" t="s">
        <v>4900</v>
      </c>
      <c r="F948" s="245">
        <v>0.08</v>
      </c>
    </row>
    <row r="949" spans="1:6" ht="13.5">
      <c r="A949" s="244" t="s">
        <v>10512</v>
      </c>
      <c r="B949" s="244" t="str">
        <f t="shared" si="14"/>
        <v>92110U</v>
      </c>
      <c r="C949" s="244" t="s">
        <v>5814</v>
      </c>
      <c r="D949" s="244" t="s">
        <v>83</v>
      </c>
      <c r="E949" s="244" t="s">
        <v>4900</v>
      </c>
      <c r="F949" s="245">
        <v>0.55000000000000004</v>
      </c>
    </row>
    <row r="950" spans="1:6" ht="13.5">
      <c r="A950" s="244" t="s">
        <v>10513</v>
      </c>
      <c r="B950" s="244" t="str">
        <f t="shared" si="14"/>
        <v>92111U</v>
      </c>
      <c r="C950" s="244" t="s">
        <v>5815</v>
      </c>
      <c r="D950" s="244" t="s">
        <v>83</v>
      </c>
      <c r="E950" s="244" t="s">
        <v>4900</v>
      </c>
      <c r="F950" s="245">
        <v>0.98</v>
      </c>
    </row>
    <row r="951" spans="1:6" ht="13.5">
      <c r="A951" s="244" t="s">
        <v>10514</v>
      </c>
      <c r="B951" s="244" t="str">
        <f t="shared" si="14"/>
        <v>92114U</v>
      </c>
      <c r="C951" s="244" t="s">
        <v>5816</v>
      </c>
      <c r="D951" s="244" t="s">
        <v>83</v>
      </c>
      <c r="E951" s="244" t="s">
        <v>4900</v>
      </c>
      <c r="F951" s="245">
        <v>0.08</v>
      </c>
    </row>
    <row r="952" spans="1:6" ht="13.5">
      <c r="A952" s="244" t="s">
        <v>10515</v>
      </c>
      <c r="B952" s="244" t="str">
        <f t="shared" si="14"/>
        <v>92115U</v>
      </c>
      <c r="C952" s="244" t="s">
        <v>5817</v>
      </c>
      <c r="D952" s="244" t="s">
        <v>83</v>
      </c>
      <c r="E952" s="244" t="s">
        <v>4900</v>
      </c>
      <c r="F952" s="245">
        <v>0</v>
      </c>
    </row>
    <row r="953" spans="1:6" ht="13.5">
      <c r="A953" s="244" t="s">
        <v>10516</v>
      </c>
      <c r="B953" s="244" t="str">
        <f t="shared" si="14"/>
        <v>92116U</v>
      </c>
      <c r="C953" s="244" t="s">
        <v>5818</v>
      </c>
      <c r="D953" s="244" t="s">
        <v>83</v>
      </c>
      <c r="E953" s="244" t="s">
        <v>4900</v>
      </c>
      <c r="F953" s="245">
        <v>0.1</v>
      </c>
    </row>
    <row r="954" spans="1:6" ht="13.5">
      <c r="A954" s="244" t="s">
        <v>10517</v>
      </c>
      <c r="B954" s="244" t="str">
        <f t="shared" si="14"/>
        <v>92133U</v>
      </c>
      <c r="C954" s="244" t="s">
        <v>5819</v>
      </c>
      <c r="D954" s="244" t="s">
        <v>83</v>
      </c>
      <c r="E954" s="244" t="s">
        <v>5269</v>
      </c>
      <c r="F954" s="245">
        <v>7.62</v>
      </c>
    </row>
    <row r="955" spans="1:6" ht="13.5">
      <c r="A955" s="244" t="s">
        <v>10518</v>
      </c>
      <c r="B955" s="244" t="str">
        <f t="shared" si="14"/>
        <v>92134U</v>
      </c>
      <c r="C955" s="244" t="s">
        <v>5820</v>
      </c>
      <c r="D955" s="244" t="s">
        <v>83</v>
      </c>
      <c r="E955" s="244" t="s">
        <v>5269</v>
      </c>
      <c r="F955" s="245">
        <v>1.2</v>
      </c>
    </row>
    <row r="956" spans="1:6" ht="13.5">
      <c r="A956" s="244" t="s">
        <v>10519</v>
      </c>
      <c r="B956" s="244" t="str">
        <f t="shared" si="14"/>
        <v>92135U</v>
      </c>
      <c r="C956" s="244" t="s">
        <v>5821</v>
      </c>
      <c r="D956" s="244" t="s">
        <v>83</v>
      </c>
      <c r="E956" s="244" t="s">
        <v>5269</v>
      </c>
      <c r="F956" s="245">
        <v>0.47</v>
      </c>
    </row>
    <row r="957" spans="1:6" ht="13.5">
      <c r="A957" s="244" t="s">
        <v>10520</v>
      </c>
      <c r="B957" s="244" t="str">
        <f t="shared" si="14"/>
        <v>92136U</v>
      </c>
      <c r="C957" s="244" t="s">
        <v>5822</v>
      </c>
      <c r="D957" s="244" t="s">
        <v>83</v>
      </c>
      <c r="E957" s="244" t="s">
        <v>5269</v>
      </c>
      <c r="F957" s="245">
        <v>9.5299999999999994</v>
      </c>
    </row>
    <row r="958" spans="1:6" ht="13.5">
      <c r="A958" s="244" t="s">
        <v>10521</v>
      </c>
      <c r="B958" s="244" t="str">
        <f t="shared" si="14"/>
        <v>92137U</v>
      </c>
      <c r="C958" s="244" t="s">
        <v>5823</v>
      </c>
      <c r="D958" s="244" t="s">
        <v>83</v>
      </c>
      <c r="E958" s="244" t="s">
        <v>5269</v>
      </c>
      <c r="F958" s="245">
        <v>19.989999999999998</v>
      </c>
    </row>
    <row r="959" spans="1:6" ht="13.5">
      <c r="A959" s="244" t="s">
        <v>10522</v>
      </c>
      <c r="B959" s="244" t="str">
        <f t="shared" si="14"/>
        <v>92140U</v>
      </c>
      <c r="C959" s="244" t="s">
        <v>5824</v>
      </c>
      <c r="D959" s="244" t="s">
        <v>83</v>
      </c>
      <c r="E959" s="244" t="s">
        <v>4900</v>
      </c>
      <c r="F959" s="245">
        <v>2.3199999999999998</v>
      </c>
    </row>
    <row r="960" spans="1:6" ht="13.5">
      <c r="A960" s="244" t="s">
        <v>10523</v>
      </c>
      <c r="B960" s="244" t="str">
        <f t="shared" si="14"/>
        <v>92141U</v>
      </c>
      <c r="C960" s="244" t="s">
        <v>5825</v>
      </c>
      <c r="D960" s="244" t="s">
        <v>83</v>
      </c>
      <c r="E960" s="244" t="s">
        <v>4900</v>
      </c>
      <c r="F960" s="245">
        <v>0.36</v>
      </c>
    </row>
    <row r="961" spans="1:6" ht="13.5">
      <c r="A961" s="244" t="s">
        <v>10524</v>
      </c>
      <c r="B961" s="244" t="str">
        <f t="shared" si="14"/>
        <v>92142U</v>
      </c>
      <c r="C961" s="244" t="s">
        <v>5826</v>
      </c>
      <c r="D961" s="244" t="s">
        <v>83</v>
      </c>
      <c r="E961" s="244" t="s">
        <v>4900</v>
      </c>
      <c r="F961" s="245">
        <v>0.14000000000000001</v>
      </c>
    </row>
    <row r="962" spans="1:6" ht="13.5">
      <c r="A962" s="244" t="s">
        <v>10525</v>
      </c>
      <c r="B962" s="244" t="str">
        <f t="shared" si="14"/>
        <v>92143U</v>
      </c>
      <c r="C962" s="244" t="s">
        <v>5827</v>
      </c>
      <c r="D962" s="244" t="s">
        <v>83</v>
      </c>
      <c r="E962" s="244" t="s">
        <v>4900</v>
      </c>
      <c r="F962" s="245">
        <v>2.9</v>
      </c>
    </row>
    <row r="963" spans="1:6" ht="13.5">
      <c r="A963" s="244" t="s">
        <v>10526</v>
      </c>
      <c r="B963" s="244" t="str">
        <f t="shared" si="14"/>
        <v>92144U</v>
      </c>
      <c r="C963" s="244" t="s">
        <v>5828</v>
      </c>
      <c r="D963" s="244" t="s">
        <v>83</v>
      </c>
      <c r="E963" s="244" t="s">
        <v>5269</v>
      </c>
      <c r="F963" s="245">
        <v>26.42</v>
      </c>
    </row>
    <row r="964" spans="1:6" ht="13.5">
      <c r="A964" s="244" t="s">
        <v>10527</v>
      </c>
      <c r="B964" s="244" t="str">
        <f t="shared" si="14"/>
        <v>92237U</v>
      </c>
      <c r="C964" s="244" t="s">
        <v>5829</v>
      </c>
      <c r="D964" s="244" t="s">
        <v>83</v>
      </c>
      <c r="E964" s="244" t="s">
        <v>4952</v>
      </c>
      <c r="F964" s="245">
        <v>15.37</v>
      </c>
    </row>
    <row r="965" spans="1:6" ht="13.5">
      <c r="A965" s="244" t="s">
        <v>10528</v>
      </c>
      <c r="B965" s="244" t="str">
        <f t="shared" si="14"/>
        <v>92238U</v>
      </c>
      <c r="C965" s="244" t="s">
        <v>5830</v>
      </c>
      <c r="D965" s="244" t="s">
        <v>83</v>
      </c>
      <c r="E965" s="244" t="s">
        <v>4952</v>
      </c>
      <c r="F965" s="245">
        <v>3.22</v>
      </c>
    </row>
    <row r="966" spans="1:6" ht="13.5">
      <c r="A966" s="244" t="s">
        <v>10529</v>
      </c>
      <c r="B966" s="244" t="str">
        <f t="shared" si="14"/>
        <v>92239U</v>
      </c>
      <c r="C966" s="244" t="s">
        <v>5831</v>
      </c>
      <c r="D966" s="244" t="s">
        <v>83</v>
      </c>
      <c r="E966" s="244" t="s">
        <v>4952</v>
      </c>
      <c r="F966" s="245">
        <v>1.25</v>
      </c>
    </row>
    <row r="967" spans="1:6" ht="13.5">
      <c r="A967" s="244" t="s">
        <v>10530</v>
      </c>
      <c r="B967" s="244" t="str">
        <f t="shared" si="14"/>
        <v>92240U</v>
      </c>
      <c r="C967" s="244" t="s">
        <v>5832</v>
      </c>
      <c r="D967" s="244" t="s">
        <v>83</v>
      </c>
      <c r="E967" s="244" t="s">
        <v>4952</v>
      </c>
      <c r="F967" s="245">
        <v>28.82</v>
      </c>
    </row>
    <row r="968" spans="1:6" ht="13.5">
      <c r="A968" s="244" t="s">
        <v>10531</v>
      </c>
      <c r="B968" s="244" t="str">
        <f t="shared" ref="B968:B1031" si="15">A968&amp;"U"</f>
        <v>92241U</v>
      </c>
      <c r="C968" s="244" t="s">
        <v>5833</v>
      </c>
      <c r="D968" s="244" t="s">
        <v>83</v>
      </c>
      <c r="E968" s="244" t="s">
        <v>5269</v>
      </c>
      <c r="F968" s="245">
        <v>139.37</v>
      </c>
    </row>
    <row r="969" spans="1:6" ht="13.5">
      <c r="A969" s="244" t="s">
        <v>10532</v>
      </c>
      <c r="B969" s="244" t="str">
        <f t="shared" si="15"/>
        <v>92712U</v>
      </c>
      <c r="C969" s="244" t="s">
        <v>5834</v>
      </c>
      <c r="D969" s="244" t="s">
        <v>83</v>
      </c>
      <c r="E969" s="244" t="s">
        <v>4900</v>
      </c>
      <c r="F969" s="245">
        <v>0.16</v>
      </c>
    </row>
    <row r="970" spans="1:6" ht="13.5">
      <c r="A970" s="244" t="s">
        <v>10533</v>
      </c>
      <c r="B970" s="244" t="str">
        <f t="shared" si="15"/>
        <v>92713U</v>
      </c>
      <c r="C970" s="244" t="s">
        <v>5835</v>
      </c>
      <c r="D970" s="244" t="s">
        <v>83</v>
      </c>
      <c r="E970" s="244" t="s">
        <v>4900</v>
      </c>
      <c r="F970" s="245">
        <v>0.01</v>
      </c>
    </row>
    <row r="971" spans="1:6" ht="13.5">
      <c r="A971" s="244" t="s">
        <v>10534</v>
      </c>
      <c r="B971" s="244" t="str">
        <f t="shared" si="15"/>
        <v>92714U</v>
      </c>
      <c r="C971" s="244" t="s">
        <v>5836</v>
      </c>
      <c r="D971" s="244" t="s">
        <v>83</v>
      </c>
      <c r="E971" s="244" t="s">
        <v>4900</v>
      </c>
      <c r="F971" s="245">
        <v>0.2</v>
      </c>
    </row>
    <row r="972" spans="1:6" ht="13.5">
      <c r="A972" s="244" t="s">
        <v>10535</v>
      </c>
      <c r="B972" s="244" t="str">
        <f t="shared" si="15"/>
        <v>92715U</v>
      </c>
      <c r="C972" s="244" t="s">
        <v>5837</v>
      </c>
      <c r="D972" s="244" t="s">
        <v>83</v>
      </c>
      <c r="E972" s="244" t="s">
        <v>4900</v>
      </c>
      <c r="F972" s="245">
        <v>15.5</v>
      </c>
    </row>
    <row r="973" spans="1:6" ht="13.5">
      <c r="A973" s="244" t="s">
        <v>10536</v>
      </c>
      <c r="B973" s="244" t="str">
        <f t="shared" si="15"/>
        <v>92956U</v>
      </c>
      <c r="C973" s="244" t="s">
        <v>5838</v>
      </c>
      <c r="D973" s="244" t="s">
        <v>83</v>
      </c>
      <c r="E973" s="244" t="s">
        <v>4952</v>
      </c>
      <c r="F973" s="245">
        <v>3.75</v>
      </c>
    </row>
    <row r="974" spans="1:6" ht="13.5">
      <c r="A974" s="244" t="s">
        <v>10537</v>
      </c>
      <c r="B974" s="244" t="str">
        <f t="shared" si="15"/>
        <v>92957U</v>
      </c>
      <c r="C974" s="244" t="s">
        <v>5839</v>
      </c>
      <c r="D974" s="244" t="s">
        <v>83</v>
      </c>
      <c r="E974" s="244" t="s">
        <v>4952</v>
      </c>
      <c r="F974" s="245">
        <v>0.44</v>
      </c>
    </row>
    <row r="975" spans="1:6" ht="13.5">
      <c r="A975" s="244" t="s">
        <v>10538</v>
      </c>
      <c r="B975" s="244" t="str">
        <f t="shared" si="15"/>
        <v>92958U</v>
      </c>
      <c r="C975" s="244" t="s">
        <v>5840</v>
      </c>
      <c r="D975" s="244" t="s">
        <v>83</v>
      </c>
      <c r="E975" s="244" t="s">
        <v>4952</v>
      </c>
      <c r="F975" s="245">
        <v>4.1100000000000003</v>
      </c>
    </row>
    <row r="976" spans="1:6" ht="13.5">
      <c r="A976" s="244" t="s">
        <v>10539</v>
      </c>
      <c r="B976" s="244" t="str">
        <f t="shared" si="15"/>
        <v>92959U</v>
      </c>
      <c r="C976" s="244" t="s">
        <v>5841</v>
      </c>
      <c r="D976" s="244" t="s">
        <v>83</v>
      </c>
      <c r="E976" s="244" t="s">
        <v>5269</v>
      </c>
      <c r="F976" s="245">
        <v>4.68</v>
      </c>
    </row>
    <row r="977" spans="1:6" ht="13.5">
      <c r="A977" s="244" t="s">
        <v>10540</v>
      </c>
      <c r="B977" s="244" t="str">
        <f t="shared" si="15"/>
        <v>92963U</v>
      </c>
      <c r="C977" s="244" t="s">
        <v>5842</v>
      </c>
      <c r="D977" s="244" t="s">
        <v>83</v>
      </c>
      <c r="E977" s="244" t="s">
        <v>4952</v>
      </c>
      <c r="F977" s="245">
        <v>1.1399999999999999</v>
      </c>
    </row>
    <row r="978" spans="1:6" ht="13.5">
      <c r="A978" s="244" t="s">
        <v>10541</v>
      </c>
      <c r="B978" s="244" t="str">
        <f t="shared" si="15"/>
        <v>92964U</v>
      </c>
      <c r="C978" s="244" t="s">
        <v>5843</v>
      </c>
      <c r="D978" s="244" t="s">
        <v>83</v>
      </c>
      <c r="E978" s="244" t="s">
        <v>4952</v>
      </c>
      <c r="F978" s="245">
        <v>0.13</v>
      </c>
    </row>
    <row r="979" spans="1:6" ht="13.5">
      <c r="A979" s="244" t="s">
        <v>10542</v>
      </c>
      <c r="B979" s="244" t="str">
        <f t="shared" si="15"/>
        <v>92965U</v>
      </c>
      <c r="C979" s="244" t="s">
        <v>5844</v>
      </c>
      <c r="D979" s="244" t="s">
        <v>83</v>
      </c>
      <c r="E979" s="244" t="s">
        <v>4952</v>
      </c>
      <c r="F979" s="245">
        <v>1.42</v>
      </c>
    </row>
    <row r="980" spans="1:6" ht="13.5">
      <c r="A980" s="244" t="s">
        <v>10543</v>
      </c>
      <c r="B980" s="244" t="str">
        <f t="shared" si="15"/>
        <v>93220U</v>
      </c>
      <c r="C980" s="244" t="s">
        <v>5845</v>
      </c>
      <c r="D980" s="244" t="s">
        <v>83</v>
      </c>
      <c r="E980" s="244" t="s">
        <v>4952</v>
      </c>
      <c r="F980" s="245">
        <v>183.04</v>
      </c>
    </row>
    <row r="981" spans="1:6" ht="13.5">
      <c r="A981" s="244" t="s">
        <v>10544</v>
      </c>
      <c r="B981" s="244" t="str">
        <f t="shared" si="15"/>
        <v>93221U</v>
      </c>
      <c r="C981" s="244" t="s">
        <v>5846</v>
      </c>
      <c r="D981" s="244" t="s">
        <v>83</v>
      </c>
      <c r="E981" s="244" t="s">
        <v>4952</v>
      </c>
      <c r="F981" s="245">
        <v>25.41</v>
      </c>
    </row>
    <row r="982" spans="1:6" ht="13.5">
      <c r="A982" s="244" t="s">
        <v>10545</v>
      </c>
      <c r="B982" s="244" t="str">
        <f t="shared" si="15"/>
        <v>93222U</v>
      </c>
      <c r="C982" s="244" t="s">
        <v>5847</v>
      </c>
      <c r="D982" s="244" t="s">
        <v>83</v>
      </c>
      <c r="E982" s="244" t="s">
        <v>4952</v>
      </c>
      <c r="F982" s="245">
        <v>229.06</v>
      </c>
    </row>
    <row r="983" spans="1:6" ht="13.5">
      <c r="A983" s="244" t="s">
        <v>10546</v>
      </c>
      <c r="B983" s="244" t="str">
        <f t="shared" si="15"/>
        <v>93223U</v>
      </c>
      <c r="C983" s="244" t="s">
        <v>5848</v>
      </c>
      <c r="D983" s="244" t="s">
        <v>83</v>
      </c>
      <c r="E983" s="244" t="s">
        <v>5269</v>
      </c>
      <c r="F983" s="245">
        <v>78.88</v>
      </c>
    </row>
    <row r="984" spans="1:6" ht="13.5">
      <c r="A984" s="244" t="s">
        <v>10547</v>
      </c>
      <c r="B984" s="244" t="str">
        <f t="shared" si="15"/>
        <v>93229U</v>
      </c>
      <c r="C984" s="244" t="s">
        <v>5849</v>
      </c>
      <c r="D984" s="244" t="s">
        <v>83</v>
      </c>
      <c r="E984" s="244" t="s">
        <v>4900</v>
      </c>
      <c r="F984" s="245">
        <v>0.3</v>
      </c>
    </row>
    <row r="985" spans="1:6" ht="13.5">
      <c r="A985" s="244" t="s">
        <v>10548</v>
      </c>
      <c r="B985" s="244" t="str">
        <f t="shared" si="15"/>
        <v>93230U</v>
      </c>
      <c r="C985" s="244" t="s">
        <v>5850</v>
      </c>
      <c r="D985" s="244" t="s">
        <v>83</v>
      </c>
      <c r="E985" s="244" t="s">
        <v>4900</v>
      </c>
      <c r="F985" s="245">
        <v>0.03</v>
      </c>
    </row>
    <row r="986" spans="1:6" ht="13.5">
      <c r="A986" s="244" t="s">
        <v>10549</v>
      </c>
      <c r="B986" s="244" t="str">
        <f t="shared" si="15"/>
        <v>93231U</v>
      </c>
      <c r="C986" s="244" t="s">
        <v>5851</v>
      </c>
      <c r="D986" s="244" t="s">
        <v>83</v>
      </c>
      <c r="E986" s="244" t="s">
        <v>4900</v>
      </c>
      <c r="F986" s="245">
        <v>0.28000000000000003</v>
      </c>
    </row>
    <row r="987" spans="1:6" ht="13.5">
      <c r="A987" s="244" t="s">
        <v>10550</v>
      </c>
      <c r="B987" s="244" t="str">
        <f t="shared" si="15"/>
        <v>93232U</v>
      </c>
      <c r="C987" s="244" t="s">
        <v>5852</v>
      </c>
      <c r="D987" s="244" t="s">
        <v>83</v>
      </c>
      <c r="E987" s="244" t="s">
        <v>5269</v>
      </c>
      <c r="F987" s="245">
        <v>5.68</v>
      </c>
    </row>
    <row r="988" spans="1:6" ht="13.5">
      <c r="A988" s="244" t="s">
        <v>10551</v>
      </c>
      <c r="B988" s="244" t="str">
        <f t="shared" si="15"/>
        <v>93235U</v>
      </c>
      <c r="C988" s="244" t="s">
        <v>5853</v>
      </c>
      <c r="D988" s="244" t="s">
        <v>83</v>
      </c>
      <c r="E988" s="244" t="s">
        <v>4952</v>
      </c>
      <c r="F988" s="245">
        <v>0.79</v>
      </c>
    </row>
    <row r="989" spans="1:6" ht="13.5">
      <c r="A989" s="244" t="s">
        <v>10552</v>
      </c>
      <c r="B989" s="244" t="str">
        <f t="shared" si="15"/>
        <v>93238U</v>
      </c>
      <c r="C989" s="244" t="s">
        <v>5854</v>
      </c>
      <c r="D989" s="244" t="s">
        <v>83</v>
      </c>
      <c r="E989" s="244" t="s">
        <v>4952</v>
      </c>
      <c r="F989" s="245">
        <v>0.66</v>
      </c>
    </row>
    <row r="990" spans="1:6" ht="13.5">
      <c r="A990" s="244" t="s">
        <v>10553</v>
      </c>
      <c r="B990" s="244" t="str">
        <f t="shared" si="15"/>
        <v>93239U</v>
      </c>
      <c r="C990" s="244" t="s">
        <v>5855</v>
      </c>
      <c r="D990" s="244" t="s">
        <v>83</v>
      </c>
      <c r="E990" s="244" t="s">
        <v>4952</v>
      </c>
      <c r="F990" s="245">
        <v>3.01</v>
      </c>
    </row>
    <row r="991" spans="1:6" ht="13.5">
      <c r="A991" s="244" t="s">
        <v>10554</v>
      </c>
      <c r="B991" s="244" t="str">
        <f t="shared" si="15"/>
        <v>93240U</v>
      </c>
      <c r="C991" s="244" t="s">
        <v>5856</v>
      </c>
      <c r="D991" s="244" t="s">
        <v>83</v>
      </c>
      <c r="E991" s="244" t="s">
        <v>5269</v>
      </c>
      <c r="F991" s="245">
        <v>6.04</v>
      </c>
    </row>
    <row r="992" spans="1:6" ht="13.5">
      <c r="A992" s="244" t="s">
        <v>10555</v>
      </c>
      <c r="B992" s="244" t="str">
        <f t="shared" si="15"/>
        <v>93267U</v>
      </c>
      <c r="C992" s="244" t="s">
        <v>5857</v>
      </c>
      <c r="D992" s="244" t="s">
        <v>83</v>
      </c>
      <c r="E992" s="244" t="s">
        <v>4952</v>
      </c>
      <c r="F992" s="245">
        <v>24.17</v>
      </c>
    </row>
    <row r="993" spans="1:6" ht="13.5">
      <c r="A993" s="244" t="s">
        <v>10556</v>
      </c>
      <c r="B993" s="244" t="str">
        <f t="shared" si="15"/>
        <v>93269U</v>
      </c>
      <c r="C993" s="244" t="s">
        <v>5858</v>
      </c>
      <c r="D993" s="244" t="s">
        <v>83</v>
      </c>
      <c r="E993" s="244" t="s">
        <v>4952</v>
      </c>
      <c r="F993" s="245">
        <v>2.87</v>
      </c>
    </row>
    <row r="994" spans="1:6" ht="13.5">
      <c r="A994" s="244" t="s">
        <v>10557</v>
      </c>
      <c r="B994" s="244" t="str">
        <f t="shared" si="15"/>
        <v>93270U</v>
      </c>
      <c r="C994" s="244" t="s">
        <v>5859</v>
      </c>
      <c r="D994" s="244" t="s">
        <v>83</v>
      </c>
      <c r="E994" s="244" t="s">
        <v>4952</v>
      </c>
      <c r="F994" s="245">
        <v>26.44</v>
      </c>
    </row>
    <row r="995" spans="1:6" ht="13.5">
      <c r="A995" s="244" t="s">
        <v>10558</v>
      </c>
      <c r="B995" s="244" t="str">
        <f t="shared" si="15"/>
        <v>93271U</v>
      </c>
      <c r="C995" s="244" t="s">
        <v>5860</v>
      </c>
      <c r="D995" s="244" t="s">
        <v>83</v>
      </c>
      <c r="E995" s="244" t="s">
        <v>4900</v>
      </c>
      <c r="F995" s="245">
        <v>7.38</v>
      </c>
    </row>
    <row r="996" spans="1:6" ht="13.5">
      <c r="A996" s="244" t="s">
        <v>10559</v>
      </c>
      <c r="B996" s="244" t="str">
        <f t="shared" si="15"/>
        <v>93277U</v>
      </c>
      <c r="C996" s="244" t="s">
        <v>5861</v>
      </c>
      <c r="D996" s="244" t="s">
        <v>83</v>
      </c>
      <c r="E996" s="244" t="s">
        <v>4900</v>
      </c>
      <c r="F996" s="245">
        <v>0.28000000000000003</v>
      </c>
    </row>
    <row r="997" spans="1:6" ht="13.5">
      <c r="A997" s="244" t="s">
        <v>10560</v>
      </c>
      <c r="B997" s="244" t="str">
        <f t="shared" si="15"/>
        <v>93278U</v>
      </c>
      <c r="C997" s="244" t="s">
        <v>5862</v>
      </c>
      <c r="D997" s="244" t="s">
        <v>83</v>
      </c>
      <c r="E997" s="244" t="s">
        <v>4900</v>
      </c>
      <c r="F997" s="245">
        <v>0.03</v>
      </c>
    </row>
    <row r="998" spans="1:6" ht="13.5">
      <c r="A998" s="244" t="s">
        <v>10561</v>
      </c>
      <c r="B998" s="244" t="str">
        <f t="shared" si="15"/>
        <v>93279U</v>
      </c>
      <c r="C998" s="244" t="s">
        <v>5863</v>
      </c>
      <c r="D998" s="244" t="s">
        <v>83</v>
      </c>
      <c r="E998" s="244" t="s">
        <v>4900</v>
      </c>
      <c r="F998" s="245">
        <v>0.26</v>
      </c>
    </row>
    <row r="999" spans="1:6" ht="13.5">
      <c r="A999" s="244" t="s">
        <v>10562</v>
      </c>
      <c r="B999" s="244" t="str">
        <f t="shared" si="15"/>
        <v>93280U</v>
      </c>
      <c r="C999" s="244" t="s">
        <v>5864</v>
      </c>
      <c r="D999" s="244" t="s">
        <v>83</v>
      </c>
      <c r="E999" s="244" t="s">
        <v>4900</v>
      </c>
      <c r="F999" s="245">
        <v>0.61</v>
      </c>
    </row>
    <row r="1000" spans="1:6" ht="13.5">
      <c r="A1000" s="244" t="s">
        <v>10563</v>
      </c>
      <c r="B1000" s="244" t="str">
        <f t="shared" si="15"/>
        <v>93283U</v>
      </c>
      <c r="C1000" s="244" t="s">
        <v>5865</v>
      </c>
      <c r="D1000" s="244" t="s">
        <v>83</v>
      </c>
      <c r="E1000" s="244" t="s">
        <v>4952</v>
      </c>
      <c r="F1000" s="245">
        <v>50.81</v>
      </c>
    </row>
    <row r="1001" spans="1:6" ht="13.5">
      <c r="A1001" s="244" t="s">
        <v>10564</v>
      </c>
      <c r="B1001" s="244" t="str">
        <f t="shared" si="15"/>
        <v>93284U</v>
      </c>
      <c r="C1001" s="244" t="s">
        <v>5866</v>
      </c>
      <c r="D1001" s="244" t="s">
        <v>83</v>
      </c>
      <c r="E1001" s="244" t="s">
        <v>4952</v>
      </c>
      <c r="F1001" s="245">
        <v>9.65</v>
      </c>
    </row>
    <row r="1002" spans="1:6" ht="13.5">
      <c r="A1002" s="244" t="s">
        <v>10565</v>
      </c>
      <c r="B1002" s="244" t="str">
        <f t="shared" si="15"/>
        <v>93285U</v>
      </c>
      <c r="C1002" s="244" t="s">
        <v>5867</v>
      </c>
      <c r="D1002" s="244" t="s">
        <v>83</v>
      </c>
      <c r="E1002" s="244" t="s">
        <v>4952</v>
      </c>
      <c r="F1002" s="245">
        <v>81.69</v>
      </c>
    </row>
    <row r="1003" spans="1:6" ht="13.5">
      <c r="A1003" s="244" t="s">
        <v>10566</v>
      </c>
      <c r="B1003" s="244" t="str">
        <f t="shared" si="15"/>
        <v>93286U</v>
      </c>
      <c r="C1003" s="244" t="s">
        <v>5868</v>
      </c>
      <c r="D1003" s="244" t="s">
        <v>83</v>
      </c>
      <c r="E1003" s="244" t="s">
        <v>4900</v>
      </c>
      <c r="F1003" s="245">
        <v>174.59</v>
      </c>
    </row>
    <row r="1004" spans="1:6" ht="13.5">
      <c r="A1004" s="244" t="s">
        <v>10567</v>
      </c>
      <c r="B1004" s="244" t="str">
        <f t="shared" si="15"/>
        <v>93296U</v>
      </c>
      <c r="C1004" s="244" t="s">
        <v>5869</v>
      </c>
      <c r="D1004" s="244" t="s">
        <v>83</v>
      </c>
      <c r="E1004" s="244" t="s">
        <v>4952</v>
      </c>
      <c r="F1004" s="245">
        <v>3.55</v>
      </c>
    </row>
    <row r="1005" spans="1:6" ht="13.5">
      <c r="A1005" s="244" t="s">
        <v>10568</v>
      </c>
      <c r="B1005" s="244" t="str">
        <f t="shared" si="15"/>
        <v>93397U</v>
      </c>
      <c r="C1005" s="244" t="s">
        <v>5870</v>
      </c>
      <c r="D1005" s="244" t="s">
        <v>83</v>
      </c>
      <c r="E1005" s="244" t="s">
        <v>4952</v>
      </c>
      <c r="F1005" s="245">
        <v>9.25</v>
      </c>
    </row>
    <row r="1006" spans="1:6" ht="13.5">
      <c r="A1006" s="244" t="s">
        <v>10569</v>
      </c>
      <c r="B1006" s="244" t="str">
        <f t="shared" si="15"/>
        <v>93398U</v>
      </c>
      <c r="C1006" s="244" t="s">
        <v>5871</v>
      </c>
      <c r="D1006" s="244" t="s">
        <v>83</v>
      </c>
      <c r="E1006" s="244" t="s">
        <v>4952</v>
      </c>
      <c r="F1006" s="245">
        <v>1.93</v>
      </c>
    </row>
    <row r="1007" spans="1:6" ht="13.5">
      <c r="A1007" s="244" t="s">
        <v>10570</v>
      </c>
      <c r="B1007" s="244" t="str">
        <f t="shared" si="15"/>
        <v>93399U</v>
      </c>
      <c r="C1007" s="244" t="s">
        <v>5872</v>
      </c>
      <c r="D1007" s="244" t="s">
        <v>83</v>
      </c>
      <c r="E1007" s="244" t="s">
        <v>4952</v>
      </c>
      <c r="F1007" s="245">
        <v>0.75</v>
      </c>
    </row>
    <row r="1008" spans="1:6" ht="13.5">
      <c r="A1008" s="244" t="s">
        <v>10571</v>
      </c>
      <c r="B1008" s="244" t="str">
        <f t="shared" si="15"/>
        <v>93400U</v>
      </c>
      <c r="C1008" s="244" t="s">
        <v>5873</v>
      </c>
      <c r="D1008" s="244" t="s">
        <v>83</v>
      </c>
      <c r="E1008" s="244" t="s">
        <v>4952</v>
      </c>
      <c r="F1008" s="245">
        <v>17.36</v>
      </c>
    </row>
    <row r="1009" spans="1:6" ht="13.5">
      <c r="A1009" s="244" t="s">
        <v>10572</v>
      </c>
      <c r="B1009" s="244" t="str">
        <f t="shared" si="15"/>
        <v>93401U</v>
      </c>
      <c r="C1009" s="244" t="s">
        <v>5874</v>
      </c>
      <c r="D1009" s="244" t="s">
        <v>83</v>
      </c>
      <c r="E1009" s="244" t="s">
        <v>5269</v>
      </c>
      <c r="F1009" s="245">
        <v>79.81</v>
      </c>
    </row>
    <row r="1010" spans="1:6" ht="13.5">
      <c r="A1010" s="244" t="s">
        <v>10573</v>
      </c>
      <c r="B1010" s="244" t="str">
        <f t="shared" si="15"/>
        <v>93404U</v>
      </c>
      <c r="C1010" s="244" t="s">
        <v>16253</v>
      </c>
      <c r="D1010" s="244" t="s">
        <v>83</v>
      </c>
      <c r="E1010" s="244" t="s">
        <v>4952</v>
      </c>
      <c r="F1010" s="245">
        <v>4.3899999999999997</v>
      </c>
    </row>
    <row r="1011" spans="1:6" ht="13.5">
      <c r="A1011" s="244" t="s">
        <v>10574</v>
      </c>
      <c r="B1011" s="244" t="str">
        <f t="shared" si="15"/>
        <v>93405U</v>
      </c>
      <c r="C1011" s="244" t="s">
        <v>16254</v>
      </c>
      <c r="D1011" s="244" t="s">
        <v>83</v>
      </c>
      <c r="E1011" s="244" t="s">
        <v>4952</v>
      </c>
      <c r="F1011" s="245">
        <v>0.44</v>
      </c>
    </row>
    <row r="1012" spans="1:6" ht="13.5">
      <c r="A1012" s="244" t="s">
        <v>10575</v>
      </c>
      <c r="B1012" s="244" t="str">
        <f t="shared" si="15"/>
        <v>93406U</v>
      </c>
      <c r="C1012" s="244" t="s">
        <v>16255</v>
      </c>
      <c r="D1012" s="244" t="s">
        <v>83</v>
      </c>
      <c r="E1012" s="244" t="s">
        <v>4952</v>
      </c>
      <c r="F1012" s="245">
        <v>5.49</v>
      </c>
    </row>
    <row r="1013" spans="1:6" ht="13.5">
      <c r="A1013" s="244" t="s">
        <v>10576</v>
      </c>
      <c r="B1013" s="244" t="str">
        <f t="shared" si="15"/>
        <v>93407U</v>
      </c>
      <c r="C1013" s="244" t="s">
        <v>16256</v>
      </c>
      <c r="D1013" s="244" t="s">
        <v>83</v>
      </c>
      <c r="E1013" s="244" t="s">
        <v>5269</v>
      </c>
      <c r="F1013" s="245">
        <v>23.79</v>
      </c>
    </row>
    <row r="1014" spans="1:6" ht="13.5">
      <c r="A1014" s="244" t="s">
        <v>10577</v>
      </c>
      <c r="B1014" s="244" t="str">
        <f t="shared" si="15"/>
        <v>93411U</v>
      </c>
      <c r="C1014" s="244" t="s">
        <v>5875</v>
      </c>
      <c r="D1014" s="244" t="s">
        <v>83</v>
      </c>
      <c r="E1014" s="244" t="s">
        <v>4952</v>
      </c>
      <c r="F1014" s="245">
        <v>0.21</v>
      </c>
    </row>
    <row r="1015" spans="1:6" ht="13.5">
      <c r="A1015" s="244" t="s">
        <v>10578</v>
      </c>
      <c r="B1015" s="244" t="str">
        <f t="shared" si="15"/>
        <v>93412U</v>
      </c>
      <c r="C1015" s="244" t="s">
        <v>5876</v>
      </c>
      <c r="D1015" s="244" t="s">
        <v>83</v>
      </c>
      <c r="E1015" s="244" t="s">
        <v>4952</v>
      </c>
      <c r="F1015" s="245">
        <v>0.03</v>
      </c>
    </row>
    <row r="1016" spans="1:6" ht="13.5">
      <c r="A1016" s="244" t="s">
        <v>10579</v>
      </c>
      <c r="B1016" s="244" t="str">
        <f t="shared" si="15"/>
        <v>93413U</v>
      </c>
      <c r="C1016" s="244" t="s">
        <v>5877</v>
      </c>
      <c r="D1016" s="244" t="s">
        <v>83</v>
      </c>
      <c r="E1016" s="244" t="s">
        <v>4952</v>
      </c>
      <c r="F1016" s="245">
        <v>0.18</v>
      </c>
    </row>
    <row r="1017" spans="1:6" ht="13.5">
      <c r="A1017" s="244" t="s">
        <v>10580</v>
      </c>
      <c r="B1017" s="244" t="str">
        <f t="shared" si="15"/>
        <v>93414U</v>
      </c>
      <c r="C1017" s="244" t="s">
        <v>5878</v>
      </c>
      <c r="D1017" s="244" t="s">
        <v>83</v>
      </c>
      <c r="E1017" s="244" t="s">
        <v>5269</v>
      </c>
      <c r="F1017" s="245">
        <v>9.8000000000000007</v>
      </c>
    </row>
    <row r="1018" spans="1:6" ht="13.5">
      <c r="A1018" s="244" t="s">
        <v>10581</v>
      </c>
      <c r="B1018" s="244" t="str">
        <f t="shared" si="15"/>
        <v>93417U</v>
      </c>
      <c r="C1018" s="244" t="s">
        <v>5879</v>
      </c>
      <c r="D1018" s="244" t="s">
        <v>83</v>
      </c>
      <c r="E1018" s="244" t="s">
        <v>4952</v>
      </c>
      <c r="F1018" s="245">
        <v>2.76</v>
      </c>
    </row>
    <row r="1019" spans="1:6" ht="13.5">
      <c r="A1019" s="244" t="s">
        <v>10582</v>
      </c>
      <c r="B1019" s="244" t="str">
        <f t="shared" si="15"/>
        <v>93418U</v>
      </c>
      <c r="C1019" s="244" t="s">
        <v>5880</v>
      </c>
      <c r="D1019" s="244" t="s">
        <v>83</v>
      </c>
      <c r="E1019" s="244" t="s">
        <v>4952</v>
      </c>
      <c r="F1019" s="245">
        <v>0.49</v>
      </c>
    </row>
    <row r="1020" spans="1:6" ht="13.5">
      <c r="A1020" s="244" t="s">
        <v>10583</v>
      </c>
      <c r="B1020" s="244" t="str">
        <f t="shared" si="15"/>
        <v>93419U</v>
      </c>
      <c r="C1020" s="244" t="s">
        <v>5881</v>
      </c>
      <c r="D1020" s="244" t="s">
        <v>83</v>
      </c>
      <c r="E1020" s="244" t="s">
        <v>4952</v>
      </c>
      <c r="F1020" s="245">
        <v>2.46</v>
      </c>
    </row>
    <row r="1021" spans="1:6" ht="13.5">
      <c r="A1021" s="244" t="s">
        <v>10584</v>
      </c>
      <c r="B1021" s="244" t="str">
        <f t="shared" si="15"/>
        <v>93420U</v>
      </c>
      <c r="C1021" s="244" t="s">
        <v>5882</v>
      </c>
      <c r="D1021" s="244" t="s">
        <v>83</v>
      </c>
      <c r="E1021" s="244" t="s">
        <v>5269</v>
      </c>
      <c r="F1021" s="245">
        <v>33.85</v>
      </c>
    </row>
    <row r="1022" spans="1:6" ht="13.5">
      <c r="A1022" s="244" t="s">
        <v>10585</v>
      </c>
      <c r="B1022" s="244" t="str">
        <f t="shared" si="15"/>
        <v>93423U</v>
      </c>
      <c r="C1022" s="244" t="s">
        <v>5883</v>
      </c>
      <c r="D1022" s="244" t="s">
        <v>83</v>
      </c>
      <c r="E1022" s="244" t="s">
        <v>4952</v>
      </c>
      <c r="F1022" s="245">
        <v>3.91</v>
      </c>
    </row>
    <row r="1023" spans="1:6" ht="13.5">
      <c r="A1023" s="244" t="s">
        <v>10586</v>
      </c>
      <c r="B1023" s="244" t="str">
        <f t="shared" si="15"/>
        <v>93424U</v>
      </c>
      <c r="C1023" s="244" t="s">
        <v>5884</v>
      </c>
      <c r="D1023" s="244" t="s">
        <v>83</v>
      </c>
      <c r="E1023" s="244" t="s">
        <v>4952</v>
      </c>
      <c r="F1023" s="245">
        <v>0.7</v>
      </c>
    </row>
    <row r="1024" spans="1:6" ht="13.5">
      <c r="A1024" s="244" t="s">
        <v>10587</v>
      </c>
      <c r="B1024" s="244" t="str">
        <f t="shared" si="15"/>
        <v>93425U</v>
      </c>
      <c r="C1024" s="244" t="s">
        <v>5885</v>
      </c>
      <c r="D1024" s="244" t="s">
        <v>83</v>
      </c>
      <c r="E1024" s="244" t="s">
        <v>4952</v>
      </c>
      <c r="F1024" s="245">
        <v>3.48</v>
      </c>
    </row>
    <row r="1025" spans="1:6" ht="13.5">
      <c r="A1025" s="244" t="s">
        <v>10588</v>
      </c>
      <c r="B1025" s="244" t="str">
        <f t="shared" si="15"/>
        <v>93426U</v>
      </c>
      <c r="C1025" s="244" t="s">
        <v>5886</v>
      </c>
      <c r="D1025" s="244" t="s">
        <v>83</v>
      </c>
      <c r="E1025" s="244" t="s">
        <v>5269</v>
      </c>
      <c r="F1025" s="245">
        <v>80.900000000000006</v>
      </c>
    </row>
    <row r="1026" spans="1:6" ht="13.5">
      <c r="A1026" s="244" t="s">
        <v>10589</v>
      </c>
      <c r="B1026" s="244" t="str">
        <f t="shared" si="15"/>
        <v>93429U</v>
      </c>
      <c r="C1026" s="244" t="s">
        <v>5887</v>
      </c>
      <c r="D1026" s="244" t="s">
        <v>83</v>
      </c>
      <c r="E1026" s="244" t="s">
        <v>4952</v>
      </c>
      <c r="F1026" s="245">
        <v>66</v>
      </c>
    </row>
    <row r="1027" spans="1:6" ht="13.5">
      <c r="A1027" s="244" t="s">
        <v>10590</v>
      </c>
      <c r="B1027" s="244" t="str">
        <f t="shared" si="15"/>
        <v>93430U</v>
      </c>
      <c r="C1027" s="244" t="s">
        <v>5888</v>
      </c>
      <c r="D1027" s="244" t="s">
        <v>83</v>
      </c>
      <c r="E1027" s="244" t="s">
        <v>4952</v>
      </c>
      <c r="F1027" s="245">
        <v>11.88</v>
      </c>
    </row>
    <row r="1028" spans="1:6" ht="13.5">
      <c r="A1028" s="244" t="s">
        <v>10591</v>
      </c>
      <c r="B1028" s="244" t="str">
        <f t="shared" si="15"/>
        <v>93431U</v>
      </c>
      <c r="C1028" s="244" t="s">
        <v>5889</v>
      </c>
      <c r="D1028" s="244" t="s">
        <v>83</v>
      </c>
      <c r="E1028" s="244" t="s">
        <v>4952</v>
      </c>
      <c r="F1028" s="245">
        <v>106.09</v>
      </c>
    </row>
    <row r="1029" spans="1:6" ht="13.5">
      <c r="A1029" s="244" t="s">
        <v>10592</v>
      </c>
      <c r="B1029" s="244" t="str">
        <f t="shared" si="15"/>
        <v>93432U</v>
      </c>
      <c r="C1029" s="244" t="s">
        <v>5890</v>
      </c>
      <c r="D1029" s="244" t="s">
        <v>83</v>
      </c>
      <c r="E1029" s="244" t="s">
        <v>5269</v>
      </c>
      <c r="F1029" s="280">
        <v>1449.6</v>
      </c>
    </row>
    <row r="1030" spans="1:6" ht="13.5">
      <c r="A1030" s="244" t="s">
        <v>10593</v>
      </c>
      <c r="B1030" s="244" t="str">
        <f t="shared" si="15"/>
        <v>93435U</v>
      </c>
      <c r="C1030" s="244" t="s">
        <v>5891</v>
      </c>
      <c r="D1030" s="244" t="s">
        <v>83</v>
      </c>
      <c r="E1030" s="244" t="s">
        <v>4952</v>
      </c>
      <c r="F1030" s="245">
        <v>3.57</v>
      </c>
    </row>
    <row r="1031" spans="1:6" ht="13.5">
      <c r="A1031" s="244" t="s">
        <v>10594</v>
      </c>
      <c r="B1031" s="244" t="str">
        <f t="shared" si="15"/>
        <v>93436U</v>
      </c>
      <c r="C1031" s="244" t="s">
        <v>5892</v>
      </c>
      <c r="D1031" s="244" t="s">
        <v>83</v>
      </c>
      <c r="E1031" s="244" t="s">
        <v>4952</v>
      </c>
      <c r="F1031" s="245">
        <v>0.75</v>
      </c>
    </row>
    <row r="1032" spans="1:6" ht="13.5">
      <c r="A1032" s="244" t="s">
        <v>10595</v>
      </c>
      <c r="B1032" s="244" t="str">
        <f t="shared" ref="B1032:B1095" si="16">A1032&amp;"U"</f>
        <v>93437U</v>
      </c>
      <c r="C1032" s="244" t="s">
        <v>5893</v>
      </c>
      <c r="D1032" s="244" t="s">
        <v>83</v>
      </c>
      <c r="E1032" s="244" t="s">
        <v>4952</v>
      </c>
      <c r="F1032" s="245">
        <v>6.69</v>
      </c>
    </row>
    <row r="1033" spans="1:6" ht="13.5">
      <c r="A1033" s="244" t="s">
        <v>10596</v>
      </c>
      <c r="B1033" s="244" t="str">
        <f t="shared" si="16"/>
        <v>93438U</v>
      </c>
      <c r="C1033" s="244" t="s">
        <v>5894</v>
      </c>
      <c r="D1033" s="244" t="s">
        <v>83</v>
      </c>
      <c r="E1033" s="244" t="s">
        <v>5269</v>
      </c>
      <c r="F1033" s="245">
        <v>14.98</v>
      </c>
    </row>
    <row r="1034" spans="1:6" ht="13.5">
      <c r="A1034" s="244" t="s">
        <v>10597</v>
      </c>
      <c r="B1034" s="244" t="str">
        <f t="shared" si="16"/>
        <v>95114U</v>
      </c>
      <c r="C1034" s="244" t="s">
        <v>5895</v>
      </c>
      <c r="D1034" s="244" t="s">
        <v>83</v>
      </c>
      <c r="E1034" s="244" t="s">
        <v>4952</v>
      </c>
      <c r="F1034" s="245">
        <v>1.1000000000000001</v>
      </c>
    </row>
    <row r="1035" spans="1:6" ht="13.5">
      <c r="A1035" s="244" t="s">
        <v>10598</v>
      </c>
      <c r="B1035" s="244" t="str">
        <f t="shared" si="16"/>
        <v>95115U</v>
      </c>
      <c r="C1035" s="244" t="s">
        <v>5896</v>
      </c>
      <c r="D1035" s="244" t="s">
        <v>83</v>
      </c>
      <c r="E1035" s="244" t="s">
        <v>4952</v>
      </c>
      <c r="F1035" s="245">
        <v>0.13</v>
      </c>
    </row>
    <row r="1036" spans="1:6" ht="13.5">
      <c r="A1036" s="244" t="s">
        <v>10599</v>
      </c>
      <c r="B1036" s="244" t="str">
        <f t="shared" si="16"/>
        <v>95116U</v>
      </c>
      <c r="C1036" s="244" t="s">
        <v>5897</v>
      </c>
      <c r="D1036" s="244" t="s">
        <v>83</v>
      </c>
      <c r="E1036" s="244" t="s">
        <v>4952</v>
      </c>
      <c r="F1036" s="245">
        <v>31.99</v>
      </c>
    </row>
    <row r="1037" spans="1:6" ht="13.5">
      <c r="A1037" s="244" t="s">
        <v>10600</v>
      </c>
      <c r="B1037" s="244" t="str">
        <f t="shared" si="16"/>
        <v>95117U</v>
      </c>
      <c r="C1037" s="244" t="s">
        <v>5898</v>
      </c>
      <c r="D1037" s="244" t="s">
        <v>83</v>
      </c>
      <c r="E1037" s="244" t="s">
        <v>4952</v>
      </c>
      <c r="F1037" s="245">
        <v>5.04</v>
      </c>
    </row>
    <row r="1038" spans="1:6" ht="13.5">
      <c r="A1038" s="244" t="s">
        <v>10601</v>
      </c>
      <c r="B1038" s="244" t="str">
        <f t="shared" si="16"/>
        <v>95118U</v>
      </c>
      <c r="C1038" s="244" t="s">
        <v>5899</v>
      </c>
      <c r="D1038" s="244" t="s">
        <v>83</v>
      </c>
      <c r="E1038" s="244" t="s">
        <v>4952</v>
      </c>
      <c r="F1038" s="245">
        <v>34.04</v>
      </c>
    </row>
    <row r="1039" spans="1:6" ht="13.5">
      <c r="A1039" s="244" t="s">
        <v>10602</v>
      </c>
      <c r="B1039" s="244" t="str">
        <f t="shared" si="16"/>
        <v>95119U</v>
      </c>
      <c r="C1039" s="244" t="s">
        <v>5900</v>
      </c>
      <c r="D1039" s="244" t="s">
        <v>83</v>
      </c>
      <c r="E1039" s="244" t="s">
        <v>4952</v>
      </c>
      <c r="F1039" s="245">
        <v>6.12</v>
      </c>
    </row>
    <row r="1040" spans="1:6" ht="13.5">
      <c r="A1040" s="244" t="s">
        <v>10603</v>
      </c>
      <c r="B1040" s="244" t="str">
        <f t="shared" si="16"/>
        <v>95120U</v>
      </c>
      <c r="C1040" s="244" t="s">
        <v>5901</v>
      </c>
      <c r="D1040" s="244" t="s">
        <v>83</v>
      </c>
      <c r="E1040" s="244" t="s">
        <v>4900</v>
      </c>
      <c r="F1040" s="245">
        <v>50.36</v>
      </c>
    </row>
    <row r="1041" spans="1:6" ht="13.5">
      <c r="A1041" s="244" t="s">
        <v>10604</v>
      </c>
      <c r="B1041" s="244" t="str">
        <f t="shared" si="16"/>
        <v>95123U</v>
      </c>
      <c r="C1041" s="244" t="s">
        <v>5902</v>
      </c>
      <c r="D1041" s="244" t="s">
        <v>83</v>
      </c>
      <c r="E1041" s="244" t="s">
        <v>4952</v>
      </c>
      <c r="F1041" s="245">
        <v>11.4</v>
      </c>
    </row>
    <row r="1042" spans="1:6" ht="13.5">
      <c r="A1042" s="244" t="s">
        <v>10605</v>
      </c>
      <c r="B1042" s="244" t="str">
        <f t="shared" si="16"/>
        <v>95124U</v>
      </c>
      <c r="C1042" s="244" t="s">
        <v>5903</v>
      </c>
      <c r="D1042" s="244" t="s">
        <v>83</v>
      </c>
      <c r="E1042" s="244" t="s">
        <v>4952</v>
      </c>
      <c r="F1042" s="245">
        <v>1.79</v>
      </c>
    </row>
    <row r="1043" spans="1:6" ht="13.5">
      <c r="A1043" s="244" t="s">
        <v>10606</v>
      </c>
      <c r="B1043" s="244" t="str">
        <f t="shared" si="16"/>
        <v>95125U</v>
      </c>
      <c r="C1043" s="244" t="s">
        <v>5904</v>
      </c>
      <c r="D1043" s="244" t="s">
        <v>83</v>
      </c>
      <c r="E1043" s="244" t="s">
        <v>4952</v>
      </c>
      <c r="F1043" s="245">
        <v>12.47</v>
      </c>
    </row>
    <row r="1044" spans="1:6" ht="13.5">
      <c r="A1044" s="244" t="s">
        <v>10607</v>
      </c>
      <c r="B1044" s="244" t="str">
        <f t="shared" si="16"/>
        <v>95126U</v>
      </c>
      <c r="C1044" s="244" t="s">
        <v>5905</v>
      </c>
      <c r="D1044" s="244" t="s">
        <v>83</v>
      </c>
      <c r="E1044" s="244" t="s">
        <v>5269</v>
      </c>
      <c r="F1044" s="245">
        <v>74.319999999999993</v>
      </c>
    </row>
    <row r="1045" spans="1:6" ht="13.5">
      <c r="A1045" s="244" t="s">
        <v>10608</v>
      </c>
      <c r="B1045" s="244" t="str">
        <f t="shared" si="16"/>
        <v>95129U</v>
      </c>
      <c r="C1045" s="244" t="s">
        <v>5906</v>
      </c>
      <c r="D1045" s="244" t="s">
        <v>83</v>
      </c>
      <c r="E1045" s="244" t="s">
        <v>4952</v>
      </c>
      <c r="F1045" s="245">
        <v>20.23</v>
      </c>
    </row>
    <row r="1046" spans="1:6" ht="13.5">
      <c r="A1046" s="244" t="s">
        <v>10609</v>
      </c>
      <c r="B1046" s="244" t="str">
        <f t="shared" si="16"/>
        <v>95130U</v>
      </c>
      <c r="C1046" s="244" t="s">
        <v>5907</v>
      </c>
      <c r="D1046" s="244" t="s">
        <v>83</v>
      </c>
      <c r="E1046" s="244" t="s">
        <v>4952</v>
      </c>
      <c r="F1046" s="245">
        <v>3.64</v>
      </c>
    </row>
    <row r="1047" spans="1:6" ht="13.5">
      <c r="A1047" s="244" t="s">
        <v>10610</v>
      </c>
      <c r="B1047" s="244" t="str">
        <f t="shared" si="16"/>
        <v>95131U</v>
      </c>
      <c r="C1047" s="244" t="s">
        <v>5908</v>
      </c>
      <c r="D1047" s="244" t="s">
        <v>83</v>
      </c>
      <c r="E1047" s="244" t="s">
        <v>4952</v>
      </c>
      <c r="F1047" s="245">
        <v>37.94</v>
      </c>
    </row>
    <row r="1048" spans="1:6" ht="13.5">
      <c r="A1048" s="244" t="s">
        <v>10611</v>
      </c>
      <c r="B1048" s="244" t="str">
        <f t="shared" si="16"/>
        <v>95132U</v>
      </c>
      <c r="C1048" s="244" t="s">
        <v>5909</v>
      </c>
      <c r="D1048" s="244" t="s">
        <v>83</v>
      </c>
      <c r="E1048" s="244" t="s">
        <v>5269</v>
      </c>
      <c r="F1048" s="245">
        <v>16.27</v>
      </c>
    </row>
    <row r="1049" spans="1:6" ht="13.5">
      <c r="A1049" s="244" t="s">
        <v>10612</v>
      </c>
      <c r="B1049" s="244" t="str">
        <f t="shared" si="16"/>
        <v>95136U</v>
      </c>
      <c r="C1049" s="244" t="s">
        <v>5910</v>
      </c>
      <c r="D1049" s="244" t="s">
        <v>83</v>
      </c>
      <c r="E1049" s="244" t="s">
        <v>5269</v>
      </c>
      <c r="F1049" s="245">
        <v>0.03</v>
      </c>
    </row>
    <row r="1050" spans="1:6" ht="13.5">
      <c r="A1050" s="244" t="s">
        <v>10613</v>
      </c>
      <c r="B1050" s="244" t="str">
        <f t="shared" si="16"/>
        <v>95137U</v>
      </c>
      <c r="C1050" s="244" t="s">
        <v>5911</v>
      </c>
      <c r="D1050" s="244" t="s">
        <v>83</v>
      </c>
      <c r="E1050" s="244" t="s">
        <v>5269</v>
      </c>
      <c r="F1050" s="245">
        <v>0.01</v>
      </c>
    </row>
    <row r="1051" spans="1:6" ht="13.5">
      <c r="A1051" s="244" t="s">
        <v>10614</v>
      </c>
      <c r="B1051" s="244" t="str">
        <f t="shared" si="16"/>
        <v>95138U</v>
      </c>
      <c r="C1051" s="244" t="s">
        <v>5912</v>
      </c>
      <c r="D1051" s="244" t="s">
        <v>83</v>
      </c>
      <c r="E1051" s="244" t="s">
        <v>5269</v>
      </c>
      <c r="F1051" s="245">
        <v>0.02</v>
      </c>
    </row>
    <row r="1052" spans="1:6" ht="13.5">
      <c r="A1052" s="244" t="s">
        <v>10615</v>
      </c>
      <c r="B1052" s="244" t="str">
        <f t="shared" si="16"/>
        <v>95208U</v>
      </c>
      <c r="C1052" s="244" t="s">
        <v>5913</v>
      </c>
      <c r="D1052" s="244" t="s">
        <v>83</v>
      </c>
      <c r="E1052" s="244" t="s">
        <v>4952</v>
      </c>
      <c r="F1052" s="245">
        <v>27.39</v>
      </c>
    </row>
    <row r="1053" spans="1:6" ht="13.5">
      <c r="A1053" s="244" t="s">
        <v>10616</v>
      </c>
      <c r="B1053" s="244" t="str">
        <f t="shared" si="16"/>
        <v>95209U</v>
      </c>
      <c r="C1053" s="244" t="s">
        <v>5914</v>
      </c>
      <c r="D1053" s="244" t="s">
        <v>83</v>
      </c>
      <c r="E1053" s="244" t="s">
        <v>4952</v>
      </c>
      <c r="F1053" s="245">
        <v>3.25</v>
      </c>
    </row>
    <row r="1054" spans="1:6" ht="13.5">
      <c r="A1054" s="244" t="s">
        <v>10617</v>
      </c>
      <c r="B1054" s="244" t="str">
        <f t="shared" si="16"/>
        <v>95210U</v>
      </c>
      <c r="C1054" s="244" t="s">
        <v>5915</v>
      </c>
      <c r="D1054" s="244" t="s">
        <v>83</v>
      </c>
      <c r="E1054" s="244" t="s">
        <v>4952</v>
      </c>
      <c r="F1054" s="245">
        <v>29.96</v>
      </c>
    </row>
    <row r="1055" spans="1:6" ht="13.5">
      <c r="A1055" s="244" t="s">
        <v>10618</v>
      </c>
      <c r="B1055" s="244" t="str">
        <f t="shared" si="16"/>
        <v>95211U</v>
      </c>
      <c r="C1055" s="244" t="s">
        <v>5916</v>
      </c>
      <c r="D1055" s="244" t="s">
        <v>83</v>
      </c>
      <c r="E1055" s="244" t="s">
        <v>4900</v>
      </c>
      <c r="F1055" s="245">
        <v>7.38</v>
      </c>
    </row>
    <row r="1056" spans="1:6" ht="13.5">
      <c r="A1056" s="244" t="s">
        <v>10619</v>
      </c>
      <c r="B1056" s="244" t="str">
        <f t="shared" si="16"/>
        <v>95214U</v>
      </c>
      <c r="C1056" s="244" t="s">
        <v>5917</v>
      </c>
      <c r="D1056" s="244" t="s">
        <v>83</v>
      </c>
      <c r="E1056" s="244" t="s">
        <v>4952</v>
      </c>
      <c r="F1056" s="245">
        <v>0.22</v>
      </c>
    </row>
    <row r="1057" spans="1:6" ht="13.5">
      <c r="A1057" s="244" t="s">
        <v>10620</v>
      </c>
      <c r="B1057" s="244" t="str">
        <f t="shared" si="16"/>
        <v>95215U</v>
      </c>
      <c r="C1057" s="244" t="s">
        <v>5918</v>
      </c>
      <c r="D1057" s="244" t="s">
        <v>83</v>
      </c>
      <c r="E1057" s="244" t="s">
        <v>4952</v>
      </c>
      <c r="F1057" s="245">
        <v>0.02</v>
      </c>
    </row>
    <row r="1058" spans="1:6" ht="13.5">
      <c r="A1058" s="244" t="s">
        <v>10621</v>
      </c>
      <c r="B1058" s="244" t="str">
        <f t="shared" si="16"/>
        <v>95216U</v>
      </c>
      <c r="C1058" s="244" t="s">
        <v>5919</v>
      </c>
      <c r="D1058" s="244" t="s">
        <v>83</v>
      </c>
      <c r="E1058" s="244" t="s">
        <v>4952</v>
      </c>
      <c r="F1058" s="245">
        <v>0.15</v>
      </c>
    </row>
    <row r="1059" spans="1:6" ht="13.5">
      <c r="A1059" s="244" t="s">
        <v>10622</v>
      </c>
      <c r="B1059" s="244" t="str">
        <f t="shared" si="16"/>
        <v>95217U</v>
      </c>
      <c r="C1059" s="244" t="s">
        <v>5920</v>
      </c>
      <c r="D1059" s="244" t="s">
        <v>83</v>
      </c>
      <c r="E1059" s="244" t="s">
        <v>4900</v>
      </c>
      <c r="F1059" s="245">
        <v>0.49</v>
      </c>
    </row>
    <row r="1060" spans="1:6" ht="13.5">
      <c r="A1060" s="244" t="s">
        <v>10623</v>
      </c>
      <c r="B1060" s="244" t="str">
        <f t="shared" si="16"/>
        <v>95255U</v>
      </c>
      <c r="C1060" s="244" t="s">
        <v>5921</v>
      </c>
      <c r="D1060" s="244" t="s">
        <v>83</v>
      </c>
      <c r="E1060" s="244" t="s">
        <v>4952</v>
      </c>
      <c r="F1060" s="245">
        <v>0.98</v>
      </c>
    </row>
    <row r="1061" spans="1:6" ht="13.5">
      <c r="A1061" s="244" t="s">
        <v>10624</v>
      </c>
      <c r="B1061" s="244" t="str">
        <f t="shared" si="16"/>
        <v>95256U</v>
      </c>
      <c r="C1061" s="244" t="s">
        <v>5922</v>
      </c>
      <c r="D1061" s="244" t="s">
        <v>83</v>
      </c>
      <c r="E1061" s="244" t="s">
        <v>4952</v>
      </c>
      <c r="F1061" s="245">
        <v>0.11</v>
      </c>
    </row>
    <row r="1062" spans="1:6" ht="13.5">
      <c r="A1062" s="244" t="s">
        <v>10625</v>
      </c>
      <c r="B1062" s="244" t="str">
        <f t="shared" si="16"/>
        <v>95257U</v>
      </c>
      <c r="C1062" s="244" t="s">
        <v>5923</v>
      </c>
      <c r="D1062" s="244" t="s">
        <v>83</v>
      </c>
      <c r="E1062" s="244" t="s">
        <v>4952</v>
      </c>
      <c r="F1062" s="245">
        <v>1.23</v>
      </c>
    </row>
    <row r="1063" spans="1:6" ht="13.5">
      <c r="A1063" s="244" t="s">
        <v>10626</v>
      </c>
      <c r="B1063" s="244" t="str">
        <f t="shared" si="16"/>
        <v>95260U</v>
      </c>
      <c r="C1063" s="244" t="s">
        <v>5924</v>
      </c>
      <c r="D1063" s="244" t="s">
        <v>83</v>
      </c>
      <c r="E1063" s="244" t="s">
        <v>4952</v>
      </c>
      <c r="F1063" s="245">
        <v>0.41</v>
      </c>
    </row>
    <row r="1064" spans="1:6" ht="13.5">
      <c r="A1064" s="244" t="s">
        <v>10627</v>
      </c>
      <c r="B1064" s="244" t="str">
        <f t="shared" si="16"/>
        <v>95261U</v>
      </c>
      <c r="C1064" s="244" t="s">
        <v>5925</v>
      </c>
      <c r="D1064" s="244" t="s">
        <v>83</v>
      </c>
      <c r="E1064" s="244" t="s">
        <v>4952</v>
      </c>
      <c r="F1064" s="245">
        <v>0.11</v>
      </c>
    </row>
    <row r="1065" spans="1:6" ht="13.5">
      <c r="A1065" s="244" t="s">
        <v>10628</v>
      </c>
      <c r="B1065" s="244" t="str">
        <f t="shared" si="16"/>
        <v>95262U</v>
      </c>
      <c r="C1065" s="244" t="s">
        <v>5926</v>
      </c>
      <c r="D1065" s="244" t="s">
        <v>83</v>
      </c>
      <c r="E1065" s="244" t="s">
        <v>4952</v>
      </c>
      <c r="F1065" s="245">
        <v>1.02</v>
      </c>
    </row>
    <row r="1066" spans="1:6" ht="13.5">
      <c r="A1066" s="244" t="s">
        <v>10629</v>
      </c>
      <c r="B1066" s="244" t="str">
        <f t="shared" si="16"/>
        <v>95263U</v>
      </c>
      <c r="C1066" s="244" t="s">
        <v>5927</v>
      </c>
      <c r="D1066" s="244" t="s">
        <v>83</v>
      </c>
      <c r="E1066" s="244" t="s">
        <v>5269</v>
      </c>
      <c r="F1066" s="245">
        <v>3.04</v>
      </c>
    </row>
    <row r="1067" spans="1:6" ht="13.5">
      <c r="A1067" s="244" t="s">
        <v>10630</v>
      </c>
      <c r="B1067" s="244" t="str">
        <f t="shared" si="16"/>
        <v>95266U</v>
      </c>
      <c r="C1067" s="244" t="s">
        <v>5928</v>
      </c>
      <c r="D1067" s="244" t="s">
        <v>83</v>
      </c>
      <c r="E1067" s="244" t="s">
        <v>4952</v>
      </c>
      <c r="F1067" s="245">
        <v>0.42</v>
      </c>
    </row>
    <row r="1068" spans="1:6" ht="13.5">
      <c r="A1068" s="244" t="s">
        <v>10631</v>
      </c>
      <c r="B1068" s="244" t="str">
        <f t="shared" si="16"/>
        <v>95267U</v>
      </c>
      <c r="C1068" s="244" t="s">
        <v>5929</v>
      </c>
      <c r="D1068" s="244" t="s">
        <v>83</v>
      </c>
      <c r="E1068" s="244" t="s">
        <v>4952</v>
      </c>
      <c r="F1068" s="245">
        <v>0.04</v>
      </c>
    </row>
    <row r="1069" spans="1:6" ht="13.5">
      <c r="A1069" s="244" t="s">
        <v>10632</v>
      </c>
      <c r="B1069" s="244" t="str">
        <f t="shared" si="16"/>
        <v>95268U</v>
      </c>
      <c r="C1069" s="244" t="s">
        <v>5930</v>
      </c>
      <c r="D1069" s="244" t="s">
        <v>83</v>
      </c>
      <c r="E1069" s="244" t="s">
        <v>4952</v>
      </c>
      <c r="F1069" s="245">
        <v>0.41</v>
      </c>
    </row>
    <row r="1070" spans="1:6" ht="13.5">
      <c r="A1070" s="244" t="s">
        <v>10633</v>
      </c>
      <c r="B1070" s="244" t="str">
        <f t="shared" si="16"/>
        <v>95269U</v>
      </c>
      <c r="C1070" s="244" t="s">
        <v>5931</v>
      </c>
      <c r="D1070" s="244" t="s">
        <v>83</v>
      </c>
      <c r="E1070" s="244" t="s">
        <v>5269</v>
      </c>
      <c r="F1070" s="245">
        <v>5.68</v>
      </c>
    </row>
    <row r="1071" spans="1:6" ht="13.5">
      <c r="A1071" s="244" t="s">
        <v>10634</v>
      </c>
      <c r="B1071" s="244" t="str">
        <f t="shared" si="16"/>
        <v>95272U</v>
      </c>
      <c r="C1071" s="244" t="s">
        <v>5932</v>
      </c>
      <c r="D1071" s="244" t="s">
        <v>83</v>
      </c>
      <c r="E1071" s="244" t="s">
        <v>4952</v>
      </c>
      <c r="F1071" s="245">
        <v>0.41</v>
      </c>
    </row>
    <row r="1072" spans="1:6" ht="13.5">
      <c r="A1072" s="244" t="s">
        <v>10635</v>
      </c>
      <c r="B1072" s="244" t="str">
        <f t="shared" si="16"/>
        <v>95273U</v>
      </c>
      <c r="C1072" s="244" t="s">
        <v>5933</v>
      </c>
      <c r="D1072" s="244" t="s">
        <v>83</v>
      </c>
      <c r="E1072" s="244" t="s">
        <v>4952</v>
      </c>
      <c r="F1072" s="245">
        <v>0.04</v>
      </c>
    </row>
    <row r="1073" spans="1:6" ht="13.5">
      <c r="A1073" s="244" t="s">
        <v>10636</v>
      </c>
      <c r="B1073" s="244" t="str">
        <f t="shared" si="16"/>
        <v>95274U</v>
      </c>
      <c r="C1073" s="244" t="s">
        <v>5934</v>
      </c>
      <c r="D1073" s="244" t="s">
        <v>83</v>
      </c>
      <c r="E1073" s="244" t="s">
        <v>4952</v>
      </c>
      <c r="F1073" s="245">
        <v>0.32</v>
      </c>
    </row>
    <row r="1074" spans="1:6" ht="13.5">
      <c r="A1074" s="244" t="s">
        <v>10637</v>
      </c>
      <c r="B1074" s="244" t="str">
        <f t="shared" si="16"/>
        <v>95275U</v>
      </c>
      <c r="C1074" s="244" t="s">
        <v>5935</v>
      </c>
      <c r="D1074" s="244" t="s">
        <v>83</v>
      </c>
      <c r="E1074" s="244" t="s">
        <v>4900</v>
      </c>
      <c r="F1074" s="245">
        <v>2</v>
      </c>
    </row>
    <row r="1075" spans="1:6" ht="13.5">
      <c r="A1075" s="244" t="s">
        <v>10638</v>
      </c>
      <c r="B1075" s="244" t="str">
        <f t="shared" si="16"/>
        <v>95278U</v>
      </c>
      <c r="C1075" s="244" t="s">
        <v>5936</v>
      </c>
      <c r="D1075" s="244" t="s">
        <v>83</v>
      </c>
      <c r="E1075" s="244" t="s">
        <v>4952</v>
      </c>
      <c r="F1075" s="245">
        <v>0.45</v>
      </c>
    </row>
    <row r="1076" spans="1:6" ht="13.5">
      <c r="A1076" s="244" t="s">
        <v>10639</v>
      </c>
      <c r="B1076" s="244" t="str">
        <f t="shared" si="16"/>
        <v>95279U</v>
      </c>
      <c r="C1076" s="244" t="s">
        <v>5937</v>
      </c>
      <c r="D1076" s="244" t="s">
        <v>83</v>
      </c>
      <c r="E1076" s="244" t="s">
        <v>4952</v>
      </c>
      <c r="F1076" s="245">
        <v>0.05</v>
      </c>
    </row>
    <row r="1077" spans="1:6" ht="13.5">
      <c r="A1077" s="244" t="s">
        <v>10640</v>
      </c>
      <c r="B1077" s="244" t="str">
        <f t="shared" si="16"/>
        <v>95280U</v>
      </c>
      <c r="C1077" s="244" t="s">
        <v>5938</v>
      </c>
      <c r="D1077" s="244" t="s">
        <v>83</v>
      </c>
      <c r="E1077" s="244" t="s">
        <v>4952</v>
      </c>
      <c r="F1077" s="245">
        <v>0.35</v>
      </c>
    </row>
    <row r="1078" spans="1:6" ht="13.5">
      <c r="A1078" s="244" t="s">
        <v>10641</v>
      </c>
      <c r="B1078" s="244" t="str">
        <f t="shared" si="16"/>
        <v>95281U</v>
      </c>
      <c r="C1078" s="244" t="s">
        <v>5939</v>
      </c>
      <c r="D1078" s="244" t="s">
        <v>83</v>
      </c>
      <c r="E1078" s="244" t="s">
        <v>5269</v>
      </c>
      <c r="F1078" s="245">
        <v>5.68</v>
      </c>
    </row>
    <row r="1079" spans="1:6" ht="13.5">
      <c r="A1079" s="244" t="s">
        <v>10642</v>
      </c>
      <c r="B1079" s="244" t="str">
        <f t="shared" si="16"/>
        <v>95617U</v>
      </c>
      <c r="C1079" s="244" t="s">
        <v>5940</v>
      </c>
      <c r="D1079" s="244" t="s">
        <v>83</v>
      </c>
      <c r="E1079" s="244" t="s">
        <v>4952</v>
      </c>
      <c r="F1079" s="245">
        <v>0.8</v>
      </c>
    </row>
    <row r="1080" spans="1:6" ht="13.5">
      <c r="A1080" s="244" t="s">
        <v>10643</v>
      </c>
      <c r="B1080" s="244" t="str">
        <f t="shared" si="16"/>
        <v>95618U</v>
      </c>
      <c r="C1080" s="244" t="s">
        <v>5941</v>
      </c>
      <c r="D1080" s="244" t="s">
        <v>83</v>
      </c>
      <c r="E1080" s="244" t="s">
        <v>4952</v>
      </c>
      <c r="F1080" s="245">
        <v>0.09</v>
      </c>
    </row>
    <row r="1081" spans="1:6" ht="13.5">
      <c r="A1081" s="244" t="s">
        <v>10644</v>
      </c>
      <c r="B1081" s="244" t="str">
        <f t="shared" si="16"/>
        <v>95619U</v>
      </c>
      <c r="C1081" s="244" t="s">
        <v>5942</v>
      </c>
      <c r="D1081" s="244" t="s">
        <v>83</v>
      </c>
      <c r="E1081" s="244" t="s">
        <v>4952</v>
      </c>
      <c r="F1081" s="245">
        <v>1.01</v>
      </c>
    </row>
    <row r="1082" spans="1:6" ht="13.5">
      <c r="A1082" s="244" t="s">
        <v>10645</v>
      </c>
      <c r="B1082" s="244" t="str">
        <f t="shared" si="16"/>
        <v>95627U</v>
      </c>
      <c r="C1082" s="244" t="s">
        <v>5943</v>
      </c>
      <c r="D1082" s="244" t="s">
        <v>83</v>
      </c>
      <c r="E1082" s="244" t="s">
        <v>4952</v>
      </c>
      <c r="F1082" s="245">
        <v>23.81</v>
      </c>
    </row>
    <row r="1083" spans="1:6" ht="13.5">
      <c r="A1083" s="244" t="s">
        <v>10646</v>
      </c>
      <c r="B1083" s="244" t="str">
        <f t="shared" si="16"/>
        <v>95628U</v>
      </c>
      <c r="C1083" s="244" t="s">
        <v>5944</v>
      </c>
      <c r="D1083" s="244" t="s">
        <v>83</v>
      </c>
      <c r="E1083" s="244" t="s">
        <v>4952</v>
      </c>
      <c r="F1083" s="245">
        <v>3.3</v>
      </c>
    </row>
    <row r="1084" spans="1:6" ht="13.5">
      <c r="A1084" s="244" t="s">
        <v>10647</v>
      </c>
      <c r="B1084" s="244" t="str">
        <f t="shared" si="16"/>
        <v>95629U</v>
      </c>
      <c r="C1084" s="244" t="s">
        <v>5945</v>
      </c>
      <c r="D1084" s="244" t="s">
        <v>83</v>
      </c>
      <c r="E1084" s="244" t="s">
        <v>4952</v>
      </c>
      <c r="F1084" s="245">
        <v>29.79</v>
      </c>
    </row>
    <row r="1085" spans="1:6" ht="13.5">
      <c r="A1085" s="244" t="s">
        <v>10648</v>
      </c>
      <c r="B1085" s="244" t="str">
        <f t="shared" si="16"/>
        <v>95630U</v>
      </c>
      <c r="C1085" s="244" t="s">
        <v>5946</v>
      </c>
      <c r="D1085" s="244" t="s">
        <v>83</v>
      </c>
      <c r="E1085" s="244" t="s">
        <v>5269</v>
      </c>
      <c r="F1085" s="245">
        <v>45.05</v>
      </c>
    </row>
    <row r="1086" spans="1:6" ht="13.5">
      <c r="A1086" s="244" t="s">
        <v>10649</v>
      </c>
      <c r="B1086" s="244" t="str">
        <f t="shared" si="16"/>
        <v>95698U</v>
      </c>
      <c r="C1086" s="244" t="s">
        <v>5947</v>
      </c>
      <c r="D1086" s="244" t="s">
        <v>83</v>
      </c>
      <c r="E1086" s="244" t="s">
        <v>4952</v>
      </c>
      <c r="F1086" s="245">
        <v>3.27</v>
      </c>
    </row>
    <row r="1087" spans="1:6" ht="13.5">
      <c r="A1087" s="244" t="s">
        <v>10650</v>
      </c>
      <c r="B1087" s="244" t="str">
        <f t="shared" si="16"/>
        <v>95699U</v>
      </c>
      <c r="C1087" s="244" t="s">
        <v>5948</v>
      </c>
      <c r="D1087" s="244" t="s">
        <v>83</v>
      </c>
      <c r="E1087" s="244" t="s">
        <v>4952</v>
      </c>
      <c r="F1087" s="245">
        <v>0.38</v>
      </c>
    </row>
    <row r="1088" spans="1:6" ht="13.5">
      <c r="A1088" s="244" t="s">
        <v>10651</v>
      </c>
      <c r="B1088" s="244" t="str">
        <f t="shared" si="16"/>
        <v>95700U</v>
      </c>
      <c r="C1088" s="244" t="s">
        <v>5949</v>
      </c>
      <c r="D1088" s="244" t="s">
        <v>83</v>
      </c>
      <c r="E1088" s="244" t="s">
        <v>4952</v>
      </c>
      <c r="F1088" s="245">
        <v>4.09</v>
      </c>
    </row>
    <row r="1089" spans="1:6" ht="13.5">
      <c r="A1089" s="244" t="s">
        <v>10652</v>
      </c>
      <c r="B1089" s="244" t="str">
        <f t="shared" si="16"/>
        <v>95701U</v>
      </c>
      <c r="C1089" s="244" t="s">
        <v>5950</v>
      </c>
      <c r="D1089" s="244" t="s">
        <v>83</v>
      </c>
      <c r="E1089" s="244" t="s">
        <v>4900</v>
      </c>
      <c r="F1089" s="245">
        <v>2.4700000000000002</v>
      </c>
    </row>
    <row r="1090" spans="1:6" ht="13.5">
      <c r="A1090" s="244" t="s">
        <v>10653</v>
      </c>
      <c r="B1090" s="244" t="str">
        <f t="shared" si="16"/>
        <v>95704U</v>
      </c>
      <c r="C1090" s="244" t="s">
        <v>5951</v>
      </c>
      <c r="D1090" s="244" t="s">
        <v>83</v>
      </c>
      <c r="E1090" s="244" t="s">
        <v>4952</v>
      </c>
      <c r="F1090" s="245">
        <v>24.58</v>
      </c>
    </row>
    <row r="1091" spans="1:6" ht="13.5">
      <c r="A1091" s="244" t="s">
        <v>10654</v>
      </c>
      <c r="B1091" s="244" t="str">
        <f t="shared" si="16"/>
        <v>95705U</v>
      </c>
      <c r="C1091" s="244" t="s">
        <v>5952</v>
      </c>
      <c r="D1091" s="244" t="s">
        <v>83</v>
      </c>
      <c r="E1091" s="244" t="s">
        <v>4952</v>
      </c>
      <c r="F1091" s="245">
        <v>3.5</v>
      </c>
    </row>
    <row r="1092" spans="1:6" ht="13.5">
      <c r="A1092" s="244" t="s">
        <v>10655</v>
      </c>
      <c r="B1092" s="244" t="str">
        <f t="shared" si="16"/>
        <v>95706U</v>
      </c>
      <c r="C1092" s="244" t="s">
        <v>5953</v>
      </c>
      <c r="D1092" s="244" t="s">
        <v>83</v>
      </c>
      <c r="E1092" s="244" t="s">
        <v>4952</v>
      </c>
      <c r="F1092" s="245">
        <v>30.76</v>
      </c>
    </row>
    <row r="1093" spans="1:6" ht="13.5">
      <c r="A1093" s="244" t="s">
        <v>10656</v>
      </c>
      <c r="B1093" s="244" t="str">
        <f t="shared" si="16"/>
        <v>95707U</v>
      </c>
      <c r="C1093" s="244" t="s">
        <v>5954</v>
      </c>
      <c r="D1093" s="244" t="s">
        <v>83</v>
      </c>
      <c r="E1093" s="244" t="s">
        <v>4900</v>
      </c>
      <c r="F1093" s="245">
        <v>27.55</v>
      </c>
    </row>
    <row r="1094" spans="1:6" ht="13.5">
      <c r="A1094" s="244" t="s">
        <v>10657</v>
      </c>
      <c r="B1094" s="244" t="str">
        <f t="shared" si="16"/>
        <v>95710U</v>
      </c>
      <c r="C1094" s="244" t="s">
        <v>5955</v>
      </c>
      <c r="D1094" s="244" t="s">
        <v>83</v>
      </c>
      <c r="E1094" s="244" t="s">
        <v>4952</v>
      </c>
      <c r="F1094" s="245">
        <v>29.54</v>
      </c>
    </row>
    <row r="1095" spans="1:6" ht="13.5">
      <c r="A1095" s="244" t="s">
        <v>10658</v>
      </c>
      <c r="B1095" s="244" t="str">
        <f t="shared" si="16"/>
        <v>95711U</v>
      </c>
      <c r="C1095" s="244" t="s">
        <v>5956</v>
      </c>
      <c r="D1095" s="244" t="s">
        <v>83</v>
      </c>
      <c r="E1095" s="244" t="s">
        <v>4952</v>
      </c>
      <c r="F1095" s="245">
        <v>4.01</v>
      </c>
    </row>
    <row r="1096" spans="1:6" ht="13.5">
      <c r="A1096" s="244" t="s">
        <v>10659</v>
      </c>
      <c r="B1096" s="244" t="str">
        <f t="shared" ref="B1096:B1159" si="17">A1096&amp;"U"</f>
        <v>95712U</v>
      </c>
      <c r="C1096" s="244" t="s">
        <v>5957</v>
      </c>
      <c r="D1096" s="244" t="s">
        <v>83</v>
      </c>
      <c r="E1096" s="244" t="s">
        <v>4952</v>
      </c>
      <c r="F1096" s="245">
        <v>36.93</v>
      </c>
    </row>
    <row r="1097" spans="1:6" ht="13.5">
      <c r="A1097" s="244" t="s">
        <v>10660</v>
      </c>
      <c r="B1097" s="244" t="str">
        <f t="shared" si="17"/>
        <v>95713U</v>
      </c>
      <c r="C1097" s="244" t="s">
        <v>5958</v>
      </c>
      <c r="D1097" s="244" t="s">
        <v>83</v>
      </c>
      <c r="E1097" s="244" t="s">
        <v>5269</v>
      </c>
      <c r="F1097" s="245">
        <v>45.39</v>
      </c>
    </row>
    <row r="1098" spans="1:6" ht="13.5">
      <c r="A1098" s="244" t="s">
        <v>10661</v>
      </c>
      <c r="B1098" s="244" t="str">
        <f t="shared" si="17"/>
        <v>95716U</v>
      </c>
      <c r="C1098" s="244" t="s">
        <v>5959</v>
      </c>
      <c r="D1098" s="244" t="s">
        <v>83</v>
      </c>
      <c r="E1098" s="244" t="s">
        <v>4952</v>
      </c>
      <c r="F1098" s="245">
        <v>28.44</v>
      </c>
    </row>
    <row r="1099" spans="1:6" ht="13.5">
      <c r="A1099" s="244" t="s">
        <v>10662</v>
      </c>
      <c r="B1099" s="244" t="str">
        <f t="shared" si="17"/>
        <v>95717U</v>
      </c>
      <c r="C1099" s="244" t="s">
        <v>5960</v>
      </c>
      <c r="D1099" s="244" t="s">
        <v>83</v>
      </c>
      <c r="E1099" s="244" t="s">
        <v>4952</v>
      </c>
      <c r="F1099" s="245">
        <v>3.86</v>
      </c>
    </row>
    <row r="1100" spans="1:6" ht="13.5">
      <c r="A1100" s="244" t="s">
        <v>10663</v>
      </c>
      <c r="B1100" s="244" t="str">
        <f t="shared" si="17"/>
        <v>95718U</v>
      </c>
      <c r="C1100" s="244" t="s">
        <v>5961</v>
      </c>
      <c r="D1100" s="244" t="s">
        <v>83</v>
      </c>
      <c r="E1100" s="244" t="s">
        <v>4952</v>
      </c>
      <c r="F1100" s="245">
        <v>35.549999999999997</v>
      </c>
    </row>
    <row r="1101" spans="1:6" ht="13.5">
      <c r="A1101" s="244" t="s">
        <v>10664</v>
      </c>
      <c r="B1101" s="244" t="str">
        <f t="shared" si="17"/>
        <v>95719U</v>
      </c>
      <c r="C1101" s="244" t="s">
        <v>5962</v>
      </c>
      <c r="D1101" s="244" t="s">
        <v>83</v>
      </c>
      <c r="E1101" s="244" t="s">
        <v>5269</v>
      </c>
      <c r="F1101" s="245">
        <v>45.39</v>
      </c>
    </row>
    <row r="1102" spans="1:6" ht="13.5">
      <c r="A1102" s="244" t="s">
        <v>10665</v>
      </c>
      <c r="B1102" s="244" t="str">
        <f t="shared" si="17"/>
        <v>95869U</v>
      </c>
      <c r="C1102" s="244" t="s">
        <v>5963</v>
      </c>
      <c r="D1102" s="244" t="s">
        <v>83</v>
      </c>
      <c r="E1102" s="244" t="s">
        <v>4952</v>
      </c>
      <c r="F1102" s="245">
        <v>1.1200000000000001</v>
      </c>
    </row>
    <row r="1103" spans="1:6" ht="13.5">
      <c r="A1103" s="244" t="s">
        <v>10666</v>
      </c>
      <c r="B1103" s="244" t="str">
        <f t="shared" si="17"/>
        <v>95870U</v>
      </c>
      <c r="C1103" s="244" t="s">
        <v>5964</v>
      </c>
      <c r="D1103" s="244" t="s">
        <v>83</v>
      </c>
      <c r="E1103" s="244" t="s">
        <v>4952</v>
      </c>
      <c r="F1103" s="245">
        <v>5.57</v>
      </c>
    </row>
    <row r="1104" spans="1:6" ht="13.5">
      <c r="A1104" s="244" t="s">
        <v>10667</v>
      </c>
      <c r="B1104" s="244" t="str">
        <f t="shared" si="17"/>
        <v>95871U</v>
      </c>
      <c r="C1104" s="244" t="s">
        <v>5965</v>
      </c>
      <c r="D1104" s="244" t="s">
        <v>83</v>
      </c>
      <c r="E1104" s="244" t="s">
        <v>5269</v>
      </c>
      <c r="F1104" s="245">
        <v>137.83000000000001</v>
      </c>
    </row>
    <row r="1105" spans="1:6" ht="13.5">
      <c r="A1105" s="244" t="s">
        <v>10668</v>
      </c>
      <c r="B1105" s="244" t="str">
        <f t="shared" si="17"/>
        <v>95874U</v>
      </c>
      <c r="C1105" s="244" t="s">
        <v>5966</v>
      </c>
      <c r="D1105" s="244" t="s">
        <v>83</v>
      </c>
      <c r="E1105" s="244" t="s">
        <v>4952</v>
      </c>
      <c r="F1105" s="245">
        <v>6.24</v>
      </c>
    </row>
    <row r="1106" spans="1:6" ht="13.5">
      <c r="A1106" s="244" t="s">
        <v>10669</v>
      </c>
      <c r="B1106" s="244" t="str">
        <f t="shared" si="17"/>
        <v>96008U</v>
      </c>
      <c r="C1106" s="244" t="s">
        <v>5967</v>
      </c>
      <c r="D1106" s="244" t="s">
        <v>83</v>
      </c>
      <c r="E1106" s="244" t="s">
        <v>4952</v>
      </c>
      <c r="F1106" s="245">
        <v>12.09</v>
      </c>
    </row>
    <row r="1107" spans="1:6" ht="13.5">
      <c r="A1107" s="244" t="s">
        <v>10670</v>
      </c>
      <c r="B1107" s="244" t="str">
        <f t="shared" si="17"/>
        <v>96009U</v>
      </c>
      <c r="C1107" s="244" t="s">
        <v>5968</v>
      </c>
      <c r="D1107" s="244" t="s">
        <v>83</v>
      </c>
      <c r="E1107" s="244" t="s">
        <v>4952</v>
      </c>
      <c r="F1107" s="245">
        <v>1.67</v>
      </c>
    </row>
    <row r="1108" spans="1:6" ht="13.5">
      <c r="A1108" s="244" t="s">
        <v>10671</v>
      </c>
      <c r="B1108" s="244" t="str">
        <f t="shared" si="17"/>
        <v>96011U</v>
      </c>
      <c r="C1108" s="244" t="s">
        <v>5969</v>
      </c>
      <c r="D1108" s="244" t="s">
        <v>83</v>
      </c>
      <c r="E1108" s="244" t="s">
        <v>4952</v>
      </c>
      <c r="F1108" s="245">
        <v>13.22</v>
      </c>
    </row>
    <row r="1109" spans="1:6" ht="13.5">
      <c r="A1109" s="244" t="s">
        <v>10672</v>
      </c>
      <c r="B1109" s="244" t="str">
        <f t="shared" si="17"/>
        <v>96012U</v>
      </c>
      <c r="C1109" s="244" t="s">
        <v>5970</v>
      </c>
      <c r="D1109" s="244" t="s">
        <v>83</v>
      </c>
      <c r="E1109" s="244" t="s">
        <v>5269</v>
      </c>
      <c r="F1109" s="245">
        <v>86.76</v>
      </c>
    </row>
    <row r="1110" spans="1:6" ht="13.5">
      <c r="A1110" s="244" t="s">
        <v>10673</v>
      </c>
      <c r="B1110" s="244" t="str">
        <f t="shared" si="17"/>
        <v>96015U</v>
      </c>
      <c r="C1110" s="244" t="s">
        <v>5971</v>
      </c>
      <c r="D1110" s="244" t="s">
        <v>83</v>
      </c>
      <c r="E1110" s="244" t="s">
        <v>4952</v>
      </c>
      <c r="F1110" s="245">
        <v>11.98</v>
      </c>
    </row>
    <row r="1111" spans="1:6" ht="13.5">
      <c r="A1111" s="244" t="s">
        <v>10674</v>
      </c>
      <c r="B1111" s="244" t="str">
        <f t="shared" si="17"/>
        <v>96016U</v>
      </c>
      <c r="C1111" s="244" t="s">
        <v>5972</v>
      </c>
      <c r="D1111" s="244" t="s">
        <v>83</v>
      </c>
      <c r="E1111" s="244" t="s">
        <v>4952</v>
      </c>
      <c r="F1111" s="245">
        <v>1.66</v>
      </c>
    </row>
    <row r="1112" spans="1:6" ht="13.5">
      <c r="A1112" s="244" t="s">
        <v>10675</v>
      </c>
      <c r="B1112" s="244" t="str">
        <f t="shared" si="17"/>
        <v>96018U</v>
      </c>
      <c r="C1112" s="244" t="s">
        <v>5973</v>
      </c>
      <c r="D1112" s="244" t="s">
        <v>83</v>
      </c>
      <c r="E1112" s="244" t="s">
        <v>4952</v>
      </c>
      <c r="F1112" s="245">
        <v>13.1</v>
      </c>
    </row>
    <row r="1113" spans="1:6" ht="13.5">
      <c r="A1113" s="244" t="s">
        <v>10676</v>
      </c>
      <c r="B1113" s="244" t="str">
        <f t="shared" si="17"/>
        <v>96019U</v>
      </c>
      <c r="C1113" s="244" t="s">
        <v>5974</v>
      </c>
      <c r="D1113" s="244" t="s">
        <v>83</v>
      </c>
      <c r="E1113" s="244" t="s">
        <v>5269</v>
      </c>
      <c r="F1113" s="245">
        <v>86.76</v>
      </c>
    </row>
    <row r="1114" spans="1:6" ht="13.5">
      <c r="A1114" s="244" t="s">
        <v>10677</v>
      </c>
      <c r="B1114" s="244" t="str">
        <f t="shared" si="17"/>
        <v>96023U</v>
      </c>
      <c r="C1114" s="244" t="s">
        <v>5975</v>
      </c>
      <c r="D1114" s="244" t="s">
        <v>83</v>
      </c>
      <c r="E1114" s="244" t="s">
        <v>4952</v>
      </c>
      <c r="F1114" s="245">
        <v>9.26</v>
      </c>
    </row>
    <row r="1115" spans="1:6" ht="13.5">
      <c r="A1115" s="244" t="s">
        <v>10678</v>
      </c>
      <c r="B1115" s="244" t="str">
        <f t="shared" si="17"/>
        <v>96024U</v>
      </c>
      <c r="C1115" s="244" t="s">
        <v>5976</v>
      </c>
      <c r="D1115" s="244" t="s">
        <v>83</v>
      </c>
      <c r="E1115" s="244" t="s">
        <v>4952</v>
      </c>
      <c r="F1115" s="245">
        <v>1.28</v>
      </c>
    </row>
    <row r="1116" spans="1:6" ht="13.5">
      <c r="A1116" s="244" t="s">
        <v>10679</v>
      </c>
      <c r="B1116" s="244" t="str">
        <f t="shared" si="17"/>
        <v>96026U</v>
      </c>
      <c r="C1116" s="244" t="s">
        <v>5977</v>
      </c>
      <c r="D1116" s="244" t="s">
        <v>83</v>
      </c>
      <c r="E1116" s="244" t="s">
        <v>4952</v>
      </c>
      <c r="F1116" s="245">
        <v>10.130000000000001</v>
      </c>
    </row>
    <row r="1117" spans="1:6" ht="13.5">
      <c r="A1117" s="244" t="s">
        <v>10680</v>
      </c>
      <c r="B1117" s="244" t="str">
        <f t="shared" si="17"/>
        <v>96027U</v>
      </c>
      <c r="C1117" s="244" t="s">
        <v>5978</v>
      </c>
      <c r="D1117" s="244" t="s">
        <v>83</v>
      </c>
      <c r="E1117" s="244" t="s">
        <v>5269</v>
      </c>
      <c r="F1117" s="245">
        <v>60.46</v>
      </c>
    </row>
    <row r="1118" spans="1:6" ht="13.5">
      <c r="A1118" s="244" t="s">
        <v>10681</v>
      </c>
      <c r="B1118" s="244" t="str">
        <f t="shared" si="17"/>
        <v>96030U</v>
      </c>
      <c r="C1118" s="244" t="s">
        <v>5979</v>
      </c>
      <c r="D1118" s="244" t="s">
        <v>83</v>
      </c>
      <c r="E1118" s="244" t="s">
        <v>4952</v>
      </c>
      <c r="F1118" s="245">
        <v>16.96</v>
      </c>
    </row>
    <row r="1119" spans="1:6" ht="13.5">
      <c r="A1119" s="244" t="s">
        <v>10682</v>
      </c>
      <c r="B1119" s="244" t="str">
        <f t="shared" si="17"/>
        <v>96031U</v>
      </c>
      <c r="C1119" s="244" t="s">
        <v>5980</v>
      </c>
      <c r="D1119" s="244" t="s">
        <v>83</v>
      </c>
      <c r="E1119" s="244" t="s">
        <v>4952</v>
      </c>
      <c r="F1119" s="245">
        <v>3.12</v>
      </c>
    </row>
    <row r="1120" spans="1:6" ht="13.5">
      <c r="A1120" s="244" t="s">
        <v>10683</v>
      </c>
      <c r="B1120" s="244" t="str">
        <f t="shared" si="17"/>
        <v>96032U</v>
      </c>
      <c r="C1120" s="244" t="s">
        <v>5981</v>
      </c>
      <c r="D1120" s="244" t="s">
        <v>83</v>
      </c>
      <c r="E1120" s="244" t="s">
        <v>4952</v>
      </c>
      <c r="F1120" s="245">
        <v>1.22</v>
      </c>
    </row>
    <row r="1121" spans="1:6" ht="13.5">
      <c r="A1121" s="244" t="s">
        <v>10684</v>
      </c>
      <c r="B1121" s="244" t="str">
        <f t="shared" si="17"/>
        <v>96033U</v>
      </c>
      <c r="C1121" s="244" t="s">
        <v>5982</v>
      </c>
      <c r="D1121" s="244" t="s">
        <v>83</v>
      </c>
      <c r="E1121" s="244" t="s">
        <v>4952</v>
      </c>
      <c r="F1121" s="245">
        <v>31.81</v>
      </c>
    </row>
    <row r="1122" spans="1:6" ht="13.5">
      <c r="A1122" s="244" t="s">
        <v>10685</v>
      </c>
      <c r="B1122" s="244" t="str">
        <f t="shared" si="17"/>
        <v>96034U</v>
      </c>
      <c r="C1122" s="244" t="s">
        <v>5983</v>
      </c>
      <c r="D1122" s="244" t="s">
        <v>83</v>
      </c>
      <c r="E1122" s="244" t="s">
        <v>5269</v>
      </c>
      <c r="F1122" s="245">
        <v>71.569999999999993</v>
      </c>
    </row>
    <row r="1123" spans="1:6" ht="13.5">
      <c r="A1123" s="244" t="s">
        <v>10686</v>
      </c>
      <c r="B1123" s="244" t="str">
        <f t="shared" si="17"/>
        <v>96053U</v>
      </c>
      <c r="C1123" s="244" t="s">
        <v>5984</v>
      </c>
      <c r="D1123" s="244" t="s">
        <v>83</v>
      </c>
      <c r="E1123" s="244" t="s">
        <v>4952</v>
      </c>
      <c r="F1123" s="245">
        <v>9.3699999999999992</v>
      </c>
    </row>
    <row r="1124" spans="1:6" ht="13.5">
      <c r="A1124" s="244" t="s">
        <v>10687</v>
      </c>
      <c r="B1124" s="244" t="str">
        <f t="shared" si="17"/>
        <v>96054U</v>
      </c>
      <c r="C1124" s="244" t="s">
        <v>5985</v>
      </c>
      <c r="D1124" s="244" t="s">
        <v>83</v>
      </c>
      <c r="E1124" s="244" t="s">
        <v>4952</v>
      </c>
      <c r="F1124" s="245">
        <v>16.329999999999998</v>
      </c>
    </row>
    <row r="1125" spans="1:6" ht="13.5">
      <c r="A1125" s="244" t="s">
        <v>10688</v>
      </c>
      <c r="B1125" s="244" t="str">
        <f t="shared" si="17"/>
        <v>96055U</v>
      </c>
      <c r="C1125" s="244" t="s">
        <v>5986</v>
      </c>
      <c r="D1125" s="244" t="s">
        <v>83</v>
      </c>
      <c r="E1125" s="244" t="s">
        <v>4952</v>
      </c>
      <c r="F1125" s="245">
        <v>1.29</v>
      </c>
    </row>
    <row r="1126" spans="1:6" ht="13.5">
      <c r="A1126" s="244" t="s">
        <v>10689</v>
      </c>
      <c r="B1126" s="244" t="str">
        <f t="shared" si="17"/>
        <v>96056U</v>
      </c>
      <c r="C1126" s="244" t="s">
        <v>5987</v>
      </c>
      <c r="D1126" s="244" t="s">
        <v>83</v>
      </c>
      <c r="E1126" s="244" t="s">
        <v>4952</v>
      </c>
      <c r="F1126" s="245">
        <v>10.25</v>
      </c>
    </row>
    <row r="1127" spans="1:6" ht="13.5">
      <c r="A1127" s="244" t="s">
        <v>10690</v>
      </c>
      <c r="B1127" s="244" t="str">
        <f t="shared" si="17"/>
        <v>96057U</v>
      </c>
      <c r="C1127" s="244" t="s">
        <v>5988</v>
      </c>
      <c r="D1127" s="244" t="s">
        <v>83</v>
      </c>
      <c r="E1127" s="244" t="s">
        <v>5269</v>
      </c>
      <c r="F1127" s="245">
        <v>60.46</v>
      </c>
    </row>
    <row r="1128" spans="1:6" ht="13.5">
      <c r="A1128" s="244" t="s">
        <v>10691</v>
      </c>
      <c r="B1128" s="244" t="str">
        <f t="shared" si="17"/>
        <v>96060U</v>
      </c>
      <c r="C1128" s="244" t="s">
        <v>5989</v>
      </c>
      <c r="D1128" s="244" t="s">
        <v>83</v>
      </c>
      <c r="E1128" s="244" t="s">
        <v>4952</v>
      </c>
      <c r="F1128" s="245">
        <v>1.65</v>
      </c>
    </row>
    <row r="1129" spans="1:6" ht="13.5">
      <c r="A1129" s="244" t="s">
        <v>10692</v>
      </c>
      <c r="B1129" s="244" t="str">
        <f t="shared" si="17"/>
        <v>96061U</v>
      </c>
      <c r="C1129" s="244" t="s">
        <v>5990</v>
      </c>
      <c r="D1129" s="244" t="s">
        <v>83</v>
      </c>
      <c r="E1129" s="244" t="s">
        <v>4952</v>
      </c>
      <c r="F1129" s="245">
        <v>20.420000000000002</v>
      </c>
    </row>
    <row r="1130" spans="1:6" ht="13.5">
      <c r="A1130" s="244" t="s">
        <v>10693</v>
      </c>
      <c r="B1130" s="244" t="str">
        <f t="shared" si="17"/>
        <v>96062U</v>
      </c>
      <c r="C1130" s="244" t="s">
        <v>5991</v>
      </c>
      <c r="D1130" s="244" t="s">
        <v>83</v>
      </c>
      <c r="E1130" s="244" t="s">
        <v>5269</v>
      </c>
      <c r="F1130" s="245">
        <v>26.45</v>
      </c>
    </row>
    <row r="1131" spans="1:6" ht="13.5">
      <c r="A1131" s="244" t="s">
        <v>10694</v>
      </c>
      <c r="B1131" s="244" t="str">
        <f t="shared" si="17"/>
        <v>96241U</v>
      </c>
      <c r="C1131" s="244" t="s">
        <v>5992</v>
      </c>
      <c r="D1131" s="244" t="s">
        <v>83</v>
      </c>
      <c r="E1131" s="244" t="s">
        <v>4952</v>
      </c>
      <c r="F1131" s="245">
        <v>14.31</v>
      </c>
    </row>
    <row r="1132" spans="1:6" ht="13.5">
      <c r="A1132" s="244" t="s">
        <v>10695</v>
      </c>
      <c r="B1132" s="244" t="str">
        <f t="shared" si="17"/>
        <v>96242U</v>
      </c>
      <c r="C1132" s="244" t="s">
        <v>5993</v>
      </c>
      <c r="D1132" s="244" t="s">
        <v>83</v>
      </c>
      <c r="E1132" s="244" t="s">
        <v>4952</v>
      </c>
      <c r="F1132" s="245">
        <v>1.94</v>
      </c>
    </row>
    <row r="1133" spans="1:6" ht="13.5">
      <c r="A1133" s="244" t="s">
        <v>10696</v>
      </c>
      <c r="B1133" s="244" t="str">
        <f t="shared" si="17"/>
        <v>96243U</v>
      </c>
      <c r="C1133" s="244" t="s">
        <v>5994</v>
      </c>
      <c r="D1133" s="244" t="s">
        <v>83</v>
      </c>
      <c r="E1133" s="244" t="s">
        <v>4952</v>
      </c>
      <c r="F1133" s="245">
        <v>17.89</v>
      </c>
    </row>
    <row r="1134" spans="1:6" ht="13.5">
      <c r="A1134" s="244" t="s">
        <v>10697</v>
      </c>
      <c r="B1134" s="244" t="str">
        <f t="shared" si="17"/>
        <v>96244U</v>
      </c>
      <c r="C1134" s="244" t="s">
        <v>5995</v>
      </c>
      <c r="D1134" s="244" t="s">
        <v>83</v>
      </c>
      <c r="E1134" s="244" t="s">
        <v>5269</v>
      </c>
      <c r="F1134" s="245">
        <v>8.7799999999999994</v>
      </c>
    </row>
    <row r="1135" spans="1:6" ht="13.5">
      <c r="A1135" s="244" t="s">
        <v>10698</v>
      </c>
      <c r="B1135" s="244" t="str">
        <f t="shared" si="17"/>
        <v>96298U</v>
      </c>
      <c r="C1135" s="244" t="s">
        <v>5996</v>
      </c>
      <c r="D1135" s="244" t="s">
        <v>83</v>
      </c>
      <c r="E1135" s="244" t="s">
        <v>4952</v>
      </c>
      <c r="F1135" s="245">
        <v>38.380000000000003</v>
      </c>
    </row>
    <row r="1136" spans="1:6" ht="13.5">
      <c r="A1136" s="244" t="s">
        <v>10699</v>
      </c>
      <c r="B1136" s="244" t="str">
        <f t="shared" si="17"/>
        <v>96299U</v>
      </c>
      <c r="C1136" s="244" t="s">
        <v>5997</v>
      </c>
      <c r="D1136" s="244" t="s">
        <v>83</v>
      </c>
      <c r="E1136" s="244" t="s">
        <v>4952</v>
      </c>
      <c r="F1136" s="245">
        <v>5.32</v>
      </c>
    </row>
    <row r="1137" spans="1:6" ht="13.5">
      <c r="A1137" s="244" t="s">
        <v>10700</v>
      </c>
      <c r="B1137" s="244" t="str">
        <f t="shared" si="17"/>
        <v>96300U</v>
      </c>
      <c r="C1137" s="244" t="s">
        <v>5998</v>
      </c>
      <c r="D1137" s="244" t="s">
        <v>83</v>
      </c>
      <c r="E1137" s="244" t="s">
        <v>4952</v>
      </c>
      <c r="F1137" s="245">
        <v>48.03</v>
      </c>
    </row>
    <row r="1138" spans="1:6" ht="13.5">
      <c r="A1138" s="244" t="s">
        <v>10701</v>
      </c>
      <c r="B1138" s="244" t="str">
        <f t="shared" si="17"/>
        <v>96301U</v>
      </c>
      <c r="C1138" s="244" t="s">
        <v>5999</v>
      </c>
      <c r="D1138" s="244" t="s">
        <v>83</v>
      </c>
      <c r="E1138" s="244" t="s">
        <v>5269</v>
      </c>
      <c r="F1138" s="245">
        <v>24.79</v>
      </c>
    </row>
    <row r="1139" spans="1:6" ht="13.5">
      <c r="A1139" s="244" t="s">
        <v>10702</v>
      </c>
      <c r="B1139" s="244" t="str">
        <f t="shared" si="17"/>
        <v>96304U</v>
      </c>
      <c r="C1139" s="244" t="s">
        <v>6000</v>
      </c>
      <c r="D1139" s="244" t="s">
        <v>83</v>
      </c>
      <c r="E1139" s="244" t="s">
        <v>4952</v>
      </c>
      <c r="F1139" s="245">
        <v>0.11</v>
      </c>
    </row>
    <row r="1140" spans="1:6" ht="13.5">
      <c r="A1140" s="244" t="s">
        <v>10703</v>
      </c>
      <c r="B1140" s="244" t="str">
        <f t="shared" si="17"/>
        <v>96305U</v>
      </c>
      <c r="C1140" s="244" t="s">
        <v>6001</v>
      </c>
      <c r="D1140" s="244" t="s">
        <v>83</v>
      </c>
      <c r="E1140" s="244" t="s">
        <v>4952</v>
      </c>
      <c r="F1140" s="245">
        <v>0.01</v>
      </c>
    </row>
    <row r="1141" spans="1:6" ht="13.5">
      <c r="A1141" s="244" t="s">
        <v>10704</v>
      </c>
      <c r="B1141" s="244" t="str">
        <f t="shared" si="17"/>
        <v>96306U</v>
      </c>
      <c r="C1141" s="244" t="s">
        <v>6002</v>
      </c>
      <c r="D1141" s="244" t="s">
        <v>83</v>
      </c>
      <c r="E1141" s="244" t="s">
        <v>4952</v>
      </c>
      <c r="F1141" s="245">
        <v>0.14000000000000001</v>
      </c>
    </row>
    <row r="1142" spans="1:6" ht="13.5">
      <c r="A1142" s="244" t="s">
        <v>10705</v>
      </c>
      <c r="B1142" s="244" t="str">
        <f t="shared" si="17"/>
        <v>96307U</v>
      </c>
      <c r="C1142" s="244" t="s">
        <v>6003</v>
      </c>
      <c r="D1142" s="244" t="s">
        <v>83</v>
      </c>
      <c r="E1142" s="244" t="s">
        <v>4900</v>
      </c>
      <c r="F1142" s="245">
        <v>1</v>
      </c>
    </row>
    <row r="1143" spans="1:6" ht="13.5">
      <c r="A1143" s="244" t="s">
        <v>10706</v>
      </c>
      <c r="B1143" s="244" t="str">
        <f t="shared" si="17"/>
        <v>96457U</v>
      </c>
      <c r="C1143" s="244" t="s">
        <v>6004</v>
      </c>
      <c r="D1143" s="244" t="s">
        <v>83</v>
      </c>
      <c r="E1143" s="244" t="s">
        <v>5269</v>
      </c>
      <c r="F1143" s="245">
        <v>32.22</v>
      </c>
    </row>
    <row r="1144" spans="1:6" ht="13.5">
      <c r="A1144" s="244" t="s">
        <v>10707</v>
      </c>
      <c r="B1144" s="244" t="str">
        <f t="shared" si="17"/>
        <v>96458U</v>
      </c>
      <c r="C1144" s="244" t="s">
        <v>6005</v>
      </c>
      <c r="D1144" s="244" t="s">
        <v>83</v>
      </c>
      <c r="E1144" s="244" t="s">
        <v>4952</v>
      </c>
      <c r="F1144" s="245">
        <v>33.04</v>
      </c>
    </row>
    <row r="1145" spans="1:6" ht="13.5">
      <c r="A1145" s="244" t="s">
        <v>10708</v>
      </c>
      <c r="B1145" s="244" t="str">
        <f t="shared" si="17"/>
        <v>96459U</v>
      </c>
      <c r="C1145" s="244" t="s">
        <v>6006</v>
      </c>
      <c r="D1145" s="244" t="s">
        <v>83</v>
      </c>
      <c r="E1145" s="244" t="s">
        <v>4952</v>
      </c>
      <c r="F1145" s="245">
        <v>3.66</v>
      </c>
    </row>
    <row r="1146" spans="1:6" ht="13.5">
      <c r="A1146" s="244" t="s">
        <v>10709</v>
      </c>
      <c r="B1146" s="244" t="str">
        <f t="shared" si="17"/>
        <v>96460U</v>
      </c>
      <c r="C1146" s="244" t="s">
        <v>6007</v>
      </c>
      <c r="D1146" s="244" t="s">
        <v>83</v>
      </c>
      <c r="E1146" s="244" t="s">
        <v>4952</v>
      </c>
      <c r="F1146" s="245">
        <v>26.4</v>
      </c>
    </row>
    <row r="1147" spans="1:6" ht="13.5">
      <c r="A1147" s="244" t="s">
        <v>10710</v>
      </c>
      <c r="B1147" s="244" t="str">
        <f t="shared" si="17"/>
        <v>98760U</v>
      </c>
      <c r="C1147" s="244" t="s">
        <v>10711</v>
      </c>
      <c r="D1147" s="244" t="s">
        <v>83</v>
      </c>
      <c r="E1147" s="244" t="s">
        <v>5269</v>
      </c>
      <c r="F1147" s="245">
        <v>0.06</v>
      </c>
    </row>
    <row r="1148" spans="1:6" ht="13.5">
      <c r="A1148" s="244" t="s">
        <v>10712</v>
      </c>
      <c r="B1148" s="244" t="str">
        <f t="shared" si="17"/>
        <v>98761U</v>
      </c>
      <c r="C1148" s="244" t="s">
        <v>10713</v>
      </c>
      <c r="D1148" s="244" t="s">
        <v>83</v>
      </c>
      <c r="E1148" s="244" t="s">
        <v>5269</v>
      </c>
      <c r="F1148" s="245">
        <v>0.01</v>
      </c>
    </row>
    <row r="1149" spans="1:6" ht="13.5">
      <c r="A1149" s="244" t="s">
        <v>10714</v>
      </c>
      <c r="B1149" s="244" t="str">
        <f t="shared" si="17"/>
        <v>98762U</v>
      </c>
      <c r="C1149" s="244" t="s">
        <v>10715</v>
      </c>
      <c r="D1149" s="244" t="s">
        <v>83</v>
      </c>
      <c r="E1149" s="244" t="s">
        <v>5269</v>
      </c>
      <c r="F1149" s="245">
        <v>7.0000000000000007E-2</v>
      </c>
    </row>
    <row r="1150" spans="1:6" ht="13.5">
      <c r="A1150" s="244" t="s">
        <v>10716</v>
      </c>
      <c r="B1150" s="244" t="str">
        <f t="shared" si="17"/>
        <v>98763U</v>
      </c>
      <c r="C1150" s="244" t="s">
        <v>10717</v>
      </c>
      <c r="D1150" s="244" t="s">
        <v>83</v>
      </c>
      <c r="E1150" s="244" t="s">
        <v>4900</v>
      </c>
      <c r="F1150" s="245">
        <v>3.62</v>
      </c>
    </row>
    <row r="1151" spans="1:6" ht="13.5">
      <c r="A1151" s="244" t="s">
        <v>16257</v>
      </c>
      <c r="B1151" s="244" t="str">
        <f t="shared" si="17"/>
        <v>99829U</v>
      </c>
      <c r="C1151" s="244" t="s">
        <v>16258</v>
      </c>
      <c r="D1151" s="244" t="s">
        <v>83</v>
      </c>
      <c r="E1151" s="244" t="s">
        <v>4952</v>
      </c>
      <c r="F1151" s="245">
        <v>0.12</v>
      </c>
    </row>
    <row r="1152" spans="1:6" ht="13.5">
      <c r="A1152" s="244" t="s">
        <v>16259</v>
      </c>
      <c r="B1152" s="244" t="str">
        <f t="shared" si="17"/>
        <v>99830U</v>
      </c>
      <c r="C1152" s="244" t="s">
        <v>16260</v>
      </c>
      <c r="D1152" s="244" t="s">
        <v>83</v>
      </c>
      <c r="E1152" s="244" t="s">
        <v>4952</v>
      </c>
      <c r="F1152" s="245">
        <v>0.01</v>
      </c>
    </row>
    <row r="1153" spans="1:6" ht="13.5">
      <c r="A1153" s="244" t="s">
        <v>16261</v>
      </c>
      <c r="B1153" s="244" t="str">
        <f t="shared" si="17"/>
        <v>99831U</v>
      </c>
      <c r="C1153" s="244" t="s">
        <v>16262</v>
      </c>
      <c r="D1153" s="244" t="s">
        <v>83</v>
      </c>
      <c r="E1153" s="244" t="s">
        <v>4952</v>
      </c>
      <c r="F1153" s="245">
        <v>0.17</v>
      </c>
    </row>
    <row r="1154" spans="1:6" ht="13.5">
      <c r="A1154" s="244" t="s">
        <v>16263</v>
      </c>
      <c r="B1154" s="244" t="str">
        <f t="shared" si="17"/>
        <v>99832U</v>
      </c>
      <c r="C1154" s="244" t="s">
        <v>16264</v>
      </c>
      <c r="D1154" s="244" t="s">
        <v>83</v>
      </c>
      <c r="E1154" s="244" t="s">
        <v>4900</v>
      </c>
      <c r="F1154" s="245">
        <v>0.94</v>
      </c>
    </row>
    <row r="1155" spans="1:6" ht="13.5">
      <c r="A1155" s="244" t="s">
        <v>16265</v>
      </c>
      <c r="B1155" s="244" t="str">
        <f t="shared" si="17"/>
        <v>100637U</v>
      </c>
      <c r="C1155" s="244" t="s">
        <v>16266</v>
      </c>
      <c r="D1155" s="244" t="s">
        <v>83</v>
      </c>
      <c r="E1155" s="244" t="s">
        <v>4952</v>
      </c>
      <c r="F1155" s="245">
        <v>81.06</v>
      </c>
    </row>
    <row r="1156" spans="1:6" ht="13.5">
      <c r="A1156" s="244" t="s">
        <v>16267</v>
      </c>
      <c r="B1156" s="244" t="str">
        <f t="shared" si="17"/>
        <v>100638U</v>
      </c>
      <c r="C1156" s="244" t="s">
        <v>16268</v>
      </c>
      <c r="D1156" s="244" t="s">
        <v>83</v>
      </c>
      <c r="E1156" s="244" t="s">
        <v>4952</v>
      </c>
      <c r="F1156" s="245">
        <v>14.59</v>
      </c>
    </row>
    <row r="1157" spans="1:6" ht="13.5">
      <c r="A1157" s="244" t="s">
        <v>16269</v>
      </c>
      <c r="B1157" s="244" t="str">
        <f t="shared" si="17"/>
        <v>100639U</v>
      </c>
      <c r="C1157" s="244" t="s">
        <v>16270</v>
      </c>
      <c r="D1157" s="244" t="s">
        <v>83</v>
      </c>
      <c r="E1157" s="244" t="s">
        <v>4952</v>
      </c>
      <c r="F1157" s="245">
        <v>130.31</v>
      </c>
    </row>
    <row r="1158" spans="1:6" ht="13.5">
      <c r="A1158" s="244" t="s">
        <v>16271</v>
      </c>
      <c r="B1158" s="244" t="str">
        <f t="shared" si="17"/>
        <v>100640U</v>
      </c>
      <c r="C1158" s="244" t="s">
        <v>16272</v>
      </c>
      <c r="D1158" s="244" t="s">
        <v>83</v>
      </c>
      <c r="E1158" s="244" t="s">
        <v>4900</v>
      </c>
      <c r="F1158" s="245">
        <v>188.02</v>
      </c>
    </row>
    <row r="1159" spans="1:6" ht="13.5">
      <c r="A1159" s="244" t="s">
        <v>16273</v>
      </c>
      <c r="B1159" s="244" t="str">
        <f t="shared" si="17"/>
        <v>100643U</v>
      </c>
      <c r="C1159" s="244" t="s">
        <v>16274</v>
      </c>
      <c r="D1159" s="244" t="s">
        <v>83</v>
      </c>
      <c r="E1159" s="244" t="s">
        <v>4952</v>
      </c>
      <c r="F1159" s="245">
        <v>213.45</v>
      </c>
    </row>
    <row r="1160" spans="1:6" ht="13.5">
      <c r="A1160" s="244" t="s">
        <v>16275</v>
      </c>
      <c r="B1160" s="244" t="str">
        <f t="shared" ref="B1160:B1223" si="18">A1160&amp;"U"</f>
        <v>100644U</v>
      </c>
      <c r="C1160" s="244" t="s">
        <v>16276</v>
      </c>
      <c r="D1160" s="244" t="s">
        <v>83</v>
      </c>
      <c r="E1160" s="244" t="s">
        <v>4952</v>
      </c>
      <c r="F1160" s="245">
        <v>38.42</v>
      </c>
    </row>
    <row r="1161" spans="1:6" ht="13.5">
      <c r="A1161" s="244" t="s">
        <v>16277</v>
      </c>
      <c r="B1161" s="244" t="str">
        <f t="shared" si="18"/>
        <v>100645U</v>
      </c>
      <c r="C1161" s="244" t="s">
        <v>16278</v>
      </c>
      <c r="D1161" s="244" t="s">
        <v>83</v>
      </c>
      <c r="E1161" s="244" t="s">
        <v>4952</v>
      </c>
      <c r="F1161" s="245">
        <v>343.12</v>
      </c>
    </row>
    <row r="1162" spans="1:6" ht="13.5">
      <c r="A1162" s="244" t="s">
        <v>16279</v>
      </c>
      <c r="B1162" s="244" t="str">
        <f t="shared" si="18"/>
        <v>100646U</v>
      </c>
      <c r="C1162" s="244" t="s">
        <v>16280</v>
      </c>
      <c r="D1162" s="244" t="s">
        <v>83</v>
      </c>
      <c r="E1162" s="244" t="s">
        <v>4900</v>
      </c>
      <c r="F1162" s="245">
        <v>268.60000000000002</v>
      </c>
    </row>
    <row r="1163" spans="1:6" ht="13.5">
      <c r="A1163" s="244" t="s">
        <v>10718</v>
      </c>
      <c r="B1163" s="244" t="str">
        <f t="shared" si="18"/>
        <v>55960U</v>
      </c>
      <c r="C1163" s="244" t="s">
        <v>6008</v>
      </c>
      <c r="D1163" s="244" t="s">
        <v>63</v>
      </c>
      <c r="E1163" s="244" t="s">
        <v>4900</v>
      </c>
      <c r="F1163" s="245">
        <v>4.33</v>
      </c>
    </row>
    <row r="1164" spans="1:6" ht="13.5">
      <c r="A1164" s="244" t="s">
        <v>10719</v>
      </c>
      <c r="B1164" s="244" t="str">
        <f t="shared" si="18"/>
        <v>92259U</v>
      </c>
      <c r="C1164" s="244" t="s">
        <v>16281</v>
      </c>
      <c r="D1164" s="244" t="s">
        <v>2</v>
      </c>
      <c r="E1164" s="244" t="s">
        <v>4952</v>
      </c>
      <c r="F1164" s="245">
        <v>291.13</v>
      </c>
    </row>
    <row r="1165" spans="1:6" ht="13.5">
      <c r="A1165" s="244" t="s">
        <v>10720</v>
      </c>
      <c r="B1165" s="244" t="str">
        <f t="shared" si="18"/>
        <v>92260U</v>
      </c>
      <c r="C1165" s="244" t="s">
        <v>16282</v>
      </c>
      <c r="D1165" s="244" t="s">
        <v>2</v>
      </c>
      <c r="E1165" s="244" t="s">
        <v>4952</v>
      </c>
      <c r="F1165" s="245">
        <v>335.1</v>
      </c>
    </row>
    <row r="1166" spans="1:6" ht="13.5">
      <c r="A1166" s="244" t="s">
        <v>10721</v>
      </c>
      <c r="B1166" s="244" t="str">
        <f t="shared" si="18"/>
        <v>92261U</v>
      </c>
      <c r="C1166" s="244" t="s">
        <v>16283</v>
      </c>
      <c r="D1166" s="244" t="s">
        <v>2</v>
      </c>
      <c r="E1166" s="244" t="s">
        <v>4952</v>
      </c>
      <c r="F1166" s="245">
        <v>377.74</v>
      </c>
    </row>
    <row r="1167" spans="1:6" ht="13.5">
      <c r="A1167" s="244" t="s">
        <v>10722</v>
      </c>
      <c r="B1167" s="244" t="str">
        <f t="shared" si="18"/>
        <v>92262U</v>
      </c>
      <c r="C1167" s="244" t="s">
        <v>16284</v>
      </c>
      <c r="D1167" s="244" t="s">
        <v>2</v>
      </c>
      <c r="E1167" s="244" t="s">
        <v>4952</v>
      </c>
      <c r="F1167" s="245">
        <v>446.38</v>
      </c>
    </row>
    <row r="1168" spans="1:6" ht="13.5">
      <c r="A1168" s="244" t="s">
        <v>10723</v>
      </c>
      <c r="B1168" s="244" t="str">
        <f t="shared" si="18"/>
        <v>92539U</v>
      </c>
      <c r="C1168" s="244" t="s">
        <v>16285</v>
      </c>
      <c r="D1168" s="244" t="s">
        <v>63</v>
      </c>
      <c r="E1168" s="244" t="s">
        <v>4900</v>
      </c>
      <c r="F1168" s="245">
        <v>48.1</v>
      </c>
    </row>
    <row r="1169" spans="1:6" ht="13.5">
      <c r="A1169" s="244" t="s">
        <v>10724</v>
      </c>
      <c r="B1169" s="244" t="str">
        <f t="shared" si="18"/>
        <v>92540U</v>
      </c>
      <c r="C1169" s="244" t="s">
        <v>16286</v>
      </c>
      <c r="D1169" s="244" t="s">
        <v>63</v>
      </c>
      <c r="E1169" s="244" t="s">
        <v>4900</v>
      </c>
      <c r="F1169" s="245">
        <v>54.61</v>
      </c>
    </row>
    <row r="1170" spans="1:6" ht="13.5">
      <c r="A1170" s="244" t="s">
        <v>10725</v>
      </c>
      <c r="B1170" s="244" t="str">
        <f t="shared" si="18"/>
        <v>92541U</v>
      </c>
      <c r="C1170" s="244" t="s">
        <v>16287</v>
      </c>
      <c r="D1170" s="244" t="s">
        <v>63</v>
      </c>
      <c r="E1170" s="244" t="s">
        <v>4900</v>
      </c>
      <c r="F1170" s="245">
        <v>51.5</v>
      </c>
    </row>
    <row r="1171" spans="1:6" ht="13.5">
      <c r="A1171" s="244" t="s">
        <v>10726</v>
      </c>
      <c r="B1171" s="244" t="str">
        <f t="shared" si="18"/>
        <v>92542U</v>
      </c>
      <c r="C1171" s="244" t="s">
        <v>16288</v>
      </c>
      <c r="D1171" s="244" t="s">
        <v>63</v>
      </c>
      <c r="E1171" s="244" t="s">
        <v>4900</v>
      </c>
      <c r="F1171" s="245">
        <v>62.67</v>
      </c>
    </row>
    <row r="1172" spans="1:6" ht="13.5">
      <c r="A1172" s="244" t="s">
        <v>10727</v>
      </c>
      <c r="B1172" s="244" t="str">
        <f t="shared" si="18"/>
        <v>92543U</v>
      </c>
      <c r="C1172" s="244" t="s">
        <v>16289</v>
      </c>
      <c r="D1172" s="244" t="s">
        <v>63</v>
      </c>
      <c r="E1172" s="244" t="s">
        <v>4900</v>
      </c>
      <c r="F1172" s="245">
        <v>13.44</v>
      </c>
    </row>
    <row r="1173" spans="1:6" ht="13.5">
      <c r="A1173" s="244" t="s">
        <v>10728</v>
      </c>
      <c r="B1173" s="244" t="str">
        <f t="shared" si="18"/>
        <v>92544U</v>
      </c>
      <c r="C1173" s="244" t="s">
        <v>16290</v>
      </c>
      <c r="D1173" s="244" t="s">
        <v>63</v>
      </c>
      <c r="E1173" s="244" t="s">
        <v>4900</v>
      </c>
      <c r="F1173" s="245">
        <v>11.4</v>
      </c>
    </row>
    <row r="1174" spans="1:6" ht="13.5">
      <c r="A1174" s="244" t="s">
        <v>10729</v>
      </c>
      <c r="B1174" s="244" t="str">
        <f t="shared" si="18"/>
        <v>92545U</v>
      </c>
      <c r="C1174" s="244" t="s">
        <v>16291</v>
      </c>
      <c r="D1174" s="244" t="s">
        <v>2</v>
      </c>
      <c r="E1174" s="244" t="s">
        <v>4952</v>
      </c>
      <c r="F1174" s="245">
        <v>626.39</v>
      </c>
    </row>
    <row r="1175" spans="1:6" ht="13.5">
      <c r="A1175" s="244" t="s">
        <v>10730</v>
      </c>
      <c r="B1175" s="244" t="str">
        <f t="shared" si="18"/>
        <v>92546U</v>
      </c>
      <c r="C1175" s="244" t="s">
        <v>16292</v>
      </c>
      <c r="D1175" s="244" t="s">
        <v>2</v>
      </c>
      <c r="E1175" s="244" t="s">
        <v>4952</v>
      </c>
      <c r="F1175" s="245">
        <v>767.78</v>
      </c>
    </row>
    <row r="1176" spans="1:6" ht="13.5">
      <c r="A1176" s="244" t="s">
        <v>10731</v>
      </c>
      <c r="B1176" s="244" t="str">
        <f t="shared" si="18"/>
        <v>92547U</v>
      </c>
      <c r="C1176" s="244" t="s">
        <v>16293</v>
      </c>
      <c r="D1176" s="244" t="s">
        <v>2</v>
      </c>
      <c r="E1176" s="244" t="s">
        <v>4952</v>
      </c>
      <c r="F1176" s="245">
        <v>806.64</v>
      </c>
    </row>
    <row r="1177" spans="1:6" ht="13.5">
      <c r="A1177" s="244" t="s">
        <v>10732</v>
      </c>
      <c r="B1177" s="244" t="str">
        <f t="shared" si="18"/>
        <v>92548U</v>
      </c>
      <c r="C1177" s="244" t="s">
        <v>16294</v>
      </c>
      <c r="D1177" s="244" t="s">
        <v>2</v>
      </c>
      <c r="E1177" s="244" t="s">
        <v>4952</v>
      </c>
      <c r="F1177" s="245">
        <v>897.17</v>
      </c>
    </row>
    <row r="1178" spans="1:6" ht="13.5">
      <c r="A1178" s="244" t="s">
        <v>10733</v>
      </c>
      <c r="B1178" s="244" t="str">
        <f t="shared" si="18"/>
        <v>92549U</v>
      </c>
      <c r="C1178" s="244" t="s">
        <v>16295</v>
      </c>
      <c r="D1178" s="244" t="s">
        <v>2</v>
      </c>
      <c r="E1178" s="244" t="s">
        <v>4952</v>
      </c>
      <c r="F1178" s="280">
        <v>1133.26</v>
      </c>
    </row>
    <row r="1179" spans="1:6" ht="13.5">
      <c r="A1179" s="244" t="s">
        <v>10734</v>
      </c>
      <c r="B1179" s="244" t="str">
        <f t="shared" si="18"/>
        <v>92550U</v>
      </c>
      <c r="C1179" s="244" t="s">
        <v>16296</v>
      </c>
      <c r="D1179" s="244" t="s">
        <v>2</v>
      </c>
      <c r="E1179" s="244" t="s">
        <v>4952</v>
      </c>
      <c r="F1179" s="280">
        <v>1397.07</v>
      </c>
    </row>
    <row r="1180" spans="1:6" ht="13.5">
      <c r="A1180" s="244" t="s">
        <v>10735</v>
      </c>
      <c r="B1180" s="244" t="str">
        <f t="shared" si="18"/>
        <v>92551U</v>
      </c>
      <c r="C1180" s="244" t="s">
        <v>16297</v>
      </c>
      <c r="D1180" s="244" t="s">
        <v>2</v>
      </c>
      <c r="E1180" s="244" t="s">
        <v>4952</v>
      </c>
      <c r="F1180" s="280">
        <v>1448.55</v>
      </c>
    </row>
    <row r="1181" spans="1:6" ht="13.5">
      <c r="A1181" s="244" t="s">
        <v>10736</v>
      </c>
      <c r="B1181" s="244" t="str">
        <f t="shared" si="18"/>
        <v>92552U</v>
      </c>
      <c r="C1181" s="244" t="s">
        <v>16298</v>
      </c>
      <c r="D1181" s="244" t="s">
        <v>2</v>
      </c>
      <c r="E1181" s="244" t="s">
        <v>4952</v>
      </c>
      <c r="F1181" s="280">
        <v>1576.37</v>
      </c>
    </row>
    <row r="1182" spans="1:6" ht="13.5">
      <c r="A1182" s="244" t="s">
        <v>10737</v>
      </c>
      <c r="B1182" s="244" t="str">
        <f t="shared" si="18"/>
        <v>92553U</v>
      </c>
      <c r="C1182" s="244" t="s">
        <v>16299</v>
      </c>
      <c r="D1182" s="244" t="s">
        <v>2</v>
      </c>
      <c r="E1182" s="244" t="s">
        <v>4952</v>
      </c>
      <c r="F1182" s="280">
        <v>1821.62</v>
      </c>
    </row>
    <row r="1183" spans="1:6" ht="13.5">
      <c r="A1183" s="244" t="s">
        <v>10738</v>
      </c>
      <c r="B1183" s="244" t="str">
        <f t="shared" si="18"/>
        <v>92554U</v>
      </c>
      <c r="C1183" s="244" t="s">
        <v>16300</v>
      </c>
      <c r="D1183" s="244" t="s">
        <v>2</v>
      </c>
      <c r="E1183" s="244" t="s">
        <v>4952</v>
      </c>
      <c r="F1183" s="280">
        <v>1880.16</v>
      </c>
    </row>
    <row r="1184" spans="1:6" ht="13.5">
      <c r="A1184" s="244" t="s">
        <v>10739</v>
      </c>
      <c r="B1184" s="244" t="str">
        <f t="shared" si="18"/>
        <v>92555U</v>
      </c>
      <c r="C1184" s="244" t="s">
        <v>16301</v>
      </c>
      <c r="D1184" s="244" t="s">
        <v>2</v>
      </c>
      <c r="E1184" s="244" t="s">
        <v>4952</v>
      </c>
      <c r="F1184" s="245">
        <v>618.70000000000005</v>
      </c>
    </row>
    <row r="1185" spans="1:6" ht="13.5">
      <c r="A1185" s="244" t="s">
        <v>10740</v>
      </c>
      <c r="B1185" s="244" t="str">
        <f t="shared" si="18"/>
        <v>92556U</v>
      </c>
      <c r="C1185" s="244" t="s">
        <v>16302</v>
      </c>
      <c r="D1185" s="244" t="s">
        <v>2</v>
      </c>
      <c r="E1185" s="244" t="s">
        <v>4952</v>
      </c>
      <c r="F1185" s="245">
        <v>755.07</v>
      </c>
    </row>
    <row r="1186" spans="1:6" ht="13.5">
      <c r="A1186" s="244" t="s">
        <v>10741</v>
      </c>
      <c r="B1186" s="244" t="str">
        <f t="shared" si="18"/>
        <v>92557U</v>
      </c>
      <c r="C1186" s="244" t="s">
        <v>16303</v>
      </c>
      <c r="D1186" s="244" t="s">
        <v>2</v>
      </c>
      <c r="E1186" s="244" t="s">
        <v>4952</v>
      </c>
      <c r="F1186" s="245">
        <v>793.93</v>
      </c>
    </row>
    <row r="1187" spans="1:6" ht="13.5">
      <c r="A1187" s="244" t="s">
        <v>10742</v>
      </c>
      <c r="B1187" s="244" t="str">
        <f t="shared" si="18"/>
        <v>92558U</v>
      </c>
      <c r="C1187" s="244" t="s">
        <v>16304</v>
      </c>
      <c r="D1187" s="244" t="s">
        <v>2</v>
      </c>
      <c r="E1187" s="244" t="s">
        <v>4952</v>
      </c>
      <c r="F1187" s="245">
        <v>889.47</v>
      </c>
    </row>
    <row r="1188" spans="1:6" ht="13.5">
      <c r="A1188" s="244" t="s">
        <v>10743</v>
      </c>
      <c r="B1188" s="244" t="str">
        <f t="shared" si="18"/>
        <v>92559U</v>
      </c>
      <c r="C1188" s="244" t="s">
        <v>16305</v>
      </c>
      <c r="D1188" s="244" t="s">
        <v>2</v>
      </c>
      <c r="E1188" s="244" t="s">
        <v>4952</v>
      </c>
      <c r="F1188" s="280">
        <v>1119.71</v>
      </c>
    </row>
    <row r="1189" spans="1:6" ht="13.5">
      <c r="A1189" s="244" t="s">
        <v>10744</v>
      </c>
      <c r="B1189" s="244" t="str">
        <f t="shared" si="18"/>
        <v>92560U</v>
      </c>
      <c r="C1189" s="244" t="s">
        <v>16306</v>
      </c>
      <c r="D1189" s="244" t="s">
        <v>2</v>
      </c>
      <c r="E1189" s="244" t="s">
        <v>4952</v>
      </c>
      <c r="F1189" s="280">
        <v>1376.41</v>
      </c>
    </row>
    <row r="1190" spans="1:6" ht="13.5">
      <c r="A1190" s="244" t="s">
        <v>10745</v>
      </c>
      <c r="B1190" s="244" t="str">
        <f t="shared" si="18"/>
        <v>92561U</v>
      </c>
      <c r="C1190" s="244" t="s">
        <v>16307</v>
      </c>
      <c r="D1190" s="244" t="s">
        <v>2</v>
      </c>
      <c r="E1190" s="244" t="s">
        <v>4952</v>
      </c>
      <c r="F1190" s="280">
        <v>1428.81</v>
      </c>
    </row>
    <row r="1191" spans="1:6" ht="13.5">
      <c r="A1191" s="244" t="s">
        <v>10746</v>
      </c>
      <c r="B1191" s="244" t="str">
        <f t="shared" si="18"/>
        <v>92562U</v>
      </c>
      <c r="C1191" s="244" t="s">
        <v>16308</v>
      </c>
      <c r="D1191" s="244" t="s">
        <v>2</v>
      </c>
      <c r="E1191" s="244" t="s">
        <v>4952</v>
      </c>
      <c r="F1191" s="280">
        <v>1543.92</v>
      </c>
    </row>
    <row r="1192" spans="1:6" ht="13.5">
      <c r="A1192" s="244" t="s">
        <v>10747</v>
      </c>
      <c r="B1192" s="244" t="str">
        <f t="shared" si="18"/>
        <v>92563U</v>
      </c>
      <c r="C1192" s="244" t="s">
        <v>16309</v>
      </c>
      <c r="D1192" s="244" t="s">
        <v>2</v>
      </c>
      <c r="E1192" s="244" t="s">
        <v>4952</v>
      </c>
      <c r="F1192" s="280">
        <v>1782.15</v>
      </c>
    </row>
    <row r="1193" spans="1:6" ht="13.5">
      <c r="A1193" s="244" t="s">
        <v>10748</v>
      </c>
      <c r="B1193" s="244" t="str">
        <f t="shared" si="18"/>
        <v>92564U</v>
      </c>
      <c r="C1193" s="244" t="s">
        <v>16310</v>
      </c>
      <c r="D1193" s="244" t="s">
        <v>2</v>
      </c>
      <c r="E1193" s="244" t="s">
        <v>4952</v>
      </c>
      <c r="F1193" s="280">
        <v>1832.16</v>
      </c>
    </row>
    <row r="1194" spans="1:6" ht="13.5">
      <c r="A1194" s="244" t="s">
        <v>10749</v>
      </c>
      <c r="B1194" s="244" t="str">
        <f t="shared" si="18"/>
        <v>92565U</v>
      </c>
      <c r="C1194" s="244" t="s">
        <v>6009</v>
      </c>
      <c r="D1194" s="244" t="s">
        <v>63</v>
      </c>
      <c r="E1194" s="244" t="s">
        <v>4900</v>
      </c>
      <c r="F1194" s="245">
        <v>23.67</v>
      </c>
    </row>
    <row r="1195" spans="1:6" ht="13.5">
      <c r="A1195" s="244" t="s">
        <v>10750</v>
      </c>
      <c r="B1195" s="244" t="str">
        <f t="shared" si="18"/>
        <v>92566U</v>
      </c>
      <c r="C1195" s="244" t="s">
        <v>6010</v>
      </c>
      <c r="D1195" s="244" t="s">
        <v>63</v>
      </c>
      <c r="E1195" s="244" t="s">
        <v>4900</v>
      </c>
      <c r="F1195" s="245">
        <v>14.23</v>
      </c>
    </row>
    <row r="1196" spans="1:6" ht="13.5">
      <c r="A1196" s="244" t="s">
        <v>10751</v>
      </c>
      <c r="B1196" s="244" t="str">
        <f t="shared" si="18"/>
        <v>92567U</v>
      </c>
      <c r="C1196" s="244" t="s">
        <v>6011</v>
      </c>
      <c r="D1196" s="244" t="s">
        <v>63</v>
      </c>
      <c r="E1196" s="244" t="s">
        <v>4900</v>
      </c>
      <c r="F1196" s="245">
        <v>21.08</v>
      </c>
    </row>
    <row r="1197" spans="1:6" ht="13.5">
      <c r="A1197" s="244" t="s">
        <v>16311</v>
      </c>
      <c r="B1197" s="244" t="str">
        <f t="shared" si="18"/>
        <v>100379U</v>
      </c>
      <c r="C1197" s="244" t="s">
        <v>16312</v>
      </c>
      <c r="D1197" s="244" t="s">
        <v>63</v>
      </c>
      <c r="E1197" s="244" t="s">
        <v>4900</v>
      </c>
      <c r="F1197" s="245">
        <v>23.67</v>
      </c>
    </row>
    <row r="1198" spans="1:6" ht="13.5">
      <c r="A1198" s="244" t="s">
        <v>16313</v>
      </c>
      <c r="B1198" s="244" t="str">
        <f t="shared" si="18"/>
        <v>100380U</v>
      </c>
      <c r="C1198" s="244" t="s">
        <v>16314</v>
      </c>
      <c r="D1198" s="244" t="s">
        <v>63</v>
      </c>
      <c r="E1198" s="244" t="s">
        <v>4952</v>
      </c>
      <c r="F1198" s="245">
        <v>31.79</v>
      </c>
    </row>
    <row r="1199" spans="1:6" ht="13.5">
      <c r="A1199" s="244" t="s">
        <v>16315</v>
      </c>
      <c r="B1199" s="244" t="str">
        <f t="shared" si="18"/>
        <v>100381U</v>
      </c>
      <c r="C1199" s="244" t="s">
        <v>16316</v>
      </c>
      <c r="D1199" s="244" t="s">
        <v>63</v>
      </c>
      <c r="E1199" s="244" t="s">
        <v>4900</v>
      </c>
      <c r="F1199" s="245">
        <v>35.89</v>
      </c>
    </row>
    <row r="1200" spans="1:6" ht="13.5">
      <c r="A1200" s="244" t="s">
        <v>16317</v>
      </c>
      <c r="B1200" s="244" t="str">
        <f t="shared" si="18"/>
        <v>100383U</v>
      </c>
      <c r="C1200" s="244" t="s">
        <v>16318</v>
      </c>
      <c r="D1200" s="244" t="s">
        <v>63</v>
      </c>
      <c r="E1200" s="244" t="s">
        <v>4952</v>
      </c>
      <c r="F1200" s="245">
        <v>15.55</v>
      </c>
    </row>
    <row r="1201" spans="1:6" ht="13.5">
      <c r="A1201" s="244" t="s">
        <v>16319</v>
      </c>
      <c r="B1201" s="244" t="str">
        <f t="shared" si="18"/>
        <v>100384U</v>
      </c>
      <c r="C1201" s="244" t="s">
        <v>16320</v>
      </c>
      <c r="D1201" s="244" t="s">
        <v>63</v>
      </c>
      <c r="E1201" s="244" t="s">
        <v>4900</v>
      </c>
      <c r="F1201" s="245">
        <v>16.420000000000002</v>
      </c>
    </row>
    <row r="1202" spans="1:6" ht="13.5">
      <c r="A1202" s="244" t="s">
        <v>16321</v>
      </c>
      <c r="B1202" s="244" t="str">
        <f t="shared" si="18"/>
        <v>100385U</v>
      </c>
      <c r="C1202" s="244" t="s">
        <v>16322</v>
      </c>
      <c r="D1202" s="244" t="s">
        <v>63</v>
      </c>
      <c r="E1202" s="244" t="s">
        <v>4900</v>
      </c>
      <c r="F1202" s="245">
        <v>21.08</v>
      </c>
    </row>
    <row r="1203" spans="1:6" ht="13.5">
      <c r="A1203" s="244" t="s">
        <v>16323</v>
      </c>
      <c r="B1203" s="244" t="str">
        <f t="shared" si="18"/>
        <v>100386U</v>
      </c>
      <c r="C1203" s="244" t="s">
        <v>16324</v>
      </c>
      <c r="D1203" s="244" t="s">
        <v>63</v>
      </c>
      <c r="E1203" s="244" t="s">
        <v>4952</v>
      </c>
      <c r="F1203" s="245">
        <v>27.38</v>
      </c>
    </row>
    <row r="1204" spans="1:6" ht="13.5">
      <c r="A1204" s="244" t="s">
        <v>16325</v>
      </c>
      <c r="B1204" s="244" t="str">
        <f t="shared" si="18"/>
        <v>100387U</v>
      </c>
      <c r="C1204" s="244" t="s">
        <v>16326</v>
      </c>
      <c r="D1204" s="244" t="s">
        <v>63</v>
      </c>
      <c r="E1204" s="244" t="s">
        <v>4900</v>
      </c>
      <c r="F1204" s="245">
        <v>33.520000000000003</v>
      </c>
    </row>
    <row r="1205" spans="1:6" ht="13.5">
      <c r="A1205" s="244" t="s">
        <v>16327</v>
      </c>
      <c r="B1205" s="244" t="str">
        <f t="shared" si="18"/>
        <v>100388U</v>
      </c>
      <c r="C1205" s="244" t="s">
        <v>16328</v>
      </c>
      <c r="D1205" s="244" t="s">
        <v>63</v>
      </c>
      <c r="E1205" s="244" t="s">
        <v>4900</v>
      </c>
      <c r="F1205" s="245">
        <v>13.42</v>
      </c>
    </row>
    <row r="1206" spans="1:6" ht="13.5">
      <c r="A1206" s="244" t="s">
        <v>16329</v>
      </c>
      <c r="B1206" s="244" t="str">
        <f t="shared" si="18"/>
        <v>100389U</v>
      </c>
      <c r="C1206" s="244" t="s">
        <v>16330</v>
      </c>
      <c r="D1206" s="244" t="s">
        <v>63</v>
      </c>
      <c r="E1206" s="244" t="s">
        <v>4900</v>
      </c>
      <c r="F1206" s="245">
        <v>11.43</v>
      </c>
    </row>
    <row r="1207" spans="1:6" ht="13.5">
      <c r="A1207" s="244" t="s">
        <v>16331</v>
      </c>
      <c r="B1207" s="244" t="str">
        <f t="shared" si="18"/>
        <v>100390U</v>
      </c>
      <c r="C1207" s="244" t="s">
        <v>16332</v>
      </c>
      <c r="D1207" s="244" t="s">
        <v>63</v>
      </c>
      <c r="E1207" s="244" t="s">
        <v>4900</v>
      </c>
      <c r="F1207" s="245">
        <v>16.02</v>
      </c>
    </row>
    <row r="1208" spans="1:6" ht="13.5">
      <c r="A1208" s="244" t="s">
        <v>16333</v>
      </c>
      <c r="B1208" s="244" t="str">
        <f t="shared" si="18"/>
        <v>100391U</v>
      </c>
      <c r="C1208" s="244" t="s">
        <v>16334</v>
      </c>
      <c r="D1208" s="244" t="s">
        <v>63</v>
      </c>
      <c r="E1208" s="244" t="s">
        <v>4900</v>
      </c>
      <c r="F1208" s="245">
        <v>13.11</v>
      </c>
    </row>
    <row r="1209" spans="1:6" ht="13.5">
      <c r="A1209" s="244" t="s">
        <v>16335</v>
      </c>
      <c r="B1209" s="244" t="str">
        <f t="shared" si="18"/>
        <v>100392U</v>
      </c>
      <c r="C1209" s="244" t="s">
        <v>16336</v>
      </c>
      <c r="D1209" s="244" t="s">
        <v>63</v>
      </c>
      <c r="E1209" s="244" t="s">
        <v>4900</v>
      </c>
      <c r="F1209" s="245">
        <v>10.56</v>
      </c>
    </row>
    <row r="1210" spans="1:6" ht="13.5">
      <c r="A1210" s="244" t="s">
        <v>16337</v>
      </c>
      <c r="B1210" s="244" t="str">
        <f t="shared" si="18"/>
        <v>100393U</v>
      </c>
      <c r="C1210" s="244" t="s">
        <v>16338</v>
      </c>
      <c r="D1210" s="244" t="s">
        <v>63</v>
      </c>
      <c r="E1210" s="244" t="s">
        <v>4900</v>
      </c>
      <c r="F1210" s="245">
        <v>13.04</v>
      </c>
    </row>
    <row r="1211" spans="1:6" ht="13.5">
      <c r="A1211" s="244" t="s">
        <v>16339</v>
      </c>
      <c r="B1211" s="244" t="str">
        <f t="shared" si="18"/>
        <v>100394U</v>
      </c>
      <c r="C1211" s="244" t="s">
        <v>16340</v>
      </c>
      <c r="D1211" s="244" t="s">
        <v>63</v>
      </c>
      <c r="E1211" s="244" t="s">
        <v>4900</v>
      </c>
      <c r="F1211" s="245">
        <v>12.58</v>
      </c>
    </row>
    <row r="1212" spans="1:6" ht="13.5">
      <c r="A1212" s="244" t="s">
        <v>16341</v>
      </c>
      <c r="B1212" s="244" t="str">
        <f t="shared" si="18"/>
        <v>100395U</v>
      </c>
      <c r="C1212" s="244" t="s">
        <v>16342</v>
      </c>
      <c r="D1212" s="244" t="s">
        <v>63</v>
      </c>
      <c r="E1212" s="244" t="s">
        <v>4900</v>
      </c>
      <c r="F1212" s="245">
        <v>15.65</v>
      </c>
    </row>
    <row r="1213" spans="1:6" ht="13.5">
      <c r="A1213" s="244" t="s">
        <v>10752</v>
      </c>
      <c r="B1213" s="244" t="str">
        <f t="shared" si="18"/>
        <v>94189U</v>
      </c>
      <c r="C1213" s="244" t="s">
        <v>16343</v>
      </c>
      <c r="D1213" s="244" t="s">
        <v>63</v>
      </c>
      <c r="E1213" s="244" t="s">
        <v>4900</v>
      </c>
      <c r="F1213" s="245">
        <v>24.88</v>
      </c>
    </row>
    <row r="1214" spans="1:6" ht="13.5">
      <c r="A1214" s="244" t="s">
        <v>10753</v>
      </c>
      <c r="B1214" s="244" t="str">
        <f t="shared" si="18"/>
        <v>94192U</v>
      </c>
      <c r="C1214" s="244" t="s">
        <v>16344</v>
      </c>
      <c r="D1214" s="244" t="s">
        <v>63</v>
      </c>
      <c r="E1214" s="244" t="s">
        <v>4900</v>
      </c>
      <c r="F1214" s="245">
        <v>26.67</v>
      </c>
    </row>
    <row r="1215" spans="1:6" ht="13.5">
      <c r="A1215" s="244" t="s">
        <v>10754</v>
      </c>
      <c r="B1215" s="244" t="str">
        <f t="shared" si="18"/>
        <v>94195U</v>
      </c>
      <c r="C1215" s="244" t="s">
        <v>16345</v>
      </c>
      <c r="D1215" s="244" t="s">
        <v>63</v>
      </c>
      <c r="E1215" s="244" t="s">
        <v>4900</v>
      </c>
      <c r="F1215" s="245">
        <v>23.94</v>
      </c>
    </row>
    <row r="1216" spans="1:6" ht="13.5">
      <c r="A1216" s="244" t="s">
        <v>10755</v>
      </c>
      <c r="B1216" s="244" t="str">
        <f t="shared" si="18"/>
        <v>94198U</v>
      </c>
      <c r="C1216" s="244" t="s">
        <v>16346</v>
      </c>
      <c r="D1216" s="244" t="s">
        <v>63</v>
      </c>
      <c r="E1216" s="244" t="s">
        <v>4900</v>
      </c>
      <c r="F1216" s="245">
        <v>26.3</v>
      </c>
    </row>
    <row r="1217" spans="1:6" ht="13.5">
      <c r="A1217" s="244" t="s">
        <v>10756</v>
      </c>
      <c r="B1217" s="244" t="str">
        <f t="shared" si="18"/>
        <v>94201U</v>
      </c>
      <c r="C1217" s="244" t="s">
        <v>16347</v>
      </c>
      <c r="D1217" s="244" t="s">
        <v>63</v>
      </c>
      <c r="E1217" s="244" t="s">
        <v>4900</v>
      </c>
      <c r="F1217" s="245">
        <v>34.17</v>
      </c>
    </row>
    <row r="1218" spans="1:6" ht="13.5">
      <c r="A1218" s="244" t="s">
        <v>10757</v>
      </c>
      <c r="B1218" s="244" t="str">
        <f t="shared" si="18"/>
        <v>94204U</v>
      </c>
      <c r="C1218" s="244" t="s">
        <v>16348</v>
      </c>
      <c r="D1218" s="244" t="s">
        <v>63</v>
      </c>
      <c r="E1218" s="244" t="s">
        <v>4900</v>
      </c>
      <c r="F1218" s="245">
        <v>38.18</v>
      </c>
    </row>
    <row r="1219" spans="1:6" ht="13.5">
      <c r="A1219" s="244" t="s">
        <v>10758</v>
      </c>
      <c r="B1219" s="244" t="str">
        <f t="shared" si="18"/>
        <v>94224U</v>
      </c>
      <c r="C1219" s="244" t="s">
        <v>16349</v>
      </c>
      <c r="D1219" s="244" t="s">
        <v>65</v>
      </c>
      <c r="E1219" s="244" t="s">
        <v>4900</v>
      </c>
      <c r="F1219" s="245">
        <v>18.11</v>
      </c>
    </row>
    <row r="1220" spans="1:6" ht="13.5">
      <c r="A1220" s="244" t="s">
        <v>10759</v>
      </c>
      <c r="B1220" s="244" t="str">
        <f t="shared" si="18"/>
        <v>94225U</v>
      </c>
      <c r="C1220" s="244" t="s">
        <v>16350</v>
      </c>
      <c r="D1220" s="244" t="s">
        <v>63</v>
      </c>
      <c r="E1220" s="244" t="s">
        <v>4952</v>
      </c>
      <c r="F1220" s="245">
        <v>23.56</v>
      </c>
    </row>
    <row r="1221" spans="1:6" ht="13.5">
      <c r="A1221" s="244" t="s">
        <v>10760</v>
      </c>
      <c r="B1221" s="244" t="str">
        <f t="shared" si="18"/>
        <v>94226U</v>
      </c>
      <c r="C1221" s="244" t="s">
        <v>16351</v>
      </c>
      <c r="D1221" s="244" t="s">
        <v>63</v>
      </c>
      <c r="E1221" s="244" t="s">
        <v>4952</v>
      </c>
      <c r="F1221" s="245">
        <v>13.63</v>
      </c>
    </row>
    <row r="1222" spans="1:6" ht="13.5">
      <c r="A1222" s="244" t="s">
        <v>10761</v>
      </c>
      <c r="B1222" s="244" t="str">
        <f t="shared" si="18"/>
        <v>94232U</v>
      </c>
      <c r="C1222" s="244" t="s">
        <v>16352</v>
      </c>
      <c r="D1222" s="244" t="s">
        <v>2</v>
      </c>
      <c r="E1222" s="244" t="s">
        <v>4900</v>
      </c>
      <c r="F1222" s="245">
        <v>2.1</v>
      </c>
    </row>
    <row r="1223" spans="1:6" ht="13.5">
      <c r="A1223" s="244" t="s">
        <v>10762</v>
      </c>
      <c r="B1223" s="244" t="str">
        <f t="shared" si="18"/>
        <v>94440U</v>
      </c>
      <c r="C1223" s="244" t="s">
        <v>16353</v>
      </c>
      <c r="D1223" s="244" t="s">
        <v>63</v>
      </c>
      <c r="E1223" s="244" t="s">
        <v>4900</v>
      </c>
      <c r="F1223" s="245">
        <v>23.94</v>
      </c>
    </row>
    <row r="1224" spans="1:6" ht="13.5">
      <c r="A1224" s="244" t="s">
        <v>10763</v>
      </c>
      <c r="B1224" s="244" t="str">
        <f t="shared" ref="B1224:B1287" si="19">A1224&amp;"U"</f>
        <v>94441U</v>
      </c>
      <c r="C1224" s="244" t="s">
        <v>16354</v>
      </c>
      <c r="D1224" s="244" t="s">
        <v>63</v>
      </c>
      <c r="E1224" s="244" t="s">
        <v>4900</v>
      </c>
      <c r="F1224" s="245">
        <v>26.3</v>
      </c>
    </row>
    <row r="1225" spans="1:6" ht="13.5">
      <c r="A1225" s="244" t="s">
        <v>10764</v>
      </c>
      <c r="B1225" s="244" t="str">
        <f t="shared" si="19"/>
        <v>94442U</v>
      </c>
      <c r="C1225" s="244" t="s">
        <v>16355</v>
      </c>
      <c r="D1225" s="244" t="s">
        <v>63</v>
      </c>
      <c r="E1225" s="244" t="s">
        <v>4900</v>
      </c>
      <c r="F1225" s="245">
        <v>23.94</v>
      </c>
    </row>
    <row r="1226" spans="1:6" ht="13.5">
      <c r="A1226" s="244" t="s">
        <v>10765</v>
      </c>
      <c r="B1226" s="244" t="str">
        <f t="shared" si="19"/>
        <v>94443U</v>
      </c>
      <c r="C1226" s="244" t="s">
        <v>16356</v>
      </c>
      <c r="D1226" s="244" t="s">
        <v>63</v>
      </c>
      <c r="E1226" s="244" t="s">
        <v>4900</v>
      </c>
      <c r="F1226" s="245">
        <v>26.3</v>
      </c>
    </row>
    <row r="1227" spans="1:6" ht="13.5">
      <c r="A1227" s="244" t="s">
        <v>10766</v>
      </c>
      <c r="B1227" s="244" t="str">
        <f t="shared" si="19"/>
        <v>94445U</v>
      </c>
      <c r="C1227" s="244" t="s">
        <v>16357</v>
      </c>
      <c r="D1227" s="244" t="s">
        <v>63</v>
      </c>
      <c r="E1227" s="244" t="s">
        <v>4900</v>
      </c>
      <c r="F1227" s="245">
        <v>34.17</v>
      </c>
    </row>
    <row r="1228" spans="1:6" ht="13.5">
      <c r="A1228" s="244" t="s">
        <v>10767</v>
      </c>
      <c r="B1228" s="244" t="str">
        <f t="shared" si="19"/>
        <v>94446U</v>
      </c>
      <c r="C1228" s="244" t="s">
        <v>16358</v>
      </c>
      <c r="D1228" s="244" t="s">
        <v>63</v>
      </c>
      <c r="E1228" s="244" t="s">
        <v>4900</v>
      </c>
      <c r="F1228" s="245">
        <v>38.18</v>
      </c>
    </row>
    <row r="1229" spans="1:6" ht="13.5">
      <c r="A1229" s="244" t="s">
        <v>10768</v>
      </c>
      <c r="B1229" s="244" t="str">
        <f t="shared" si="19"/>
        <v>94447U</v>
      </c>
      <c r="C1229" s="244" t="s">
        <v>16359</v>
      </c>
      <c r="D1229" s="244" t="s">
        <v>63</v>
      </c>
      <c r="E1229" s="244" t="s">
        <v>4900</v>
      </c>
      <c r="F1229" s="245">
        <v>34.17</v>
      </c>
    </row>
    <row r="1230" spans="1:6" ht="13.5">
      <c r="A1230" s="244" t="s">
        <v>10769</v>
      </c>
      <c r="B1230" s="244" t="str">
        <f t="shared" si="19"/>
        <v>94448U</v>
      </c>
      <c r="C1230" s="244" t="s">
        <v>16360</v>
      </c>
      <c r="D1230" s="244" t="s">
        <v>63</v>
      </c>
      <c r="E1230" s="244" t="s">
        <v>4900</v>
      </c>
      <c r="F1230" s="245">
        <v>38.18</v>
      </c>
    </row>
    <row r="1231" spans="1:6" ht="13.5">
      <c r="A1231" s="244" t="s">
        <v>10770</v>
      </c>
      <c r="B1231" s="244" t="str">
        <f t="shared" si="19"/>
        <v>94207U</v>
      </c>
      <c r="C1231" s="244" t="s">
        <v>16361</v>
      </c>
      <c r="D1231" s="244" t="s">
        <v>63</v>
      </c>
      <c r="E1231" s="244" t="s">
        <v>4900</v>
      </c>
      <c r="F1231" s="245">
        <v>35.130000000000003</v>
      </c>
    </row>
    <row r="1232" spans="1:6" ht="13.5">
      <c r="A1232" s="244" t="s">
        <v>10771</v>
      </c>
      <c r="B1232" s="244" t="str">
        <f t="shared" si="19"/>
        <v>94210U</v>
      </c>
      <c r="C1232" s="244" t="s">
        <v>16362</v>
      </c>
      <c r="D1232" s="244" t="s">
        <v>63</v>
      </c>
      <c r="E1232" s="244" t="s">
        <v>4900</v>
      </c>
      <c r="F1232" s="245">
        <v>37.369999999999997</v>
      </c>
    </row>
    <row r="1233" spans="1:6" ht="13.5">
      <c r="A1233" s="244" t="s">
        <v>10772</v>
      </c>
      <c r="B1233" s="244" t="str">
        <f t="shared" si="19"/>
        <v>94218U</v>
      </c>
      <c r="C1233" s="244" t="s">
        <v>16363</v>
      </c>
      <c r="D1233" s="244" t="s">
        <v>63</v>
      </c>
      <c r="E1233" s="244" t="s">
        <v>4900</v>
      </c>
      <c r="F1233" s="245">
        <v>77.81</v>
      </c>
    </row>
    <row r="1234" spans="1:6" ht="13.5">
      <c r="A1234" s="244" t="s">
        <v>10773</v>
      </c>
      <c r="B1234" s="244" t="str">
        <f t="shared" si="19"/>
        <v>94213U</v>
      </c>
      <c r="C1234" s="244" t="s">
        <v>16364</v>
      </c>
      <c r="D1234" s="244" t="s">
        <v>63</v>
      </c>
      <c r="E1234" s="244" t="s">
        <v>4952</v>
      </c>
      <c r="F1234" s="245">
        <v>48.19</v>
      </c>
    </row>
    <row r="1235" spans="1:6" ht="13.5">
      <c r="A1235" s="244" t="s">
        <v>10774</v>
      </c>
      <c r="B1235" s="244" t="str">
        <f t="shared" si="19"/>
        <v>94216U</v>
      </c>
      <c r="C1235" s="244" t="s">
        <v>16365</v>
      </c>
      <c r="D1235" s="244" t="s">
        <v>63</v>
      </c>
      <c r="E1235" s="244" t="s">
        <v>4952</v>
      </c>
      <c r="F1235" s="245">
        <v>138.28</v>
      </c>
    </row>
    <row r="1236" spans="1:6" ht="13.5">
      <c r="A1236" s="244" t="s">
        <v>10775</v>
      </c>
      <c r="B1236" s="244" t="str">
        <f t="shared" si="19"/>
        <v>94219U</v>
      </c>
      <c r="C1236" s="244" t="s">
        <v>16366</v>
      </c>
      <c r="D1236" s="244" t="s">
        <v>65</v>
      </c>
      <c r="E1236" s="244" t="s">
        <v>4900</v>
      </c>
      <c r="F1236" s="245">
        <v>22.55</v>
      </c>
    </row>
    <row r="1237" spans="1:6" ht="13.5">
      <c r="A1237" s="244" t="s">
        <v>10776</v>
      </c>
      <c r="B1237" s="244" t="str">
        <f t="shared" si="19"/>
        <v>94220U</v>
      </c>
      <c r="C1237" s="244" t="s">
        <v>16367</v>
      </c>
      <c r="D1237" s="244" t="s">
        <v>65</v>
      </c>
      <c r="E1237" s="244" t="s">
        <v>4900</v>
      </c>
      <c r="F1237" s="245">
        <v>35.81</v>
      </c>
    </row>
    <row r="1238" spans="1:6" ht="13.5">
      <c r="A1238" s="244" t="s">
        <v>10777</v>
      </c>
      <c r="B1238" s="244" t="str">
        <f t="shared" si="19"/>
        <v>94221U</v>
      </c>
      <c r="C1238" s="244" t="s">
        <v>16368</v>
      </c>
      <c r="D1238" s="244" t="s">
        <v>65</v>
      </c>
      <c r="E1238" s="244" t="s">
        <v>4900</v>
      </c>
      <c r="F1238" s="245">
        <v>17.89</v>
      </c>
    </row>
    <row r="1239" spans="1:6" ht="13.5">
      <c r="A1239" s="244" t="s">
        <v>10778</v>
      </c>
      <c r="B1239" s="244" t="str">
        <f t="shared" si="19"/>
        <v>94222U</v>
      </c>
      <c r="C1239" s="244" t="s">
        <v>16369</v>
      </c>
      <c r="D1239" s="244" t="s">
        <v>65</v>
      </c>
      <c r="E1239" s="244" t="s">
        <v>4900</v>
      </c>
      <c r="F1239" s="245">
        <v>31.15</v>
      </c>
    </row>
    <row r="1240" spans="1:6" ht="13.5">
      <c r="A1240" s="244" t="s">
        <v>10779</v>
      </c>
      <c r="B1240" s="244" t="str">
        <f t="shared" si="19"/>
        <v>94223U</v>
      </c>
      <c r="C1240" s="244" t="s">
        <v>16370</v>
      </c>
      <c r="D1240" s="244" t="s">
        <v>65</v>
      </c>
      <c r="E1240" s="244" t="s">
        <v>4900</v>
      </c>
      <c r="F1240" s="245">
        <v>44.8</v>
      </c>
    </row>
    <row r="1241" spans="1:6" ht="13.5">
      <c r="A1241" s="244" t="s">
        <v>10780</v>
      </c>
      <c r="B1241" s="244" t="str">
        <f t="shared" si="19"/>
        <v>94451U</v>
      </c>
      <c r="C1241" s="244" t="s">
        <v>16371</v>
      </c>
      <c r="D1241" s="244" t="s">
        <v>65</v>
      </c>
      <c r="E1241" s="244" t="s">
        <v>4900</v>
      </c>
      <c r="F1241" s="245">
        <v>101.73</v>
      </c>
    </row>
    <row r="1242" spans="1:6" ht="13.5">
      <c r="A1242" s="244" t="s">
        <v>16372</v>
      </c>
      <c r="B1242" s="244" t="str">
        <f t="shared" si="19"/>
        <v>100325U</v>
      </c>
      <c r="C1242" s="244" t="s">
        <v>16373</v>
      </c>
      <c r="D1242" s="244" t="s">
        <v>65</v>
      </c>
      <c r="E1242" s="244" t="s">
        <v>4900</v>
      </c>
      <c r="F1242" s="245">
        <v>43.13</v>
      </c>
    </row>
    <row r="1243" spans="1:6" ht="13.5">
      <c r="A1243" s="244" t="s">
        <v>16374</v>
      </c>
      <c r="B1243" s="244" t="str">
        <f t="shared" si="19"/>
        <v>100327U</v>
      </c>
      <c r="C1243" s="244" t="s">
        <v>16375</v>
      </c>
      <c r="D1243" s="244" t="s">
        <v>65</v>
      </c>
      <c r="E1243" s="244" t="s">
        <v>4952</v>
      </c>
      <c r="F1243" s="245">
        <v>34.76</v>
      </c>
    </row>
    <row r="1244" spans="1:6" ht="13.5">
      <c r="A1244" s="244" t="s">
        <v>16376</v>
      </c>
      <c r="B1244" s="244" t="str">
        <f t="shared" si="19"/>
        <v>100328U</v>
      </c>
      <c r="C1244" s="244" t="s">
        <v>16377</v>
      </c>
      <c r="D1244" s="244" t="s">
        <v>63</v>
      </c>
      <c r="E1244" s="244" t="s">
        <v>4900</v>
      </c>
      <c r="F1244" s="245">
        <v>9.31</v>
      </c>
    </row>
    <row r="1245" spans="1:6" ht="13.5">
      <c r="A1245" s="244" t="s">
        <v>16378</v>
      </c>
      <c r="B1245" s="244" t="str">
        <f t="shared" si="19"/>
        <v>100329U</v>
      </c>
      <c r="C1245" s="244" t="s">
        <v>16379</v>
      </c>
      <c r="D1245" s="244" t="s">
        <v>63</v>
      </c>
      <c r="E1245" s="244" t="s">
        <v>4900</v>
      </c>
      <c r="F1245" s="245">
        <v>11.67</v>
      </c>
    </row>
    <row r="1246" spans="1:6" ht="13.5">
      <c r="A1246" s="244" t="s">
        <v>16380</v>
      </c>
      <c r="B1246" s="244" t="str">
        <f t="shared" si="19"/>
        <v>100330U</v>
      </c>
      <c r="C1246" s="244" t="s">
        <v>16381</v>
      </c>
      <c r="D1246" s="244" t="s">
        <v>63</v>
      </c>
      <c r="E1246" s="244" t="s">
        <v>4900</v>
      </c>
      <c r="F1246" s="245">
        <v>12.64</v>
      </c>
    </row>
    <row r="1247" spans="1:6" ht="13.5">
      <c r="A1247" s="244" t="s">
        <v>16382</v>
      </c>
      <c r="B1247" s="244" t="str">
        <f t="shared" si="19"/>
        <v>100331U</v>
      </c>
      <c r="C1247" s="244" t="s">
        <v>16383</v>
      </c>
      <c r="D1247" s="244" t="s">
        <v>63</v>
      </c>
      <c r="E1247" s="244" t="s">
        <v>4900</v>
      </c>
      <c r="F1247" s="245">
        <v>16.670000000000002</v>
      </c>
    </row>
    <row r="1248" spans="1:6" ht="13.5">
      <c r="A1248" s="244" t="s">
        <v>16384</v>
      </c>
      <c r="B1248" s="244" t="str">
        <f t="shared" si="19"/>
        <v>100434U</v>
      </c>
      <c r="C1248" s="244" t="s">
        <v>16385</v>
      </c>
      <c r="D1248" s="244" t="s">
        <v>65</v>
      </c>
      <c r="E1248" s="244" t="s">
        <v>4952</v>
      </c>
      <c r="F1248" s="245">
        <v>47.78</v>
      </c>
    </row>
    <row r="1249" spans="1:6" ht="13.5">
      <c r="A1249" s="244" t="s">
        <v>16386</v>
      </c>
      <c r="B1249" s="244" t="str">
        <f t="shared" si="19"/>
        <v>100435U</v>
      </c>
      <c r="C1249" s="244" t="s">
        <v>16387</v>
      </c>
      <c r="D1249" s="244" t="s">
        <v>65</v>
      </c>
      <c r="E1249" s="244" t="s">
        <v>4900</v>
      </c>
      <c r="F1249" s="245">
        <v>23.44</v>
      </c>
    </row>
    <row r="1250" spans="1:6" ht="13.5">
      <c r="A1250" s="244" t="s">
        <v>10781</v>
      </c>
      <c r="B1250" s="244" t="str">
        <f t="shared" si="19"/>
        <v>94227U</v>
      </c>
      <c r="C1250" s="244" t="s">
        <v>16388</v>
      </c>
      <c r="D1250" s="244" t="s">
        <v>65</v>
      </c>
      <c r="E1250" s="244" t="s">
        <v>4952</v>
      </c>
      <c r="F1250" s="245">
        <v>37.36</v>
      </c>
    </row>
    <row r="1251" spans="1:6" ht="13.5">
      <c r="A1251" s="244" t="s">
        <v>10782</v>
      </c>
      <c r="B1251" s="244" t="str">
        <f t="shared" si="19"/>
        <v>94228U</v>
      </c>
      <c r="C1251" s="244" t="s">
        <v>16389</v>
      </c>
      <c r="D1251" s="244" t="s">
        <v>65</v>
      </c>
      <c r="E1251" s="244" t="s">
        <v>4952</v>
      </c>
      <c r="F1251" s="245">
        <v>50.71</v>
      </c>
    </row>
    <row r="1252" spans="1:6" ht="13.5">
      <c r="A1252" s="244" t="s">
        <v>10783</v>
      </c>
      <c r="B1252" s="244" t="str">
        <f t="shared" si="19"/>
        <v>94229U</v>
      </c>
      <c r="C1252" s="244" t="s">
        <v>16390</v>
      </c>
      <c r="D1252" s="244" t="s">
        <v>65</v>
      </c>
      <c r="E1252" s="244" t="s">
        <v>4952</v>
      </c>
      <c r="F1252" s="245">
        <v>97.78</v>
      </c>
    </row>
    <row r="1253" spans="1:6" ht="13.5">
      <c r="A1253" s="244" t="s">
        <v>10784</v>
      </c>
      <c r="B1253" s="244" t="str">
        <f t="shared" si="19"/>
        <v>94231U</v>
      </c>
      <c r="C1253" s="244" t="s">
        <v>16391</v>
      </c>
      <c r="D1253" s="244" t="s">
        <v>65</v>
      </c>
      <c r="E1253" s="244" t="s">
        <v>4952</v>
      </c>
      <c r="F1253" s="245">
        <v>30.89</v>
      </c>
    </row>
    <row r="1254" spans="1:6" ht="13.5">
      <c r="A1254" s="244" t="s">
        <v>10785</v>
      </c>
      <c r="B1254" s="244" t="str">
        <f t="shared" si="19"/>
        <v>94449U</v>
      </c>
      <c r="C1254" s="244" t="s">
        <v>16392</v>
      </c>
      <c r="D1254" s="244" t="s">
        <v>63</v>
      </c>
      <c r="E1254" s="244" t="s">
        <v>4952</v>
      </c>
      <c r="F1254" s="245">
        <v>43.58</v>
      </c>
    </row>
    <row r="1255" spans="1:6" ht="13.5">
      <c r="A1255" s="244" t="s">
        <v>10786</v>
      </c>
      <c r="B1255" s="244" t="str">
        <f t="shared" si="19"/>
        <v>92255U</v>
      </c>
      <c r="C1255" s="244" t="s">
        <v>16393</v>
      </c>
      <c r="D1255" s="244" t="s">
        <v>2</v>
      </c>
      <c r="E1255" s="244" t="s">
        <v>4952</v>
      </c>
      <c r="F1255" s="245">
        <v>150.75</v>
      </c>
    </row>
    <row r="1256" spans="1:6" ht="13.5">
      <c r="A1256" s="244" t="s">
        <v>10787</v>
      </c>
      <c r="B1256" s="244" t="str">
        <f t="shared" si="19"/>
        <v>92256U</v>
      </c>
      <c r="C1256" s="244" t="s">
        <v>16394</v>
      </c>
      <c r="D1256" s="244" t="s">
        <v>2</v>
      </c>
      <c r="E1256" s="244" t="s">
        <v>4952</v>
      </c>
      <c r="F1256" s="245">
        <v>190.19</v>
      </c>
    </row>
    <row r="1257" spans="1:6" ht="13.5">
      <c r="A1257" s="244" t="s">
        <v>10788</v>
      </c>
      <c r="B1257" s="244" t="str">
        <f t="shared" si="19"/>
        <v>92257U</v>
      </c>
      <c r="C1257" s="244" t="s">
        <v>16395</v>
      </c>
      <c r="D1257" s="244" t="s">
        <v>2</v>
      </c>
      <c r="E1257" s="244" t="s">
        <v>4952</v>
      </c>
      <c r="F1257" s="245">
        <v>228.98</v>
      </c>
    </row>
    <row r="1258" spans="1:6" ht="13.5">
      <c r="A1258" s="244" t="s">
        <v>10789</v>
      </c>
      <c r="B1258" s="244" t="str">
        <f t="shared" si="19"/>
        <v>92258U</v>
      </c>
      <c r="C1258" s="244" t="s">
        <v>16396</v>
      </c>
      <c r="D1258" s="244" t="s">
        <v>2</v>
      </c>
      <c r="E1258" s="244" t="s">
        <v>4952</v>
      </c>
      <c r="F1258" s="245">
        <v>291.37</v>
      </c>
    </row>
    <row r="1259" spans="1:6" ht="13.5">
      <c r="A1259" s="244" t="s">
        <v>10790</v>
      </c>
      <c r="B1259" s="244" t="str">
        <f t="shared" si="19"/>
        <v>92568U</v>
      </c>
      <c r="C1259" s="244" t="s">
        <v>16397</v>
      </c>
      <c r="D1259" s="244" t="s">
        <v>63</v>
      </c>
      <c r="E1259" s="244" t="s">
        <v>4952</v>
      </c>
      <c r="F1259" s="245">
        <v>75.87</v>
      </c>
    </row>
    <row r="1260" spans="1:6" ht="13.5">
      <c r="A1260" s="244" t="s">
        <v>10791</v>
      </c>
      <c r="B1260" s="244" t="str">
        <f t="shared" si="19"/>
        <v>92569U</v>
      </c>
      <c r="C1260" s="244" t="s">
        <v>16398</v>
      </c>
      <c r="D1260" s="244" t="s">
        <v>63</v>
      </c>
      <c r="E1260" s="244" t="s">
        <v>4952</v>
      </c>
      <c r="F1260" s="245">
        <v>41.8</v>
      </c>
    </row>
    <row r="1261" spans="1:6" ht="13.5">
      <c r="A1261" s="244" t="s">
        <v>10792</v>
      </c>
      <c r="B1261" s="244" t="str">
        <f t="shared" si="19"/>
        <v>92570U</v>
      </c>
      <c r="C1261" s="244" t="s">
        <v>16399</v>
      </c>
      <c r="D1261" s="244" t="s">
        <v>63</v>
      </c>
      <c r="E1261" s="244" t="s">
        <v>4952</v>
      </c>
      <c r="F1261" s="245">
        <v>26.25</v>
      </c>
    </row>
    <row r="1262" spans="1:6" ht="13.5">
      <c r="A1262" s="244" t="s">
        <v>10793</v>
      </c>
      <c r="B1262" s="244" t="str">
        <f t="shared" si="19"/>
        <v>92571U</v>
      </c>
      <c r="C1262" s="244" t="s">
        <v>16400</v>
      </c>
      <c r="D1262" s="244" t="s">
        <v>63</v>
      </c>
      <c r="E1262" s="244" t="s">
        <v>4952</v>
      </c>
      <c r="F1262" s="245">
        <v>83.09</v>
      </c>
    </row>
    <row r="1263" spans="1:6" ht="13.5">
      <c r="A1263" s="244" t="s">
        <v>10794</v>
      </c>
      <c r="B1263" s="244" t="str">
        <f t="shared" si="19"/>
        <v>92572U</v>
      </c>
      <c r="C1263" s="244" t="s">
        <v>16401</v>
      </c>
      <c r="D1263" s="244" t="s">
        <v>63</v>
      </c>
      <c r="E1263" s="244" t="s">
        <v>4952</v>
      </c>
      <c r="F1263" s="245">
        <v>49.29</v>
      </c>
    </row>
    <row r="1264" spans="1:6" ht="13.5">
      <c r="A1264" s="244" t="s">
        <v>10795</v>
      </c>
      <c r="B1264" s="244" t="str">
        <f t="shared" si="19"/>
        <v>92573U</v>
      </c>
      <c r="C1264" s="244" t="s">
        <v>16402</v>
      </c>
      <c r="D1264" s="244" t="s">
        <v>63</v>
      </c>
      <c r="E1264" s="244" t="s">
        <v>4952</v>
      </c>
      <c r="F1264" s="245">
        <v>29.39</v>
      </c>
    </row>
    <row r="1265" spans="1:6" ht="13.5">
      <c r="A1265" s="244" t="s">
        <v>10796</v>
      </c>
      <c r="B1265" s="244" t="str">
        <f t="shared" si="19"/>
        <v>92574U</v>
      </c>
      <c r="C1265" s="244" t="s">
        <v>16403</v>
      </c>
      <c r="D1265" s="244" t="s">
        <v>63</v>
      </c>
      <c r="E1265" s="244" t="s">
        <v>4952</v>
      </c>
      <c r="F1265" s="245">
        <v>77.39</v>
      </c>
    </row>
    <row r="1266" spans="1:6" ht="13.5">
      <c r="A1266" s="244" t="s">
        <v>10797</v>
      </c>
      <c r="B1266" s="244" t="str">
        <f t="shared" si="19"/>
        <v>92575U</v>
      </c>
      <c r="C1266" s="244" t="s">
        <v>16404</v>
      </c>
      <c r="D1266" s="244" t="s">
        <v>63</v>
      </c>
      <c r="E1266" s="244" t="s">
        <v>4952</v>
      </c>
      <c r="F1266" s="245">
        <v>38.409999999999997</v>
      </c>
    </row>
    <row r="1267" spans="1:6" ht="13.5">
      <c r="A1267" s="244" t="s">
        <v>10798</v>
      </c>
      <c r="B1267" s="244" t="str">
        <f t="shared" si="19"/>
        <v>92576U</v>
      </c>
      <c r="C1267" s="244" t="s">
        <v>16405</v>
      </c>
      <c r="D1267" s="244" t="s">
        <v>63</v>
      </c>
      <c r="E1267" s="244" t="s">
        <v>4952</v>
      </c>
      <c r="F1267" s="245">
        <v>20.79</v>
      </c>
    </row>
    <row r="1268" spans="1:6" ht="13.5">
      <c r="A1268" s="244" t="s">
        <v>10799</v>
      </c>
      <c r="B1268" s="244" t="str">
        <f t="shared" si="19"/>
        <v>92577U</v>
      </c>
      <c r="C1268" s="244" t="s">
        <v>16406</v>
      </c>
      <c r="D1268" s="244" t="s">
        <v>63</v>
      </c>
      <c r="E1268" s="244" t="s">
        <v>4952</v>
      </c>
      <c r="F1268" s="245">
        <v>84.81</v>
      </c>
    </row>
    <row r="1269" spans="1:6" ht="13.5">
      <c r="A1269" s="244" t="s">
        <v>10800</v>
      </c>
      <c r="B1269" s="244" t="str">
        <f t="shared" si="19"/>
        <v>92578U</v>
      </c>
      <c r="C1269" s="244" t="s">
        <v>16407</v>
      </c>
      <c r="D1269" s="244" t="s">
        <v>63</v>
      </c>
      <c r="E1269" s="244" t="s">
        <v>4952</v>
      </c>
      <c r="F1269" s="245">
        <v>42.59</v>
      </c>
    </row>
    <row r="1270" spans="1:6" ht="13.5">
      <c r="A1270" s="244" t="s">
        <v>10801</v>
      </c>
      <c r="B1270" s="244" t="str">
        <f t="shared" si="19"/>
        <v>92579U</v>
      </c>
      <c r="C1270" s="244" t="s">
        <v>16408</v>
      </c>
      <c r="D1270" s="244" t="s">
        <v>63</v>
      </c>
      <c r="E1270" s="244" t="s">
        <v>4952</v>
      </c>
      <c r="F1270" s="245">
        <v>23.29</v>
      </c>
    </row>
    <row r="1271" spans="1:6" ht="13.5">
      <c r="A1271" s="244" t="s">
        <v>10802</v>
      </c>
      <c r="B1271" s="244" t="str">
        <f t="shared" si="19"/>
        <v>92580U</v>
      </c>
      <c r="C1271" s="244" t="s">
        <v>16409</v>
      </c>
      <c r="D1271" s="244" t="s">
        <v>63</v>
      </c>
      <c r="E1271" s="244" t="s">
        <v>4952</v>
      </c>
      <c r="F1271" s="245">
        <v>29.43</v>
      </c>
    </row>
    <row r="1272" spans="1:6" ht="13.5">
      <c r="A1272" s="244" t="s">
        <v>10803</v>
      </c>
      <c r="B1272" s="244" t="str">
        <f t="shared" si="19"/>
        <v>92581U</v>
      </c>
      <c r="C1272" s="244" t="s">
        <v>16410</v>
      </c>
      <c r="D1272" s="244" t="s">
        <v>63</v>
      </c>
      <c r="E1272" s="244" t="s">
        <v>4952</v>
      </c>
      <c r="F1272" s="245">
        <v>30.34</v>
      </c>
    </row>
    <row r="1273" spans="1:6" ht="13.5">
      <c r="A1273" s="244" t="s">
        <v>10804</v>
      </c>
      <c r="B1273" s="244" t="str">
        <f t="shared" si="19"/>
        <v>92582U</v>
      </c>
      <c r="C1273" s="244" t="s">
        <v>6012</v>
      </c>
      <c r="D1273" s="244" t="s">
        <v>2</v>
      </c>
      <c r="E1273" s="244" t="s">
        <v>4952</v>
      </c>
      <c r="F1273" s="245">
        <v>455.78</v>
      </c>
    </row>
    <row r="1274" spans="1:6" ht="13.5">
      <c r="A1274" s="244" t="s">
        <v>10805</v>
      </c>
      <c r="B1274" s="244" t="str">
        <f t="shared" si="19"/>
        <v>92584U</v>
      </c>
      <c r="C1274" s="244" t="s">
        <v>6013</v>
      </c>
      <c r="D1274" s="244" t="s">
        <v>2</v>
      </c>
      <c r="E1274" s="244" t="s">
        <v>4952</v>
      </c>
      <c r="F1274" s="245">
        <v>523.64</v>
      </c>
    </row>
    <row r="1275" spans="1:6" ht="13.5">
      <c r="A1275" s="244" t="s">
        <v>10806</v>
      </c>
      <c r="B1275" s="244" t="str">
        <f t="shared" si="19"/>
        <v>92586U</v>
      </c>
      <c r="C1275" s="244" t="s">
        <v>6014</v>
      </c>
      <c r="D1275" s="244" t="s">
        <v>2</v>
      </c>
      <c r="E1275" s="244" t="s">
        <v>4952</v>
      </c>
      <c r="F1275" s="245">
        <v>591.48</v>
      </c>
    </row>
    <row r="1276" spans="1:6" ht="13.5">
      <c r="A1276" s="244" t="s">
        <v>10807</v>
      </c>
      <c r="B1276" s="244" t="str">
        <f t="shared" si="19"/>
        <v>92588U</v>
      </c>
      <c r="C1276" s="244" t="s">
        <v>6015</v>
      </c>
      <c r="D1276" s="244" t="s">
        <v>2</v>
      </c>
      <c r="E1276" s="244" t="s">
        <v>4952</v>
      </c>
      <c r="F1276" s="245">
        <v>754.32</v>
      </c>
    </row>
    <row r="1277" spans="1:6" ht="13.5">
      <c r="A1277" s="244" t="s">
        <v>10808</v>
      </c>
      <c r="B1277" s="244" t="str">
        <f t="shared" si="19"/>
        <v>92590U</v>
      </c>
      <c r="C1277" s="244" t="s">
        <v>6016</v>
      </c>
      <c r="D1277" s="244" t="s">
        <v>2</v>
      </c>
      <c r="E1277" s="244" t="s">
        <v>4952</v>
      </c>
      <c r="F1277" s="245">
        <v>822.16</v>
      </c>
    </row>
    <row r="1278" spans="1:6" ht="13.5">
      <c r="A1278" s="244" t="s">
        <v>10809</v>
      </c>
      <c r="B1278" s="244" t="str">
        <f t="shared" si="19"/>
        <v>92592U</v>
      </c>
      <c r="C1278" s="244" t="s">
        <v>6017</v>
      </c>
      <c r="D1278" s="244" t="s">
        <v>2</v>
      </c>
      <c r="E1278" s="244" t="s">
        <v>4952</v>
      </c>
      <c r="F1278" s="245">
        <v>928.8</v>
      </c>
    </row>
    <row r="1279" spans="1:6" ht="13.5">
      <c r="A1279" s="244" t="s">
        <v>10810</v>
      </c>
      <c r="B1279" s="244" t="str">
        <f t="shared" si="19"/>
        <v>92593U</v>
      </c>
      <c r="C1279" s="244" t="s">
        <v>6018</v>
      </c>
      <c r="D1279" s="244" t="s">
        <v>80</v>
      </c>
      <c r="E1279" s="244" t="s">
        <v>4952</v>
      </c>
      <c r="F1279" s="245">
        <v>7.03</v>
      </c>
    </row>
    <row r="1280" spans="1:6" ht="13.5">
      <c r="A1280" s="244" t="s">
        <v>10811</v>
      </c>
      <c r="B1280" s="244" t="str">
        <f t="shared" si="19"/>
        <v>92594U</v>
      </c>
      <c r="C1280" s="244" t="s">
        <v>6019</v>
      </c>
      <c r="D1280" s="244" t="s">
        <v>2</v>
      </c>
      <c r="E1280" s="244" t="s">
        <v>4952</v>
      </c>
      <c r="F1280" s="280">
        <v>1069.3599999999999</v>
      </c>
    </row>
    <row r="1281" spans="1:6" ht="13.5">
      <c r="A1281" s="244" t="s">
        <v>10812</v>
      </c>
      <c r="B1281" s="244" t="str">
        <f t="shared" si="19"/>
        <v>92596U</v>
      </c>
      <c r="C1281" s="244" t="s">
        <v>6020</v>
      </c>
      <c r="D1281" s="244" t="s">
        <v>2</v>
      </c>
      <c r="E1281" s="244" t="s">
        <v>4952</v>
      </c>
      <c r="F1281" s="280">
        <v>1202.5</v>
      </c>
    </row>
    <row r="1282" spans="1:6" ht="13.5">
      <c r="A1282" s="244" t="s">
        <v>10813</v>
      </c>
      <c r="B1282" s="244" t="str">
        <f t="shared" si="19"/>
        <v>92598U</v>
      </c>
      <c r="C1282" s="244" t="s">
        <v>6021</v>
      </c>
      <c r="D1282" s="244" t="s">
        <v>2</v>
      </c>
      <c r="E1282" s="244" t="s">
        <v>4952</v>
      </c>
      <c r="F1282" s="280">
        <v>1270.3599999999999</v>
      </c>
    </row>
    <row r="1283" spans="1:6" ht="13.5">
      <c r="A1283" s="244" t="s">
        <v>10814</v>
      </c>
      <c r="B1283" s="244" t="str">
        <f t="shared" si="19"/>
        <v>92600U</v>
      </c>
      <c r="C1283" s="244" t="s">
        <v>6022</v>
      </c>
      <c r="D1283" s="244" t="s">
        <v>2</v>
      </c>
      <c r="E1283" s="244" t="s">
        <v>4952</v>
      </c>
      <c r="F1283" s="280">
        <v>1355.37</v>
      </c>
    </row>
    <row r="1284" spans="1:6" ht="13.5">
      <c r="A1284" s="244" t="s">
        <v>10815</v>
      </c>
      <c r="B1284" s="244" t="str">
        <f t="shared" si="19"/>
        <v>92602U</v>
      </c>
      <c r="C1284" s="244" t="s">
        <v>6023</v>
      </c>
      <c r="D1284" s="244" t="s">
        <v>2</v>
      </c>
      <c r="E1284" s="244" t="s">
        <v>4952</v>
      </c>
      <c r="F1284" s="245">
        <v>455.78</v>
      </c>
    </row>
    <row r="1285" spans="1:6" ht="13.5">
      <c r="A1285" s="244" t="s">
        <v>10816</v>
      </c>
      <c r="B1285" s="244" t="str">
        <f t="shared" si="19"/>
        <v>92604U</v>
      </c>
      <c r="C1285" s="244" t="s">
        <v>6024</v>
      </c>
      <c r="D1285" s="244" t="s">
        <v>2</v>
      </c>
      <c r="E1285" s="244" t="s">
        <v>4952</v>
      </c>
      <c r="F1285" s="245">
        <v>506.47</v>
      </c>
    </row>
    <row r="1286" spans="1:6" ht="13.5">
      <c r="A1286" s="244" t="s">
        <v>10817</v>
      </c>
      <c r="B1286" s="244" t="str">
        <f t="shared" si="19"/>
        <v>92606U</v>
      </c>
      <c r="C1286" s="244" t="s">
        <v>6025</v>
      </c>
      <c r="D1286" s="244" t="s">
        <v>2</v>
      </c>
      <c r="E1286" s="244" t="s">
        <v>4952</v>
      </c>
      <c r="F1286" s="245">
        <v>574.32000000000005</v>
      </c>
    </row>
    <row r="1287" spans="1:6" ht="13.5">
      <c r="A1287" s="244" t="s">
        <v>10818</v>
      </c>
      <c r="B1287" s="244" t="str">
        <f t="shared" si="19"/>
        <v>92608U</v>
      </c>
      <c r="C1287" s="244" t="s">
        <v>6026</v>
      </c>
      <c r="D1287" s="244" t="s">
        <v>2</v>
      </c>
      <c r="E1287" s="244" t="s">
        <v>4952</v>
      </c>
      <c r="F1287" s="245">
        <v>719.99</v>
      </c>
    </row>
    <row r="1288" spans="1:6" ht="13.5">
      <c r="A1288" s="244" t="s">
        <v>10819</v>
      </c>
      <c r="B1288" s="244" t="str">
        <f t="shared" ref="B1288:B1351" si="20">A1288&amp;"U"</f>
        <v>92610U</v>
      </c>
      <c r="C1288" s="244" t="s">
        <v>6027</v>
      </c>
      <c r="D1288" s="244" t="s">
        <v>2</v>
      </c>
      <c r="E1288" s="244" t="s">
        <v>4952</v>
      </c>
      <c r="F1288" s="245">
        <v>787.83</v>
      </c>
    </row>
    <row r="1289" spans="1:6" ht="13.5">
      <c r="A1289" s="244" t="s">
        <v>10820</v>
      </c>
      <c r="B1289" s="244" t="str">
        <f t="shared" si="20"/>
        <v>92612U</v>
      </c>
      <c r="C1289" s="244" t="s">
        <v>6028</v>
      </c>
      <c r="D1289" s="244" t="s">
        <v>2</v>
      </c>
      <c r="E1289" s="244" t="s">
        <v>4952</v>
      </c>
      <c r="F1289" s="245">
        <v>894.47</v>
      </c>
    </row>
    <row r="1290" spans="1:6" ht="13.5">
      <c r="A1290" s="244" t="s">
        <v>10821</v>
      </c>
      <c r="B1290" s="244" t="str">
        <f t="shared" si="20"/>
        <v>92614U</v>
      </c>
      <c r="C1290" s="244" t="s">
        <v>6029</v>
      </c>
      <c r="D1290" s="244" t="s">
        <v>2</v>
      </c>
      <c r="E1290" s="244" t="s">
        <v>4952</v>
      </c>
      <c r="F1290" s="280">
        <v>1000.7</v>
      </c>
    </row>
    <row r="1291" spans="1:6" ht="13.5">
      <c r="A1291" s="244" t="s">
        <v>10822</v>
      </c>
      <c r="B1291" s="244" t="str">
        <f t="shared" si="20"/>
        <v>92616U</v>
      </c>
      <c r="C1291" s="244" t="s">
        <v>6030</v>
      </c>
      <c r="D1291" s="244" t="s">
        <v>2</v>
      </c>
      <c r="E1291" s="244" t="s">
        <v>4952</v>
      </c>
      <c r="F1291" s="280">
        <v>1151.01</v>
      </c>
    </row>
    <row r="1292" spans="1:6" ht="13.5">
      <c r="A1292" s="244" t="s">
        <v>10823</v>
      </c>
      <c r="B1292" s="244" t="str">
        <f t="shared" si="20"/>
        <v>92618U</v>
      </c>
      <c r="C1292" s="244" t="s">
        <v>6031</v>
      </c>
      <c r="D1292" s="244" t="s">
        <v>2</v>
      </c>
      <c r="E1292" s="244" t="s">
        <v>4952</v>
      </c>
      <c r="F1292" s="280">
        <v>1218.8599999999999</v>
      </c>
    </row>
    <row r="1293" spans="1:6" ht="13.5">
      <c r="A1293" s="244" t="s">
        <v>10824</v>
      </c>
      <c r="B1293" s="244" t="str">
        <f t="shared" si="20"/>
        <v>92620U</v>
      </c>
      <c r="C1293" s="244" t="s">
        <v>6032</v>
      </c>
      <c r="D1293" s="244" t="s">
        <v>2</v>
      </c>
      <c r="E1293" s="244" t="s">
        <v>4952</v>
      </c>
      <c r="F1293" s="280">
        <v>1286.71</v>
      </c>
    </row>
    <row r="1294" spans="1:6" ht="13.5">
      <c r="A1294" s="244" t="s">
        <v>16411</v>
      </c>
      <c r="B1294" s="244" t="str">
        <f t="shared" si="20"/>
        <v>100357U</v>
      </c>
      <c r="C1294" s="244" t="s">
        <v>16412</v>
      </c>
      <c r="D1294" s="244" t="s">
        <v>2</v>
      </c>
      <c r="E1294" s="244" t="s">
        <v>4952</v>
      </c>
      <c r="F1294" s="245">
        <v>644.79999999999995</v>
      </c>
    </row>
    <row r="1295" spans="1:6" ht="13.5">
      <c r="A1295" s="244" t="s">
        <v>16413</v>
      </c>
      <c r="B1295" s="244" t="str">
        <f t="shared" si="20"/>
        <v>100358U</v>
      </c>
      <c r="C1295" s="244" t="s">
        <v>16414</v>
      </c>
      <c r="D1295" s="244" t="s">
        <v>2</v>
      </c>
      <c r="E1295" s="244" t="s">
        <v>4952</v>
      </c>
      <c r="F1295" s="245">
        <v>884.79</v>
      </c>
    </row>
    <row r="1296" spans="1:6" ht="13.5">
      <c r="A1296" s="244" t="s">
        <v>16415</v>
      </c>
      <c r="B1296" s="244" t="str">
        <f t="shared" si="20"/>
        <v>100359U</v>
      </c>
      <c r="C1296" s="244" t="s">
        <v>16416</v>
      </c>
      <c r="D1296" s="244" t="s">
        <v>2</v>
      </c>
      <c r="E1296" s="244" t="s">
        <v>4952</v>
      </c>
      <c r="F1296" s="245">
        <v>924.85</v>
      </c>
    </row>
    <row r="1297" spans="1:6" ht="13.5">
      <c r="A1297" s="244" t="s">
        <v>16417</v>
      </c>
      <c r="B1297" s="244" t="str">
        <f t="shared" si="20"/>
        <v>100360U</v>
      </c>
      <c r="C1297" s="244" t="s">
        <v>16418</v>
      </c>
      <c r="D1297" s="244" t="s">
        <v>2</v>
      </c>
      <c r="E1297" s="244" t="s">
        <v>4952</v>
      </c>
      <c r="F1297" s="280">
        <v>1023.34</v>
      </c>
    </row>
    <row r="1298" spans="1:6" ht="13.5">
      <c r="A1298" s="244" t="s">
        <v>16419</v>
      </c>
      <c r="B1298" s="244" t="str">
        <f t="shared" si="20"/>
        <v>100361U</v>
      </c>
      <c r="C1298" s="244" t="s">
        <v>16420</v>
      </c>
      <c r="D1298" s="244" t="s">
        <v>2</v>
      </c>
      <c r="E1298" s="244" t="s">
        <v>4952</v>
      </c>
      <c r="F1298" s="280">
        <v>1280.3699999999999</v>
      </c>
    </row>
    <row r="1299" spans="1:6" ht="13.5">
      <c r="A1299" s="244" t="s">
        <v>16421</v>
      </c>
      <c r="B1299" s="244" t="str">
        <f t="shared" si="20"/>
        <v>100362U</v>
      </c>
      <c r="C1299" s="244" t="s">
        <v>16422</v>
      </c>
      <c r="D1299" s="244" t="s">
        <v>2</v>
      </c>
      <c r="E1299" s="244" t="s">
        <v>4952</v>
      </c>
      <c r="F1299" s="280">
        <v>1689.62</v>
      </c>
    </row>
    <row r="1300" spans="1:6" ht="13.5">
      <c r="A1300" s="244" t="s">
        <v>16423</v>
      </c>
      <c r="B1300" s="244" t="str">
        <f t="shared" si="20"/>
        <v>100363U</v>
      </c>
      <c r="C1300" s="244" t="s">
        <v>16424</v>
      </c>
      <c r="D1300" s="244" t="s">
        <v>2</v>
      </c>
      <c r="E1300" s="244" t="s">
        <v>4952</v>
      </c>
      <c r="F1300" s="280">
        <v>1748.73</v>
      </c>
    </row>
    <row r="1301" spans="1:6" ht="13.5">
      <c r="A1301" s="244" t="s">
        <v>16425</v>
      </c>
      <c r="B1301" s="244" t="str">
        <f t="shared" si="20"/>
        <v>100364U</v>
      </c>
      <c r="C1301" s="244" t="s">
        <v>16426</v>
      </c>
      <c r="D1301" s="244" t="s">
        <v>2</v>
      </c>
      <c r="E1301" s="244" t="s">
        <v>4952</v>
      </c>
      <c r="F1301" s="280">
        <v>1902.63</v>
      </c>
    </row>
    <row r="1302" spans="1:6" ht="13.5">
      <c r="A1302" s="244" t="s">
        <v>16427</v>
      </c>
      <c r="B1302" s="244" t="str">
        <f t="shared" si="20"/>
        <v>100365U</v>
      </c>
      <c r="C1302" s="244" t="s">
        <v>16428</v>
      </c>
      <c r="D1302" s="244" t="s">
        <v>2</v>
      </c>
      <c r="E1302" s="244" t="s">
        <v>4952</v>
      </c>
      <c r="F1302" s="280">
        <v>2193.0700000000002</v>
      </c>
    </row>
    <row r="1303" spans="1:6" ht="13.5">
      <c r="A1303" s="244" t="s">
        <v>16429</v>
      </c>
      <c r="B1303" s="244" t="str">
        <f t="shared" si="20"/>
        <v>100366U</v>
      </c>
      <c r="C1303" s="244" t="s">
        <v>16430</v>
      </c>
      <c r="D1303" s="244" t="s">
        <v>2</v>
      </c>
      <c r="E1303" s="244" t="s">
        <v>4952</v>
      </c>
      <c r="F1303" s="280">
        <v>2333.13</v>
      </c>
    </row>
    <row r="1304" spans="1:6" ht="13.5">
      <c r="A1304" s="244" t="s">
        <v>16431</v>
      </c>
      <c r="B1304" s="244" t="str">
        <f t="shared" si="20"/>
        <v>100367U</v>
      </c>
      <c r="C1304" s="244" t="s">
        <v>16432</v>
      </c>
      <c r="D1304" s="244" t="s">
        <v>2</v>
      </c>
      <c r="E1304" s="244" t="s">
        <v>4952</v>
      </c>
      <c r="F1304" s="245">
        <v>629.41</v>
      </c>
    </row>
    <row r="1305" spans="1:6" ht="13.5">
      <c r="A1305" s="244" t="s">
        <v>16433</v>
      </c>
      <c r="B1305" s="244" t="str">
        <f t="shared" si="20"/>
        <v>100368U</v>
      </c>
      <c r="C1305" s="244" t="s">
        <v>16434</v>
      </c>
      <c r="D1305" s="244" t="s">
        <v>2</v>
      </c>
      <c r="E1305" s="244" t="s">
        <v>4952</v>
      </c>
      <c r="F1305" s="245">
        <v>865.05</v>
      </c>
    </row>
    <row r="1306" spans="1:6" ht="13.5">
      <c r="A1306" s="244" t="s">
        <v>16435</v>
      </c>
      <c r="B1306" s="244" t="str">
        <f t="shared" si="20"/>
        <v>100369U</v>
      </c>
      <c r="C1306" s="244" t="s">
        <v>16436</v>
      </c>
      <c r="D1306" s="244" t="s">
        <v>2</v>
      </c>
      <c r="E1306" s="244" t="s">
        <v>4952</v>
      </c>
      <c r="F1306" s="245">
        <v>905.11</v>
      </c>
    </row>
    <row r="1307" spans="1:6" ht="13.5">
      <c r="A1307" s="244" t="s">
        <v>16437</v>
      </c>
      <c r="B1307" s="244" t="str">
        <f t="shared" si="20"/>
        <v>100370U</v>
      </c>
      <c r="C1307" s="244" t="s">
        <v>16438</v>
      </c>
      <c r="D1307" s="244" t="s">
        <v>2</v>
      </c>
      <c r="E1307" s="244" t="s">
        <v>4952</v>
      </c>
      <c r="F1307" s="280">
        <v>1061.6600000000001</v>
      </c>
    </row>
    <row r="1308" spans="1:6" ht="13.5">
      <c r="A1308" s="244" t="s">
        <v>16439</v>
      </c>
      <c r="B1308" s="244" t="str">
        <f t="shared" si="20"/>
        <v>100371U</v>
      </c>
      <c r="C1308" s="244" t="s">
        <v>16440</v>
      </c>
      <c r="D1308" s="244" t="s">
        <v>2</v>
      </c>
      <c r="E1308" s="244" t="s">
        <v>4952</v>
      </c>
      <c r="F1308" s="280">
        <v>1227.1099999999999</v>
      </c>
    </row>
    <row r="1309" spans="1:6" ht="13.5">
      <c r="A1309" s="244" t="s">
        <v>16441</v>
      </c>
      <c r="B1309" s="244" t="str">
        <f t="shared" si="20"/>
        <v>100372U</v>
      </c>
      <c r="C1309" s="244" t="s">
        <v>16442</v>
      </c>
      <c r="D1309" s="244" t="s">
        <v>2</v>
      </c>
      <c r="E1309" s="244" t="s">
        <v>4952</v>
      </c>
      <c r="F1309" s="280">
        <v>1604.48</v>
      </c>
    </row>
    <row r="1310" spans="1:6" ht="13.5">
      <c r="A1310" s="244" t="s">
        <v>16443</v>
      </c>
      <c r="B1310" s="244" t="str">
        <f t="shared" si="20"/>
        <v>100373U</v>
      </c>
      <c r="C1310" s="244" t="s">
        <v>16444</v>
      </c>
      <c r="D1310" s="244" t="s">
        <v>2</v>
      </c>
      <c r="E1310" s="244" t="s">
        <v>4952</v>
      </c>
      <c r="F1310" s="280">
        <v>1653.65</v>
      </c>
    </row>
    <row r="1311" spans="1:6" ht="13.5">
      <c r="A1311" s="244" t="s">
        <v>16445</v>
      </c>
      <c r="B1311" s="244" t="str">
        <f t="shared" si="20"/>
        <v>100374U</v>
      </c>
      <c r="C1311" s="244" t="s">
        <v>16446</v>
      </c>
      <c r="D1311" s="244" t="s">
        <v>2</v>
      </c>
      <c r="E1311" s="244" t="s">
        <v>4952</v>
      </c>
      <c r="F1311" s="280">
        <v>1774.97</v>
      </c>
    </row>
    <row r="1312" spans="1:6" ht="13.5">
      <c r="A1312" s="244" t="s">
        <v>16447</v>
      </c>
      <c r="B1312" s="244" t="str">
        <f t="shared" si="20"/>
        <v>100375U</v>
      </c>
      <c r="C1312" s="244" t="s">
        <v>16448</v>
      </c>
      <c r="D1312" s="244" t="s">
        <v>2</v>
      </c>
      <c r="E1312" s="244" t="s">
        <v>4952</v>
      </c>
      <c r="F1312" s="280">
        <v>2007.63</v>
      </c>
    </row>
    <row r="1313" spans="1:6" ht="13.5">
      <c r="A1313" s="244" t="s">
        <v>16449</v>
      </c>
      <c r="B1313" s="244" t="str">
        <f t="shared" si="20"/>
        <v>100376U</v>
      </c>
      <c r="C1313" s="244" t="s">
        <v>16450</v>
      </c>
      <c r="D1313" s="244" t="s">
        <v>2</v>
      </c>
      <c r="E1313" s="244" t="s">
        <v>4952</v>
      </c>
      <c r="F1313" s="280">
        <v>1955.23</v>
      </c>
    </row>
    <row r="1314" spans="1:6" ht="13.5">
      <c r="A1314" s="244" t="s">
        <v>16451</v>
      </c>
      <c r="B1314" s="244" t="str">
        <f t="shared" si="20"/>
        <v>100377U</v>
      </c>
      <c r="C1314" s="244" t="s">
        <v>16452</v>
      </c>
      <c r="D1314" s="244" t="s">
        <v>80</v>
      </c>
      <c r="E1314" s="244" t="s">
        <v>4952</v>
      </c>
      <c r="F1314" s="245">
        <v>7.33</v>
      </c>
    </row>
    <row r="1315" spans="1:6" ht="13.5">
      <c r="A1315" s="244" t="s">
        <v>16453</v>
      </c>
      <c r="B1315" s="244" t="str">
        <f t="shared" si="20"/>
        <v>100378U</v>
      </c>
      <c r="C1315" s="244" t="s">
        <v>16454</v>
      </c>
      <c r="D1315" s="244" t="s">
        <v>80</v>
      </c>
      <c r="E1315" s="244" t="s">
        <v>4952</v>
      </c>
      <c r="F1315" s="245">
        <v>6.74</v>
      </c>
    </row>
    <row r="1316" spans="1:6" ht="13.5">
      <c r="A1316" s="244" t="s">
        <v>16455</v>
      </c>
      <c r="B1316" s="244" t="str">
        <f t="shared" si="20"/>
        <v>100382U</v>
      </c>
      <c r="C1316" s="244" t="s">
        <v>16456</v>
      </c>
      <c r="D1316" s="244" t="s">
        <v>63</v>
      </c>
      <c r="E1316" s="244" t="s">
        <v>4900</v>
      </c>
      <c r="F1316" s="245">
        <v>14.23</v>
      </c>
    </row>
    <row r="1317" spans="1:6" ht="13.5">
      <c r="A1317" s="244" t="s">
        <v>10825</v>
      </c>
      <c r="B1317" s="244" t="str">
        <f t="shared" si="20"/>
        <v>94444U</v>
      </c>
      <c r="C1317" s="244" t="s">
        <v>16457</v>
      </c>
      <c r="D1317" s="244" t="s">
        <v>63</v>
      </c>
      <c r="E1317" s="244" t="s">
        <v>4900</v>
      </c>
      <c r="F1317" s="245">
        <v>646.75</v>
      </c>
    </row>
    <row r="1318" spans="1:6" ht="13.5">
      <c r="A1318" s="244" t="s">
        <v>6033</v>
      </c>
      <c r="B1318" s="244" t="str">
        <f t="shared" si="20"/>
        <v>73816/1U</v>
      </c>
      <c r="C1318" s="244" t="s">
        <v>6034</v>
      </c>
      <c r="D1318" s="244" t="s">
        <v>65</v>
      </c>
      <c r="E1318" s="244" t="s">
        <v>4952</v>
      </c>
      <c r="F1318" s="245">
        <v>25.12</v>
      </c>
    </row>
    <row r="1319" spans="1:6" ht="13.5">
      <c r="A1319" s="244" t="s">
        <v>6035</v>
      </c>
      <c r="B1319" s="244" t="str">
        <f t="shared" si="20"/>
        <v>73881/1U</v>
      </c>
      <c r="C1319" s="244" t="s">
        <v>6036</v>
      </c>
      <c r="D1319" s="244" t="s">
        <v>63</v>
      </c>
      <c r="E1319" s="244" t="s">
        <v>4900</v>
      </c>
      <c r="F1319" s="245">
        <v>5.14</v>
      </c>
    </row>
    <row r="1320" spans="1:6" ht="13.5">
      <c r="A1320" s="244" t="s">
        <v>6037</v>
      </c>
      <c r="B1320" s="244" t="str">
        <f t="shared" si="20"/>
        <v>73881/3U</v>
      </c>
      <c r="C1320" s="244" t="s">
        <v>6038</v>
      </c>
      <c r="D1320" s="244" t="s">
        <v>63</v>
      </c>
      <c r="E1320" s="244" t="s">
        <v>4900</v>
      </c>
      <c r="F1320" s="245">
        <v>10.050000000000001</v>
      </c>
    </row>
    <row r="1321" spans="1:6" ht="13.5">
      <c r="A1321" s="244" t="s">
        <v>6039</v>
      </c>
      <c r="B1321" s="244" t="str">
        <f t="shared" si="20"/>
        <v>73883/1U</v>
      </c>
      <c r="C1321" s="244" t="s">
        <v>6040</v>
      </c>
      <c r="D1321" s="244" t="s">
        <v>79</v>
      </c>
      <c r="E1321" s="244" t="s">
        <v>5269</v>
      </c>
      <c r="F1321" s="245">
        <v>120.42</v>
      </c>
    </row>
    <row r="1322" spans="1:6" ht="13.5">
      <c r="A1322" s="244" t="s">
        <v>6041</v>
      </c>
      <c r="B1322" s="244" t="str">
        <f t="shared" si="20"/>
        <v>73883/2U</v>
      </c>
      <c r="C1322" s="244" t="s">
        <v>6042</v>
      </c>
      <c r="D1322" s="244" t="s">
        <v>79</v>
      </c>
      <c r="E1322" s="244" t="s">
        <v>5269</v>
      </c>
      <c r="F1322" s="245">
        <v>94.63</v>
      </c>
    </row>
    <row r="1323" spans="1:6" ht="13.5">
      <c r="A1323" s="244" t="s">
        <v>6043</v>
      </c>
      <c r="B1323" s="244" t="str">
        <f t="shared" si="20"/>
        <v>73883/3U</v>
      </c>
      <c r="C1323" s="244" t="s">
        <v>6044</v>
      </c>
      <c r="D1323" s="244" t="s">
        <v>79</v>
      </c>
      <c r="E1323" s="244" t="s">
        <v>4900</v>
      </c>
      <c r="F1323" s="245">
        <v>58.51</v>
      </c>
    </row>
    <row r="1324" spans="1:6" ht="13.5">
      <c r="A1324" s="244" t="s">
        <v>6045</v>
      </c>
      <c r="B1324" s="244" t="str">
        <f t="shared" si="20"/>
        <v>73969/1U</v>
      </c>
      <c r="C1324" s="244" t="s">
        <v>6046</v>
      </c>
      <c r="D1324" s="244" t="s">
        <v>65</v>
      </c>
      <c r="E1324" s="244" t="s">
        <v>4900</v>
      </c>
      <c r="F1324" s="245">
        <v>60.35</v>
      </c>
    </row>
    <row r="1325" spans="1:6" ht="13.5">
      <c r="A1325" s="244" t="s">
        <v>6047</v>
      </c>
      <c r="B1325" s="244" t="str">
        <f t="shared" si="20"/>
        <v>74017/1U</v>
      </c>
      <c r="C1325" s="244" t="s">
        <v>6048</v>
      </c>
      <c r="D1325" s="244" t="s">
        <v>65</v>
      </c>
      <c r="E1325" s="244" t="s">
        <v>4952</v>
      </c>
      <c r="F1325" s="245">
        <v>41.59</v>
      </c>
    </row>
    <row r="1326" spans="1:6" ht="13.5">
      <c r="A1326" s="244" t="s">
        <v>6049</v>
      </c>
      <c r="B1326" s="244" t="str">
        <f t="shared" si="20"/>
        <v>74017/2U</v>
      </c>
      <c r="C1326" s="244" t="s">
        <v>6050</v>
      </c>
      <c r="D1326" s="244" t="s">
        <v>65</v>
      </c>
      <c r="E1326" s="244" t="s">
        <v>4952</v>
      </c>
      <c r="F1326" s="245">
        <v>57.49</v>
      </c>
    </row>
    <row r="1327" spans="1:6" ht="13.5">
      <c r="A1327" s="244" t="s">
        <v>6051</v>
      </c>
      <c r="B1327" s="244" t="str">
        <f t="shared" si="20"/>
        <v>75029/1U</v>
      </c>
      <c r="C1327" s="244" t="s">
        <v>6052</v>
      </c>
      <c r="D1327" s="244" t="s">
        <v>65</v>
      </c>
      <c r="E1327" s="244" t="s">
        <v>4952</v>
      </c>
      <c r="F1327" s="245">
        <v>39.090000000000003</v>
      </c>
    </row>
    <row r="1328" spans="1:6" ht="13.5">
      <c r="A1328" s="244" t="s">
        <v>10826</v>
      </c>
      <c r="B1328" s="244" t="str">
        <f t="shared" si="20"/>
        <v>83651U</v>
      </c>
      <c r="C1328" s="244" t="s">
        <v>6053</v>
      </c>
      <c r="D1328" s="244" t="s">
        <v>65</v>
      </c>
      <c r="E1328" s="244" t="s">
        <v>4952</v>
      </c>
      <c r="F1328" s="245">
        <v>29.46</v>
      </c>
    </row>
    <row r="1329" spans="1:6" ht="13.5">
      <c r="A1329" s="244" t="s">
        <v>10827</v>
      </c>
      <c r="B1329" s="244" t="str">
        <f t="shared" si="20"/>
        <v>83658U</v>
      </c>
      <c r="C1329" s="244" t="s">
        <v>6054</v>
      </c>
      <c r="D1329" s="244" t="s">
        <v>65</v>
      </c>
      <c r="E1329" s="244" t="s">
        <v>4900</v>
      </c>
      <c r="F1329" s="245">
        <v>161.15</v>
      </c>
    </row>
    <row r="1330" spans="1:6" ht="13.5">
      <c r="A1330" s="244" t="s">
        <v>10828</v>
      </c>
      <c r="B1330" s="244" t="str">
        <f t="shared" si="20"/>
        <v>83661U</v>
      </c>
      <c r="C1330" s="244" t="s">
        <v>6055</v>
      </c>
      <c r="D1330" s="244" t="s">
        <v>65</v>
      </c>
      <c r="E1330" s="244" t="s">
        <v>4952</v>
      </c>
      <c r="F1330" s="245">
        <v>104.69</v>
      </c>
    </row>
    <row r="1331" spans="1:6" ht="13.5">
      <c r="A1331" s="244" t="s">
        <v>10829</v>
      </c>
      <c r="B1331" s="244" t="str">
        <f t="shared" si="20"/>
        <v>83662U</v>
      </c>
      <c r="C1331" s="244" t="s">
        <v>6056</v>
      </c>
      <c r="D1331" s="244" t="s">
        <v>79</v>
      </c>
      <c r="E1331" s="244" t="s">
        <v>4952</v>
      </c>
      <c r="F1331" s="245">
        <v>88.59</v>
      </c>
    </row>
    <row r="1332" spans="1:6" ht="13.5">
      <c r="A1332" s="244" t="s">
        <v>10830</v>
      </c>
      <c r="B1332" s="244" t="str">
        <f t="shared" si="20"/>
        <v>83664U</v>
      </c>
      <c r="C1332" s="244" t="s">
        <v>6057</v>
      </c>
      <c r="D1332" s="244" t="s">
        <v>65</v>
      </c>
      <c r="E1332" s="244" t="s">
        <v>4900</v>
      </c>
      <c r="F1332" s="245">
        <v>60.94</v>
      </c>
    </row>
    <row r="1333" spans="1:6" ht="13.5">
      <c r="A1333" s="244" t="s">
        <v>10831</v>
      </c>
      <c r="B1333" s="244" t="str">
        <f t="shared" si="20"/>
        <v>83670U</v>
      </c>
      <c r="C1333" s="244" t="s">
        <v>6058</v>
      </c>
      <c r="D1333" s="244" t="s">
        <v>65</v>
      </c>
      <c r="E1333" s="244" t="s">
        <v>4900</v>
      </c>
      <c r="F1333" s="245">
        <v>41.35</v>
      </c>
    </row>
    <row r="1334" spans="1:6" ht="13.5">
      <c r="A1334" s="244" t="s">
        <v>10832</v>
      </c>
      <c r="B1334" s="244" t="str">
        <f t="shared" si="20"/>
        <v>83671U</v>
      </c>
      <c r="C1334" s="244" t="s">
        <v>6059</v>
      </c>
      <c r="D1334" s="244" t="s">
        <v>65</v>
      </c>
      <c r="E1334" s="244" t="s">
        <v>4900</v>
      </c>
      <c r="F1334" s="245">
        <v>44.41</v>
      </c>
    </row>
    <row r="1335" spans="1:6" ht="13.5">
      <c r="A1335" s="244" t="s">
        <v>10833</v>
      </c>
      <c r="B1335" s="244" t="str">
        <f t="shared" si="20"/>
        <v>83679U</v>
      </c>
      <c r="C1335" s="244" t="s">
        <v>6060</v>
      </c>
      <c r="D1335" s="244" t="s">
        <v>65</v>
      </c>
      <c r="E1335" s="244" t="s">
        <v>4900</v>
      </c>
      <c r="F1335" s="245">
        <v>12.5</v>
      </c>
    </row>
    <row r="1336" spans="1:6" ht="13.5">
      <c r="A1336" s="244" t="s">
        <v>10834</v>
      </c>
      <c r="B1336" s="244" t="str">
        <f t="shared" si="20"/>
        <v>83680U</v>
      </c>
      <c r="C1336" s="244" t="s">
        <v>6061</v>
      </c>
      <c r="D1336" s="244" t="s">
        <v>65</v>
      </c>
      <c r="E1336" s="244" t="s">
        <v>4900</v>
      </c>
      <c r="F1336" s="245">
        <v>15.15</v>
      </c>
    </row>
    <row r="1337" spans="1:6" ht="13.5">
      <c r="A1337" s="244" t="s">
        <v>10835</v>
      </c>
      <c r="B1337" s="244" t="str">
        <f t="shared" si="20"/>
        <v>83681U</v>
      </c>
      <c r="C1337" s="244" t="s">
        <v>6062</v>
      </c>
      <c r="D1337" s="244" t="s">
        <v>65</v>
      </c>
      <c r="E1337" s="244" t="s">
        <v>4900</v>
      </c>
      <c r="F1337" s="245">
        <v>16.34</v>
      </c>
    </row>
    <row r="1338" spans="1:6" ht="13.5">
      <c r="A1338" s="244" t="s">
        <v>10836</v>
      </c>
      <c r="B1338" s="244" t="str">
        <f t="shared" si="20"/>
        <v>92743U</v>
      </c>
      <c r="C1338" s="244" t="s">
        <v>10837</v>
      </c>
      <c r="D1338" s="244" t="s">
        <v>79</v>
      </c>
      <c r="E1338" s="244" t="s">
        <v>4952</v>
      </c>
      <c r="F1338" s="245">
        <v>479.48</v>
      </c>
    </row>
    <row r="1339" spans="1:6" ht="13.5">
      <c r="A1339" s="244" t="s">
        <v>10838</v>
      </c>
      <c r="B1339" s="244" t="str">
        <f t="shared" si="20"/>
        <v>92744U</v>
      </c>
      <c r="C1339" s="244" t="s">
        <v>10839</v>
      </c>
      <c r="D1339" s="244" t="s">
        <v>79</v>
      </c>
      <c r="E1339" s="244" t="s">
        <v>4952</v>
      </c>
      <c r="F1339" s="245">
        <v>468.4</v>
      </c>
    </row>
    <row r="1340" spans="1:6" ht="13.5">
      <c r="A1340" s="244" t="s">
        <v>10840</v>
      </c>
      <c r="B1340" s="244" t="str">
        <f t="shared" si="20"/>
        <v>92745U</v>
      </c>
      <c r="C1340" s="244" t="s">
        <v>10841</v>
      </c>
      <c r="D1340" s="244" t="s">
        <v>79</v>
      </c>
      <c r="E1340" s="244" t="s">
        <v>4952</v>
      </c>
      <c r="F1340" s="245">
        <v>599.57000000000005</v>
      </c>
    </row>
    <row r="1341" spans="1:6" ht="13.5">
      <c r="A1341" s="244" t="s">
        <v>10842</v>
      </c>
      <c r="B1341" s="244" t="str">
        <f t="shared" si="20"/>
        <v>92746U</v>
      </c>
      <c r="C1341" s="244" t="s">
        <v>10843</v>
      </c>
      <c r="D1341" s="244" t="s">
        <v>79</v>
      </c>
      <c r="E1341" s="244" t="s">
        <v>4952</v>
      </c>
      <c r="F1341" s="245">
        <v>555.92999999999995</v>
      </c>
    </row>
    <row r="1342" spans="1:6" ht="13.5">
      <c r="A1342" s="244" t="s">
        <v>10844</v>
      </c>
      <c r="B1342" s="244" t="str">
        <f t="shared" si="20"/>
        <v>92747U</v>
      </c>
      <c r="C1342" s="244" t="s">
        <v>10845</v>
      </c>
      <c r="D1342" s="244" t="s">
        <v>79</v>
      </c>
      <c r="E1342" s="244" t="s">
        <v>4952</v>
      </c>
      <c r="F1342" s="245">
        <v>667.69</v>
      </c>
    </row>
    <row r="1343" spans="1:6" ht="13.5">
      <c r="A1343" s="244" t="s">
        <v>10846</v>
      </c>
      <c r="B1343" s="244" t="str">
        <f t="shared" si="20"/>
        <v>92748U</v>
      </c>
      <c r="C1343" s="244" t="s">
        <v>10847</v>
      </c>
      <c r="D1343" s="244" t="s">
        <v>79</v>
      </c>
      <c r="E1343" s="244" t="s">
        <v>4952</v>
      </c>
      <c r="F1343" s="245">
        <v>605.80999999999995</v>
      </c>
    </row>
    <row r="1344" spans="1:6" ht="13.5">
      <c r="A1344" s="244" t="s">
        <v>10848</v>
      </c>
      <c r="B1344" s="244" t="str">
        <f t="shared" si="20"/>
        <v>92749U</v>
      </c>
      <c r="C1344" s="244" t="s">
        <v>10849</v>
      </c>
      <c r="D1344" s="244" t="s">
        <v>79</v>
      </c>
      <c r="E1344" s="244" t="s">
        <v>4952</v>
      </c>
      <c r="F1344" s="245">
        <v>698.24</v>
      </c>
    </row>
    <row r="1345" spans="1:6" ht="13.5">
      <c r="A1345" s="244" t="s">
        <v>10850</v>
      </c>
      <c r="B1345" s="244" t="str">
        <f t="shared" si="20"/>
        <v>92750U</v>
      </c>
      <c r="C1345" s="244" t="s">
        <v>10851</v>
      </c>
      <c r="D1345" s="244" t="s">
        <v>79</v>
      </c>
      <c r="E1345" s="244" t="s">
        <v>4952</v>
      </c>
      <c r="F1345" s="280">
        <v>1218.6099999999999</v>
      </c>
    </row>
    <row r="1346" spans="1:6" ht="13.5">
      <c r="A1346" s="244" t="s">
        <v>10852</v>
      </c>
      <c r="B1346" s="244" t="str">
        <f t="shared" si="20"/>
        <v>92751U</v>
      </c>
      <c r="C1346" s="244" t="s">
        <v>10853</v>
      </c>
      <c r="D1346" s="244" t="s">
        <v>79</v>
      </c>
      <c r="E1346" s="244" t="s">
        <v>4952</v>
      </c>
      <c r="F1346" s="280">
        <v>1521.15</v>
      </c>
    </row>
    <row r="1347" spans="1:6" ht="13.5">
      <c r="A1347" s="244" t="s">
        <v>10854</v>
      </c>
      <c r="B1347" s="244" t="str">
        <f t="shared" si="20"/>
        <v>92752U</v>
      </c>
      <c r="C1347" s="244" t="s">
        <v>10855</v>
      </c>
      <c r="D1347" s="244" t="s">
        <v>79</v>
      </c>
      <c r="E1347" s="244" t="s">
        <v>4952</v>
      </c>
      <c r="F1347" s="280">
        <v>1822.63</v>
      </c>
    </row>
    <row r="1348" spans="1:6" ht="13.5">
      <c r="A1348" s="244" t="s">
        <v>10856</v>
      </c>
      <c r="B1348" s="244" t="str">
        <f t="shared" si="20"/>
        <v>92753U</v>
      </c>
      <c r="C1348" s="244" t="s">
        <v>10857</v>
      </c>
      <c r="D1348" s="244" t="s">
        <v>79</v>
      </c>
      <c r="E1348" s="244" t="s">
        <v>4952</v>
      </c>
      <c r="F1348" s="245">
        <v>465.08</v>
      </c>
    </row>
    <row r="1349" spans="1:6" ht="13.5">
      <c r="A1349" s="244" t="s">
        <v>10858</v>
      </c>
      <c r="B1349" s="244" t="str">
        <f t="shared" si="20"/>
        <v>92754U</v>
      </c>
      <c r="C1349" s="244" t="s">
        <v>10859</v>
      </c>
      <c r="D1349" s="244" t="s">
        <v>79</v>
      </c>
      <c r="E1349" s="244" t="s">
        <v>4952</v>
      </c>
      <c r="F1349" s="245">
        <v>425.74</v>
      </c>
    </row>
    <row r="1350" spans="1:6" ht="13.5">
      <c r="A1350" s="244" t="s">
        <v>10860</v>
      </c>
      <c r="B1350" s="244" t="str">
        <f t="shared" si="20"/>
        <v>92755U</v>
      </c>
      <c r="C1350" s="244" t="s">
        <v>6063</v>
      </c>
      <c r="D1350" s="244" t="s">
        <v>63</v>
      </c>
      <c r="E1350" s="244" t="s">
        <v>4952</v>
      </c>
      <c r="F1350" s="245">
        <v>177.69</v>
      </c>
    </row>
    <row r="1351" spans="1:6" ht="13.5">
      <c r="A1351" s="244" t="s">
        <v>10861</v>
      </c>
      <c r="B1351" s="244" t="str">
        <f t="shared" si="20"/>
        <v>92756U</v>
      </c>
      <c r="C1351" s="244" t="s">
        <v>6064</v>
      </c>
      <c r="D1351" s="244" t="s">
        <v>63</v>
      </c>
      <c r="E1351" s="244" t="s">
        <v>4952</v>
      </c>
      <c r="F1351" s="245">
        <v>200.85</v>
      </c>
    </row>
    <row r="1352" spans="1:6" ht="13.5">
      <c r="A1352" s="244" t="s">
        <v>10862</v>
      </c>
      <c r="B1352" s="244" t="str">
        <f t="shared" ref="B1352:B1415" si="21">A1352&amp;"U"</f>
        <v>92757U</v>
      </c>
      <c r="C1352" s="244" t="s">
        <v>6065</v>
      </c>
      <c r="D1352" s="244" t="s">
        <v>63</v>
      </c>
      <c r="E1352" s="244" t="s">
        <v>4952</v>
      </c>
      <c r="F1352" s="245">
        <v>229.04</v>
      </c>
    </row>
    <row r="1353" spans="1:6" ht="13.5">
      <c r="A1353" s="244" t="s">
        <v>10863</v>
      </c>
      <c r="B1353" s="244" t="str">
        <f t="shared" si="21"/>
        <v>92758U</v>
      </c>
      <c r="C1353" s="244" t="s">
        <v>6066</v>
      </c>
      <c r="D1353" s="244" t="s">
        <v>79</v>
      </c>
      <c r="E1353" s="244" t="s">
        <v>4952</v>
      </c>
      <c r="F1353" s="245">
        <v>557.20000000000005</v>
      </c>
    </row>
    <row r="1354" spans="1:6" ht="13.5">
      <c r="A1354" s="244" t="s">
        <v>10864</v>
      </c>
      <c r="B1354" s="244" t="str">
        <f t="shared" si="21"/>
        <v>91069U</v>
      </c>
      <c r="C1354" s="244" t="s">
        <v>6067</v>
      </c>
      <c r="D1354" s="244" t="s">
        <v>63</v>
      </c>
      <c r="E1354" s="244" t="s">
        <v>4952</v>
      </c>
      <c r="F1354" s="245">
        <v>78.75</v>
      </c>
    </row>
    <row r="1355" spans="1:6" ht="13.5">
      <c r="A1355" s="244" t="s">
        <v>10865</v>
      </c>
      <c r="B1355" s="244" t="str">
        <f t="shared" si="21"/>
        <v>91070U</v>
      </c>
      <c r="C1355" s="244" t="s">
        <v>6068</v>
      </c>
      <c r="D1355" s="244" t="s">
        <v>63</v>
      </c>
      <c r="E1355" s="244" t="s">
        <v>4952</v>
      </c>
      <c r="F1355" s="245">
        <v>87.51</v>
      </c>
    </row>
    <row r="1356" spans="1:6" ht="13.5">
      <c r="A1356" s="244" t="s">
        <v>10866</v>
      </c>
      <c r="B1356" s="244" t="str">
        <f t="shared" si="21"/>
        <v>91071U</v>
      </c>
      <c r="C1356" s="244" t="s">
        <v>6069</v>
      </c>
      <c r="D1356" s="244" t="s">
        <v>63</v>
      </c>
      <c r="E1356" s="244" t="s">
        <v>4952</v>
      </c>
      <c r="F1356" s="245">
        <v>111.34</v>
      </c>
    </row>
    <row r="1357" spans="1:6" ht="13.5">
      <c r="A1357" s="244" t="s">
        <v>10867</v>
      </c>
      <c r="B1357" s="244" t="str">
        <f t="shared" si="21"/>
        <v>91072U</v>
      </c>
      <c r="C1357" s="244" t="s">
        <v>6070</v>
      </c>
      <c r="D1357" s="244" t="s">
        <v>63</v>
      </c>
      <c r="E1357" s="244" t="s">
        <v>4952</v>
      </c>
      <c r="F1357" s="245">
        <v>120.11</v>
      </c>
    </row>
    <row r="1358" spans="1:6" ht="13.5">
      <c r="A1358" s="244" t="s">
        <v>10868</v>
      </c>
      <c r="B1358" s="244" t="str">
        <f t="shared" si="21"/>
        <v>91073U</v>
      </c>
      <c r="C1358" s="244" t="s">
        <v>6071</v>
      </c>
      <c r="D1358" s="244" t="s">
        <v>63</v>
      </c>
      <c r="E1358" s="244" t="s">
        <v>4952</v>
      </c>
      <c r="F1358" s="245">
        <v>90.91</v>
      </c>
    </row>
    <row r="1359" spans="1:6" ht="13.5">
      <c r="A1359" s="244" t="s">
        <v>10869</v>
      </c>
      <c r="B1359" s="244" t="str">
        <f t="shared" si="21"/>
        <v>91074U</v>
      </c>
      <c r="C1359" s="244" t="s">
        <v>6072</v>
      </c>
      <c r="D1359" s="244" t="s">
        <v>63</v>
      </c>
      <c r="E1359" s="244" t="s">
        <v>4952</v>
      </c>
      <c r="F1359" s="245">
        <v>100.95</v>
      </c>
    </row>
    <row r="1360" spans="1:6" ht="13.5">
      <c r="A1360" s="244" t="s">
        <v>10870</v>
      </c>
      <c r="B1360" s="244" t="str">
        <f t="shared" si="21"/>
        <v>91075U</v>
      </c>
      <c r="C1360" s="244" t="s">
        <v>6073</v>
      </c>
      <c r="D1360" s="244" t="s">
        <v>63</v>
      </c>
      <c r="E1360" s="244" t="s">
        <v>4952</v>
      </c>
      <c r="F1360" s="245">
        <v>125.64</v>
      </c>
    </row>
    <row r="1361" spans="1:6" ht="13.5">
      <c r="A1361" s="244" t="s">
        <v>10871</v>
      </c>
      <c r="B1361" s="244" t="str">
        <f t="shared" si="21"/>
        <v>91076U</v>
      </c>
      <c r="C1361" s="244" t="s">
        <v>6074</v>
      </c>
      <c r="D1361" s="244" t="s">
        <v>63</v>
      </c>
      <c r="E1361" s="244" t="s">
        <v>4952</v>
      </c>
      <c r="F1361" s="245">
        <v>135.65</v>
      </c>
    </row>
    <row r="1362" spans="1:6" ht="13.5">
      <c r="A1362" s="244" t="s">
        <v>10872</v>
      </c>
      <c r="B1362" s="244" t="str">
        <f t="shared" si="21"/>
        <v>91077U</v>
      </c>
      <c r="C1362" s="244" t="s">
        <v>6075</v>
      </c>
      <c r="D1362" s="244" t="s">
        <v>63</v>
      </c>
      <c r="E1362" s="244" t="s">
        <v>4952</v>
      </c>
      <c r="F1362" s="245">
        <v>81.22</v>
      </c>
    </row>
    <row r="1363" spans="1:6" ht="13.5">
      <c r="A1363" s="244" t="s">
        <v>10873</v>
      </c>
      <c r="B1363" s="244" t="str">
        <f t="shared" si="21"/>
        <v>91078U</v>
      </c>
      <c r="C1363" s="244" t="s">
        <v>6076</v>
      </c>
      <c r="D1363" s="244" t="s">
        <v>63</v>
      </c>
      <c r="E1363" s="244" t="s">
        <v>4952</v>
      </c>
      <c r="F1363" s="245">
        <v>94.94</v>
      </c>
    </row>
    <row r="1364" spans="1:6" ht="13.5">
      <c r="A1364" s="244" t="s">
        <v>10874</v>
      </c>
      <c r="B1364" s="244" t="str">
        <f t="shared" si="21"/>
        <v>91079U</v>
      </c>
      <c r="C1364" s="244" t="s">
        <v>6077</v>
      </c>
      <c r="D1364" s="244" t="s">
        <v>63</v>
      </c>
      <c r="E1364" s="244" t="s">
        <v>4952</v>
      </c>
      <c r="F1364" s="245">
        <v>85.62</v>
      </c>
    </row>
    <row r="1365" spans="1:6" ht="13.5">
      <c r="A1365" s="244" t="s">
        <v>10875</v>
      </c>
      <c r="B1365" s="244" t="str">
        <f t="shared" si="21"/>
        <v>91080U</v>
      </c>
      <c r="C1365" s="244" t="s">
        <v>6078</v>
      </c>
      <c r="D1365" s="244" t="s">
        <v>63</v>
      </c>
      <c r="E1365" s="244" t="s">
        <v>4952</v>
      </c>
      <c r="F1365" s="245">
        <v>99.16</v>
      </c>
    </row>
    <row r="1366" spans="1:6" ht="13.5">
      <c r="A1366" s="244" t="s">
        <v>10876</v>
      </c>
      <c r="B1366" s="244" t="str">
        <f t="shared" si="21"/>
        <v>91081U</v>
      </c>
      <c r="C1366" s="244" t="s">
        <v>6079</v>
      </c>
      <c r="D1366" s="244" t="s">
        <v>63</v>
      </c>
      <c r="E1366" s="244" t="s">
        <v>4952</v>
      </c>
      <c r="F1366" s="245">
        <v>94.69</v>
      </c>
    </row>
    <row r="1367" spans="1:6" ht="13.5">
      <c r="A1367" s="244" t="s">
        <v>10877</v>
      </c>
      <c r="B1367" s="244" t="str">
        <f t="shared" si="21"/>
        <v>91082U</v>
      </c>
      <c r="C1367" s="244" t="s">
        <v>6080</v>
      </c>
      <c r="D1367" s="244" t="s">
        <v>63</v>
      </c>
      <c r="E1367" s="244" t="s">
        <v>4952</v>
      </c>
      <c r="F1367" s="245">
        <v>109.51</v>
      </c>
    </row>
    <row r="1368" spans="1:6" ht="13.5">
      <c r="A1368" s="244" t="s">
        <v>10878</v>
      </c>
      <c r="B1368" s="244" t="str">
        <f t="shared" si="21"/>
        <v>91083U</v>
      </c>
      <c r="C1368" s="244" t="s">
        <v>6081</v>
      </c>
      <c r="D1368" s="244" t="s">
        <v>63</v>
      </c>
      <c r="E1368" s="244" t="s">
        <v>4952</v>
      </c>
      <c r="F1368" s="245">
        <v>102.51</v>
      </c>
    </row>
    <row r="1369" spans="1:6" ht="13.5">
      <c r="A1369" s="244" t="s">
        <v>10879</v>
      </c>
      <c r="B1369" s="244" t="str">
        <f t="shared" si="21"/>
        <v>91084U</v>
      </c>
      <c r="C1369" s="244" t="s">
        <v>6082</v>
      </c>
      <c r="D1369" s="244" t="s">
        <v>63</v>
      </c>
      <c r="E1369" s="244" t="s">
        <v>4952</v>
      </c>
      <c r="F1369" s="245">
        <v>117.1</v>
      </c>
    </row>
    <row r="1370" spans="1:6" ht="13.5">
      <c r="A1370" s="244" t="s">
        <v>10880</v>
      </c>
      <c r="B1370" s="244" t="str">
        <f t="shared" si="21"/>
        <v>91086U</v>
      </c>
      <c r="C1370" s="244" t="s">
        <v>6083</v>
      </c>
      <c r="D1370" s="244" t="s">
        <v>63</v>
      </c>
      <c r="E1370" s="244" t="s">
        <v>4952</v>
      </c>
      <c r="F1370" s="245">
        <v>87.46</v>
      </c>
    </row>
    <row r="1371" spans="1:6" ht="13.5">
      <c r="A1371" s="244" t="s">
        <v>10881</v>
      </c>
      <c r="B1371" s="244" t="str">
        <f t="shared" si="21"/>
        <v>91087U</v>
      </c>
      <c r="C1371" s="244" t="s">
        <v>6084</v>
      </c>
      <c r="D1371" s="244" t="s">
        <v>63</v>
      </c>
      <c r="E1371" s="244" t="s">
        <v>4952</v>
      </c>
      <c r="F1371" s="245">
        <v>96.47</v>
      </c>
    </row>
    <row r="1372" spans="1:6" ht="13.5">
      <c r="A1372" s="244" t="s">
        <v>10882</v>
      </c>
      <c r="B1372" s="244" t="str">
        <f t="shared" si="21"/>
        <v>91088U</v>
      </c>
      <c r="C1372" s="244" t="s">
        <v>6085</v>
      </c>
      <c r="D1372" s="244" t="s">
        <v>63</v>
      </c>
      <c r="E1372" s="244" t="s">
        <v>4952</v>
      </c>
      <c r="F1372" s="245">
        <v>121.12</v>
      </c>
    </row>
    <row r="1373" spans="1:6" ht="13.5">
      <c r="A1373" s="244" t="s">
        <v>10883</v>
      </c>
      <c r="B1373" s="244" t="str">
        <f t="shared" si="21"/>
        <v>91089U</v>
      </c>
      <c r="C1373" s="244" t="s">
        <v>6086</v>
      </c>
      <c r="D1373" s="244" t="s">
        <v>63</v>
      </c>
      <c r="E1373" s="244" t="s">
        <v>4952</v>
      </c>
      <c r="F1373" s="245">
        <v>130.26</v>
      </c>
    </row>
    <row r="1374" spans="1:6" ht="13.5">
      <c r="A1374" s="244" t="s">
        <v>10884</v>
      </c>
      <c r="B1374" s="244" t="str">
        <f t="shared" si="21"/>
        <v>91090U</v>
      </c>
      <c r="C1374" s="244" t="s">
        <v>6087</v>
      </c>
      <c r="D1374" s="244" t="s">
        <v>63</v>
      </c>
      <c r="E1374" s="244" t="s">
        <v>4952</v>
      </c>
      <c r="F1374" s="245">
        <v>98.07</v>
      </c>
    </row>
    <row r="1375" spans="1:6" ht="13.5">
      <c r="A1375" s="244" t="s">
        <v>10885</v>
      </c>
      <c r="B1375" s="244" t="str">
        <f t="shared" si="21"/>
        <v>91091U</v>
      </c>
      <c r="C1375" s="244" t="s">
        <v>6088</v>
      </c>
      <c r="D1375" s="244" t="s">
        <v>63</v>
      </c>
      <c r="E1375" s="244" t="s">
        <v>4952</v>
      </c>
      <c r="F1375" s="245">
        <v>108.49</v>
      </c>
    </row>
    <row r="1376" spans="1:6" ht="13.5">
      <c r="A1376" s="244" t="s">
        <v>10886</v>
      </c>
      <c r="B1376" s="244" t="str">
        <f t="shared" si="21"/>
        <v>91092U</v>
      </c>
      <c r="C1376" s="244" t="s">
        <v>6089</v>
      </c>
      <c r="D1376" s="244" t="s">
        <v>63</v>
      </c>
      <c r="E1376" s="244" t="s">
        <v>4952</v>
      </c>
      <c r="F1376" s="245">
        <v>133.46</v>
      </c>
    </row>
    <row r="1377" spans="1:6" ht="13.5">
      <c r="A1377" s="244" t="s">
        <v>10887</v>
      </c>
      <c r="B1377" s="244" t="str">
        <f t="shared" si="21"/>
        <v>91093U</v>
      </c>
      <c r="C1377" s="244" t="s">
        <v>6090</v>
      </c>
      <c r="D1377" s="244" t="s">
        <v>63</v>
      </c>
      <c r="E1377" s="244" t="s">
        <v>4952</v>
      </c>
      <c r="F1377" s="245">
        <v>144.13999999999999</v>
      </c>
    </row>
    <row r="1378" spans="1:6" ht="13.5">
      <c r="A1378" s="244" t="s">
        <v>10888</v>
      </c>
      <c r="B1378" s="244" t="str">
        <f t="shared" si="21"/>
        <v>91094U</v>
      </c>
      <c r="C1378" s="244" t="s">
        <v>6091</v>
      </c>
      <c r="D1378" s="244" t="s">
        <v>63</v>
      </c>
      <c r="E1378" s="244" t="s">
        <v>4952</v>
      </c>
      <c r="F1378" s="245">
        <v>86.61</v>
      </c>
    </row>
    <row r="1379" spans="1:6" ht="13.5">
      <c r="A1379" s="244" t="s">
        <v>10889</v>
      </c>
      <c r="B1379" s="244" t="str">
        <f t="shared" si="21"/>
        <v>91095U</v>
      </c>
      <c r="C1379" s="244" t="s">
        <v>6092</v>
      </c>
      <c r="D1379" s="244" t="s">
        <v>63</v>
      </c>
      <c r="E1379" s="244" t="s">
        <v>4952</v>
      </c>
      <c r="F1379" s="245">
        <v>100.64</v>
      </c>
    </row>
    <row r="1380" spans="1:6" ht="13.5">
      <c r="A1380" s="244" t="s">
        <v>10890</v>
      </c>
      <c r="B1380" s="244" t="str">
        <f t="shared" si="21"/>
        <v>91096U</v>
      </c>
      <c r="C1380" s="244" t="s">
        <v>6093</v>
      </c>
      <c r="D1380" s="244" t="s">
        <v>63</v>
      </c>
      <c r="E1380" s="244" t="s">
        <v>4952</v>
      </c>
      <c r="F1380" s="245">
        <v>88.59</v>
      </c>
    </row>
    <row r="1381" spans="1:6" ht="13.5">
      <c r="A1381" s="244" t="s">
        <v>10891</v>
      </c>
      <c r="B1381" s="244" t="str">
        <f t="shared" si="21"/>
        <v>91097U</v>
      </c>
      <c r="C1381" s="244" t="s">
        <v>6094</v>
      </c>
      <c r="D1381" s="244" t="s">
        <v>63</v>
      </c>
      <c r="E1381" s="244" t="s">
        <v>4952</v>
      </c>
      <c r="F1381" s="245">
        <v>102.47</v>
      </c>
    </row>
    <row r="1382" spans="1:6" ht="13.5">
      <c r="A1382" s="244" t="s">
        <v>10892</v>
      </c>
      <c r="B1382" s="244" t="str">
        <f t="shared" si="21"/>
        <v>91098U</v>
      </c>
      <c r="C1382" s="244" t="s">
        <v>6095</v>
      </c>
      <c r="D1382" s="244" t="s">
        <v>63</v>
      </c>
      <c r="E1382" s="244" t="s">
        <v>4952</v>
      </c>
      <c r="F1382" s="245">
        <v>100.03</v>
      </c>
    </row>
    <row r="1383" spans="1:6" ht="13.5">
      <c r="A1383" s="244" t="s">
        <v>10893</v>
      </c>
      <c r="B1383" s="244" t="str">
        <f t="shared" si="21"/>
        <v>91099U</v>
      </c>
      <c r="C1383" s="244" t="s">
        <v>6096</v>
      </c>
      <c r="D1383" s="244" t="s">
        <v>63</v>
      </c>
      <c r="E1383" s="244" t="s">
        <v>4952</v>
      </c>
      <c r="F1383" s="245">
        <v>115.27</v>
      </c>
    </row>
    <row r="1384" spans="1:6" ht="13.5">
      <c r="A1384" s="244" t="s">
        <v>10894</v>
      </c>
      <c r="B1384" s="244" t="str">
        <f t="shared" si="21"/>
        <v>91100U</v>
      </c>
      <c r="C1384" s="244" t="s">
        <v>6097</v>
      </c>
      <c r="D1384" s="244" t="s">
        <v>63</v>
      </c>
      <c r="E1384" s="244" t="s">
        <v>4952</v>
      </c>
      <c r="F1384" s="245">
        <v>106.01</v>
      </c>
    </row>
    <row r="1385" spans="1:6" ht="13.5">
      <c r="A1385" s="244" t="s">
        <v>10895</v>
      </c>
      <c r="B1385" s="244" t="str">
        <f t="shared" si="21"/>
        <v>91101U</v>
      </c>
      <c r="C1385" s="244" t="s">
        <v>6098</v>
      </c>
      <c r="D1385" s="244" t="s">
        <v>63</v>
      </c>
      <c r="E1385" s="244" t="s">
        <v>4952</v>
      </c>
      <c r="F1385" s="245">
        <v>121.1</v>
      </c>
    </row>
    <row r="1386" spans="1:6" ht="13.5">
      <c r="A1386" s="244" t="s">
        <v>10896</v>
      </c>
      <c r="B1386" s="244" t="str">
        <f t="shared" si="21"/>
        <v>93952U</v>
      </c>
      <c r="C1386" s="244" t="s">
        <v>6099</v>
      </c>
      <c r="D1386" s="244" t="s">
        <v>65</v>
      </c>
      <c r="E1386" s="244" t="s">
        <v>4952</v>
      </c>
      <c r="F1386" s="245">
        <v>159.26</v>
      </c>
    </row>
    <row r="1387" spans="1:6" ht="13.5">
      <c r="A1387" s="244" t="s">
        <v>10897</v>
      </c>
      <c r="B1387" s="244" t="str">
        <f t="shared" si="21"/>
        <v>93953U</v>
      </c>
      <c r="C1387" s="244" t="s">
        <v>6100</v>
      </c>
      <c r="D1387" s="244" t="s">
        <v>65</v>
      </c>
      <c r="E1387" s="244" t="s">
        <v>4952</v>
      </c>
      <c r="F1387" s="245">
        <v>147.63</v>
      </c>
    </row>
    <row r="1388" spans="1:6" ht="13.5">
      <c r="A1388" s="244" t="s">
        <v>10898</v>
      </c>
      <c r="B1388" s="244" t="str">
        <f t="shared" si="21"/>
        <v>93954U</v>
      </c>
      <c r="C1388" s="244" t="s">
        <v>6101</v>
      </c>
      <c r="D1388" s="244" t="s">
        <v>65</v>
      </c>
      <c r="E1388" s="244" t="s">
        <v>4952</v>
      </c>
      <c r="F1388" s="245">
        <v>140.71</v>
      </c>
    </row>
    <row r="1389" spans="1:6" ht="13.5">
      <c r="A1389" s="244" t="s">
        <v>10899</v>
      </c>
      <c r="B1389" s="244" t="str">
        <f t="shared" si="21"/>
        <v>93955U</v>
      </c>
      <c r="C1389" s="244" t="s">
        <v>6102</v>
      </c>
      <c r="D1389" s="244" t="s">
        <v>65</v>
      </c>
      <c r="E1389" s="244" t="s">
        <v>4952</v>
      </c>
      <c r="F1389" s="245">
        <v>135.81</v>
      </c>
    </row>
    <row r="1390" spans="1:6" ht="13.5">
      <c r="A1390" s="244" t="s">
        <v>10900</v>
      </c>
      <c r="B1390" s="244" t="str">
        <f t="shared" si="21"/>
        <v>93956U</v>
      </c>
      <c r="C1390" s="244" t="s">
        <v>6103</v>
      </c>
      <c r="D1390" s="244" t="s">
        <v>65</v>
      </c>
      <c r="E1390" s="244" t="s">
        <v>4952</v>
      </c>
      <c r="F1390" s="245">
        <v>131.91</v>
      </c>
    </row>
    <row r="1391" spans="1:6" ht="13.5">
      <c r="A1391" s="244" t="s">
        <v>10901</v>
      </c>
      <c r="B1391" s="244" t="str">
        <f t="shared" si="21"/>
        <v>93957U</v>
      </c>
      <c r="C1391" s="244" t="s">
        <v>6104</v>
      </c>
      <c r="D1391" s="244" t="s">
        <v>65</v>
      </c>
      <c r="E1391" s="244" t="s">
        <v>4952</v>
      </c>
      <c r="F1391" s="245">
        <v>167.26</v>
      </c>
    </row>
    <row r="1392" spans="1:6" ht="13.5">
      <c r="A1392" s="244" t="s">
        <v>10902</v>
      </c>
      <c r="B1392" s="244" t="str">
        <f t="shared" si="21"/>
        <v>93958U</v>
      </c>
      <c r="C1392" s="244" t="s">
        <v>6105</v>
      </c>
      <c r="D1392" s="244" t="s">
        <v>65</v>
      </c>
      <c r="E1392" s="244" t="s">
        <v>4952</v>
      </c>
      <c r="F1392" s="245">
        <v>155</v>
      </c>
    </row>
    <row r="1393" spans="1:6" ht="13.5">
      <c r="A1393" s="244" t="s">
        <v>10903</v>
      </c>
      <c r="B1393" s="244" t="str">
        <f t="shared" si="21"/>
        <v>93959U</v>
      </c>
      <c r="C1393" s="244" t="s">
        <v>6106</v>
      </c>
      <c r="D1393" s="244" t="s">
        <v>65</v>
      </c>
      <c r="E1393" s="244" t="s">
        <v>4952</v>
      </c>
      <c r="F1393" s="245">
        <v>147.72999999999999</v>
      </c>
    </row>
    <row r="1394" spans="1:6" ht="13.5">
      <c r="A1394" s="244" t="s">
        <v>10904</v>
      </c>
      <c r="B1394" s="244" t="str">
        <f t="shared" si="21"/>
        <v>93960U</v>
      </c>
      <c r="C1394" s="244" t="s">
        <v>6107</v>
      </c>
      <c r="D1394" s="244" t="s">
        <v>65</v>
      </c>
      <c r="E1394" s="244" t="s">
        <v>4952</v>
      </c>
      <c r="F1394" s="245">
        <v>142.62</v>
      </c>
    </row>
    <row r="1395" spans="1:6" ht="13.5">
      <c r="A1395" s="244" t="s">
        <v>10905</v>
      </c>
      <c r="B1395" s="244" t="str">
        <f t="shared" si="21"/>
        <v>93961U</v>
      </c>
      <c r="C1395" s="244" t="s">
        <v>6108</v>
      </c>
      <c r="D1395" s="244" t="s">
        <v>65</v>
      </c>
      <c r="E1395" s="244" t="s">
        <v>4952</v>
      </c>
      <c r="F1395" s="245">
        <v>138.6</v>
      </c>
    </row>
    <row r="1396" spans="1:6" ht="13.5">
      <c r="A1396" s="244" t="s">
        <v>10906</v>
      </c>
      <c r="B1396" s="244" t="str">
        <f t="shared" si="21"/>
        <v>93962U</v>
      </c>
      <c r="C1396" s="244" t="s">
        <v>6109</v>
      </c>
      <c r="D1396" s="244" t="s">
        <v>65</v>
      </c>
      <c r="E1396" s="244" t="s">
        <v>4952</v>
      </c>
      <c r="F1396" s="245">
        <v>150.33000000000001</v>
      </c>
    </row>
    <row r="1397" spans="1:6" ht="13.5">
      <c r="A1397" s="244" t="s">
        <v>10907</v>
      </c>
      <c r="B1397" s="244" t="str">
        <f t="shared" si="21"/>
        <v>93963U</v>
      </c>
      <c r="C1397" s="244" t="s">
        <v>6110</v>
      </c>
      <c r="D1397" s="244" t="s">
        <v>65</v>
      </c>
      <c r="E1397" s="244" t="s">
        <v>4952</v>
      </c>
      <c r="F1397" s="245">
        <v>138.72</v>
      </c>
    </row>
    <row r="1398" spans="1:6" ht="13.5">
      <c r="A1398" s="244" t="s">
        <v>10908</v>
      </c>
      <c r="B1398" s="244" t="str">
        <f t="shared" si="21"/>
        <v>93964U</v>
      </c>
      <c r="C1398" s="244" t="s">
        <v>6111</v>
      </c>
      <c r="D1398" s="244" t="s">
        <v>65</v>
      </c>
      <c r="E1398" s="244" t="s">
        <v>4952</v>
      </c>
      <c r="F1398" s="245">
        <v>131.81</v>
      </c>
    </row>
    <row r="1399" spans="1:6" ht="13.5">
      <c r="A1399" s="244" t="s">
        <v>10909</v>
      </c>
      <c r="B1399" s="244" t="str">
        <f t="shared" si="21"/>
        <v>93965U</v>
      </c>
      <c r="C1399" s="244" t="s">
        <v>6112</v>
      </c>
      <c r="D1399" s="244" t="s">
        <v>65</v>
      </c>
      <c r="E1399" s="244" t="s">
        <v>4952</v>
      </c>
      <c r="F1399" s="245">
        <v>124.67</v>
      </c>
    </row>
    <row r="1400" spans="1:6" ht="13.5">
      <c r="A1400" s="244" t="s">
        <v>10910</v>
      </c>
      <c r="B1400" s="244" t="str">
        <f t="shared" si="21"/>
        <v>93966U</v>
      </c>
      <c r="C1400" s="244" t="s">
        <v>6113</v>
      </c>
      <c r="D1400" s="244" t="s">
        <v>65</v>
      </c>
      <c r="E1400" s="244" t="s">
        <v>4952</v>
      </c>
      <c r="F1400" s="245">
        <v>123.08</v>
      </c>
    </row>
    <row r="1401" spans="1:6" ht="13.5">
      <c r="A1401" s="244" t="s">
        <v>10911</v>
      </c>
      <c r="B1401" s="244" t="str">
        <f t="shared" si="21"/>
        <v>93967U</v>
      </c>
      <c r="C1401" s="244" t="s">
        <v>6114</v>
      </c>
      <c r="D1401" s="244" t="s">
        <v>65</v>
      </c>
      <c r="E1401" s="244" t="s">
        <v>4952</v>
      </c>
      <c r="F1401" s="245">
        <v>158.32</v>
      </c>
    </row>
    <row r="1402" spans="1:6" ht="13.5">
      <c r="A1402" s="244" t="s">
        <v>10912</v>
      </c>
      <c r="B1402" s="244" t="str">
        <f t="shared" si="21"/>
        <v>93968U</v>
      </c>
      <c r="C1402" s="244" t="s">
        <v>6115</v>
      </c>
      <c r="D1402" s="244" t="s">
        <v>65</v>
      </c>
      <c r="E1402" s="244" t="s">
        <v>4952</v>
      </c>
      <c r="F1402" s="245">
        <v>146.08000000000001</v>
      </c>
    </row>
    <row r="1403" spans="1:6" ht="13.5">
      <c r="A1403" s="244" t="s">
        <v>10913</v>
      </c>
      <c r="B1403" s="244" t="str">
        <f t="shared" si="21"/>
        <v>93969U</v>
      </c>
      <c r="C1403" s="244" t="s">
        <v>6116</v>
      </c>
      <c r="D1403" s="244" t="s">
        <v>65</v>
      </c>
      <c r="E1403" s="244" t="s">
        <v>4952</v>
      </c>
      <c r="F1403" s="245">
        <v>138.84</v>
      </c>
    </row>
    <row r="1404" spans="1:6" ht="13.5">
      <c r="A1404" s="244" t="s">
        <v>10914</v>
      </c>
      <c r="B1404" s="244" t="str">
        <f t="shared" si="21"/>
        <v>93970U</v>
      </c>
      <c r="C1404" s="244" t="s">
        <v>6117</v>
      </c>
      <c r="D1404" s="244" t="s">
        <v>65</v>
      </c>
      <c r="E1404" s="244" t="s">
        <v>4952</v>
      </c>
      <c r="F1404" s="245">
        <v>133.77000000000001</v>
      </c>
    </row>
    <row r="1405" spans="1:6" ht="13.5">
      <c r="A1405" s="244" t="s">
        <v>10915</v>
      </c>
      <c r="B1405" s="244" t="str">
        <f t="shared" si="21"/>
        <v>93971U</v>
      </c>
      <c r="C1405" s="244" t="s">
        <v>6118</v>
      </c>
      <c r="D1405" s="244" t="s">
        <v>65</v>
      </c>
      <c r="E1405" s="244" t="s">
        <v>4952</v>
      </c>
      <c r="F1405" s="245">
        <v>125.68</v>
      </c>
    </row>
    <row r="1406" spans="1:6" ht="13.5">
      <c r="A1406" s="244" t="s">
        <v>10916</v>
      </c>
      <c r="B1406" s="244" t="str">
        <f t="shared" si="21"/>
        <v>95108U</v>
      </c>
      <c r="C1406" s="244" t="s">
        <v>6119</v>
      </c>
      <c r="D1406" s="244" t="s">
        <v>2</v>
      </c>
      <c r="E1406" s="244" t="s">
        <v>4900</v>
      </c>
      <c r="F1406" s="245">
        <v>21.06</v>
      </c>
    </row>
    <row r="1407" spans="1:6" ht="13.5">
      <c r="A1407" s="244" t="s">
        <v>16458</v>
      </c>
      <c r="B1407" s="244" t="str">
        <f t="shared" si="21"/>
        <v>100332U</v>
      </c>
      <c r="C1407" s="244" t="s">
        <v>16459</v>
      </c>
      <c r="D1407" s="244" t="s">
        <v>63</v>
      </c>
      <c r="E1407" s="244" t="s">
        <v>4952</v>
      </c>
      <c r="F1407" s="245">
        <v>504.18</v>
      </c>
    </row>
    <row r="1408" spans="1:6" ht="13.5">
      <c r="A1408" s="244" t="s">
        <v>16460</v>
      </c>
      <c r="B1408" s="244" t="str">
        <f t="shared" si="21"/>
        <v>100333U</v>
      </c>
      <c r="C1408" s="244" t="s">
        <v>16461</v>
      </c>
      <c r="D1408" s="244" t="s">
        <v>63</v>
      </c>
      <c r="E1408" s="244" t="s">
        <v>4952</v>
      </c>
      <c r="F1408" s="245">
        <v>316.99</v>
      </c>
    </row>
    <row r="1409" spans="1:6" ht="13.5">
      <c r="A1409" s="244" t="s">
        <v>16462</v>
      </c>
      <c r="B1409" s="244" t="str">
        <f t="shared" si="21"/>
        <v>100334U</v>
      </c>
      <c r="C1409" s="244" t="s">
        <v>16463</v>
      </c>
      <c r="D1409" s="244" t="s">
        <v>63</v>
      </c>
      <c r="E1409" s="244" t="s">
        <v>4952</v>
      </c>
      <c r="F1409" s="245">
        <v>402.44</v>
      </c>
    </row>
    <row r="1410" spans="1:6" ht="13.5">
      <c r="A1410" s="244" t="s">
        <v>16464</v>
      </c>
      <c r="B1410" s="244" t="str">
        <f t="shared" si="21"/>
        <v>100335U</v>
      </c>
      <c r="C1410" s="244" t="s">
        <v>16465</v>
      </c>
      <c r="D1410" s="244" t="s">
        <v>63</v>
      </c>
      <c r="E1410" s="244" t="s">
        <v>4952</v>
      </c>
      <c r="F1410" s="245">
        <v>262.04000000000002</v>
      </c>
    </row>
    <row r="1411" spans="1:6" ht="13.5">
      <c r="A1411" s="244" t="s">
        <v>16466</v>
      </c>
      <c r="B1411" s="244" t="str">
        <f t="shared" si="21"/>
        <v>100341U</v>
      </c>
      <c r="C1411" s="244" t="s">
        <v>16467</v>
      </c>
      <c r="D1411" s="244" t="s">
        <v>63</v>
      </c>
      <c r="E1411" s="244" t="s">
        <v>4900</v>
      </c>
      <c r="F1411" s="245">
        <v>21.6</v>
      </c>
    </row>
    <row r="1412" spans="1:6" ht="13.5">
      <c r="A1412" s="244" t="s">
        <v>16468</v>
      </c>
      <c r="B1412" s="244" t="str">
        <f t="shared" si="21"/>
        <v>100342U</v>
      </c>
      <c r="C1412" s="244" t="s">
        <v>16469</v>
      </c>
      <c r="D1412" s="244" t="s">
        <v>80</v>
      </c>
      <c r="E1412" s="244" t="s">
        <v>4952</v>
      </c>
      <c r="F1412" s="245">
        <v>8.9700000000000006</v>
      </c>
    </row>
    <row r="1413" spans="1:6" ht="13.5">
      <c r="A1413" s="244" t="s">
        <v>16470</v>
      </c>
      <c r="B1413" s="244" t="str">
        <f t="shared" si="21"/>
        <v>100343U</v>
      </c>
      <c r="C1413" s="244" t="s">
        <v>16471</v>
      </c>
      <c r="D1413" s="244" t="s">
        <v>80</v>
      </c>
      <c r="E1413" s="244" t="s">
        <v>4952</v>
      </c>
      <c r="F1413" s="245">
        <v>8.1999999999999993</v>
      </c>
    </row>
    <row r="1414" spans="1:6" ht="13.5">
      <c r="A1414" s="244" t="s">
        <v>16472</v>
      </c>
      <c r="B1414" s="244" t="str">
        <f t="shared" si="21"/>
        <v>100344U</v>
      </c>
      <c r="C1414" s="244" t="s">
        <v>16473</v>
      </c>
      <c r="D1414" s="244" t="s">
        <v>80</v>
      </c>
      <c r="E1414" s="244" t="s">
        <v>4952</v>
      </c>
      <c r="F1414" s="245">
        <v>7.24</v>
      </c>
    </row>
    <row r="1415" spans="1:6" ht="13.5">
      <c r="A1415" s="244" t="s">
        <v>16474</v>
      </c>
      <c r="B1415" s="244" t="str">
        <f t="shared" si="21"/>
        <v>100345U</v>
      </c>
      <c r="C1415" s="244" t="s">
        <v>16475</v>
      </c>
      <c r="D1415" s="244" t="s">
        <v>80</v>
      </c>
      <c r="E1415" s="244" t="s">
        <v>4952</v>
      </c>
      <c r="F1415" s="245">
        <v>6.05</v>
      </c>
    </row>
    <row r="1416" spans="1:6" ht="13.5">
      <c r="A1416" s="244" t="s">
        <v>16476</v>
      </c>
      <c r="B1416" s="244" t="str">
        <f t="shared" ref="B1416:B1479" si="22">A1416&amp;"U"</f>
        <v>100346U</v>
      </c>
      <c r="C1416" s="244" t="s">
        <v>16477</v>
      </c>
      <c r="D1416" s="244" t="s">
        <v>80</v>
      </c>
      <c r="E1416" s="244" t="s">
        <v>4952</v>
      </c>
      <c r="F1416" s="245">
        <v>5.65</v>
      </c>
    </row>
    <row r="1417" spans="1:6" ht="13.5">
      <c r="A1417" s="244" t="s">
        <v>16478</v>
      </c>
      <c r="B1417" s="244" t="str">
        <f t="shared" si="22"/>
        <v>100347U</v>
      </c>
      <c r="C1417" s="244" t="s">
        <v>16479</v>
      </c>
      <c r="D1417" s="244" t="s">
        <v>80</v>
      </c>
      <c r="E1417" s="244" t="s">
        <v>4952</v>
      </c>
      <c r="F1417" s="245">
        <v>6.25</v>
      </c>
    </row>
    <row r="1418" spans="1:6" ht="13.5">
      <c r="A1418" s="244" t="s">
        <v>16480</v>
      </c>
      <c r="B1418" s="244" t="str">
        <f t="shared" si="22"/>
        <v>100348U</v>
      </c>
      <c r="C1418" s="244" t="s">
        <v>16481</v>
      </c>
      <c r="D1418" s="244" t="s">
        <v>80</v>
      </c>
      <c r="E1418" s="244" t="s">
        <v>4952</v>
      </c>
      <c r="F1418" s="245">
        <v>6.07</v>
      </c>
    </row>
    <row r="1419" spans="1:6" ht="13.5">
      <c r="A1419" s="244" t="s">
        <v>16482</v>
      </c>
      <c r="B1419" s="244" t="str">
        <f t="shared" si="22"/>
        <v>100349U</v>
      </c>
      <c r="C1419" s="244" t="s">
        <v>16483</v>
      </c>
      <c r="D1419" s="244" t="s">
        <v>79</v>
      </c>
      <c r="E1419" s="244" t="s">
        <v>4952</v>
      </c>
      <c r="F1419" s="245">
        <v>389.85</v>
      </c>
    </row>
    <row r="1420" spans="1:6" ht="13.5">
      <c r="A1420" s="244" t="s">
        <v>6120</v>
      </c>
      <c r="B1420" s="244" t="str">
        <f t="shared" si="22"/>
        <v>73799/1U</v>
      </c>
      <c r="C1420" s="244" t="s">
        <v>6121</v>
      </c>
      <c r="D1420" s="244" t="s">
        <v>2</v>
      </c>
      <c r="E1420" s="244" t="s">
        <v>4952</v>
      </c>
      <c r="F1420" s="245">
        <v>335.18</v>
      </c>
    </row>
    <row r="1421" spans="1:6" ht="13.5">
      <c r="A1421" s="244" t="s">
        <v>6122</v>
      </c>
      <c r="B1421" s="244" t="str">
        <f t="shared" si="22"/>
        <v>73856/1U</v>
      </c>
      <c r="C1421" s="244" t="s">
        <v>6123</v>
      </c>
      <c r="D1421" s="244" t="s">
        <v>2</v>
      </c>
      <c r="E1421" s="244" t="s">
        <v>4952</v>
      </c>
      <c r="F1421" s="245">
        <v>531.36</v>
      </c>
    </row>
    <row r="1422" spans="1:6" ht="13.5">
      <c r="A1422" s="244" t="s">
        <v>6124</v>
      </c>
      <c r="B1422" s="244" t="str">
        <f t="shared" si="22"/>
        <v>73856/2U</v>
      </c>
      <c r="C1422" s="244" t="s">
        <v>6125</v>
      </c>
      <c r="D1422" s="244" t="s">
        <v>2</v>
      </c>
      <c r="E1422" s="244" t="s">
        <v>4952</v>
      </c>
      <c r="F1422" s="245">
        <v>869.36</v>
      </c>
    </row>
    <row r="1423" spans="1:6" ht="13.5">
      <c r="A1423" s="244" t="s">
        <v>6126</v>
      </c>
      <c r="B1423" s="244" t="str">
        <f t="shared" si="22"/>
        <v>73856/3U</v>
      </c>
      <c r="C1423" s="244" t="s">
        <v>6127</v>
      </c>
      <c r="D1423" s="244" t="s">
        <v>2</v>
      </c>
      <c r="E1423" s="244" t="s">
        <v>4952</v>
      </c>
      <c r="F1423" s="280">
        <v>1301.1500000000001</v>
      </c>
    </row>
    <row r="1424" spans="1:6" ht="13.5">
      <c r="A1424" s="244" t="s">
        <v>6128</v>
      </c>
      <c r="B1424" s="244" t="str">
        <f t="shared" si="22"/>
        <v>73856/4U</v>
      </c>
      <c r="C1424" s="244" t="s">
        <v>6129</v>
      </c>
      <c r="D1424" s="244" t="s">
        <v>2</v>
      </c>
      <c r="E1424" s="244" t="s">
        <v>4952</v>
      </c>
      <c r="F1424" s="280">
        <v>1832.87</v>
      </c>
    </row>
    <row r="1425" spans="1:6" ht="13.5">
      <c r="A1425" s="244" t="s">
        <v>6130</v>
      </c>
      <c r="B1425" s="244" t="str">
        <f t="shared" si="22"/>
        <v>73856/5U</v>
      </c>
      <c r="C1425" s="244" t="s">
        <v>6131</v>
      </c>
      <c r="D1425" s="244" t="s">
        <v>2</v>
      </c>
      <c r="E1425" s="244" t="s">
        <v>4952</v>
      </c>
      <c r="F1425" s="280">
        <v>2469.4</v>
      </c>
    </row>
    <row r="1426" spans="1:6" ht="13.5">
      <c r="A1426" s="244" t="s">
        <v>6132</v>
      </c>
      <c r="B1426" s="244" t="str">
        <f t="shared" si="22"/>
        <v>73856/6U</v>
      </c>
      <c r="C1426" s="244" t="s">
        <v>6133</v>
      </c>
      <c r="D1426" s="244" t="s">
        <v>2</v>
      </c>
      <c r="E1426" s="244" t="s">
        <v>4952</v>
      </c>
      <c r="F1426" s="245">
        <v>749.31</v>
      </c>
    </row>
    <row r="1427" spans="1:6" ht="13.5">
      <c r="A1427" s="244" t="s">
        <v>6134</v>
      </c>
      <c r="B1427" s="244" t="str">
        <f t="shared" si="22"/>
        <v>73856/7U</v>
      </c>
      <c r="C1427" s="244" t="s">
        <v>6135</v>
      </c>
      <c r="D1427" s="244" t="s">
        <v>2</v>
      </c>
      <c r="E1427" s="244" t="s">
        <v>4952</v>
      </c>
      <c r="F1427" s="280">
        <v>1233.24</v>
      </c>
    </row>
    <row r="1428" spans="1:6" ht="13.5">
      <c r="A1428" s="244" t="s">
        <v>6136</v>
      </c>
      <c r="B1428" s="244" t="str">
        <f t="shared" si="22"/>
        <v>73856/8U</v>
      </c>
      <c r="C1428" s="244" t="s">
        <v>6137</v>
      </c>
      <c r="D1428" s="244" t="s">
        <v>2</v>
      </c>
      <c r="E1428" s="244" t="s">
        <v>4952</v>
      </c>
      <c r="F1428" s="280">
        <v>1849.17</v>
      </c>
    </row>
    <row r="1429" spans="1:6" ht="13.5">
      <c r="A1429" s="244" t="s">
        <v>6138</v>
      </c>
      <c r="B1429" s="244" t="str">
        <f t="shared" si="22"/>
        <v>73856/9U</v>
      </c>
      <c r="C1429" s="244" t="s">
        <v>6139</v>
      </c>
      <c r="D1429" s="244" t="s">
        <v>2</v>
      </c>
      <c r="E1429" s="244" t="s">
        <v>4952</v>
      </c>
      <c r="F1429" s="280">
        <v>2333.08</v>
      </c>
    </row>
    <row r="1430" spans="1:6" ht="13.5">
      <c r="A1430" s="244" t="s">
        <v>6140</v>
      </c>
      <c r="B1430" s="244" t="str">
        <f t="shared" si="22"/>
        <v>73856/10U</v>
      </c>
      <c r="C1430" s="244" t="s">
        <v>6141</v>
      </c>
      <c r="D1430" s="244" t="s">
        <v>2</v>
      </c>
      <c r="E1430" s="244" t="s">
        <v>4952</v>
      </c>
      <c r="F1430" s="280">
        <v>3504.01</v>
      </c>
    </row>
    <row r="1431" spans="1:6" ht="13.5">
      <c r="A1431" s="244" t="s">
        <v>6142</v>
      </c>
      <c r="B1431" s="244" t="str">
        <f t="shared" si="22"/>
        <v>73856/11U</v>
      </c>
      <c r="C1431" s="244" t="s">
        <v>6143</v>
      </c>
      <c r="D1431" s="244" t="s">
        <v>2</v>
      </c>
      <c r="E1431" s="244" t="s">
        <v>4952</v>
      </c>
      <c r="F1431" s="245">
        <v>966.88</v>
      </c>
    </row>
    <row r="1432" spans="1:6" ht="13.5">
      <c r="A1432" s="244" t="s">
        <v>6144</v>
      </c>
      <c r="B1432" s="244" t="str">
        <f t="shared" si="22"/>
        <v>73856/12U</v>
      </c>
      <c r="C1432" s="244" t="s">
        <v>6145</v>
      </c>
      <c r="D1432" s="244" t="s">
        <v>2</v>
      </c>
      <c r="E1432" s="244" t="s">
        <v>4952</v>
      </c>
      <c r="F1432" s="280">
        <v>1596.68</v>
      </c>
    </row>
    <row r="1433" spans="1:6" ht="13.5">
      <c r="A1433" s="244" t="s">
        <v>6146</v>
      </c>
      <c r="B1433" s="244" t="str">
        <f t="shared" si="22"/>
        <v>73856/13U</v>
      </c>
      <c r="C1433" s="244" t="s">
        <v>6147</v>
      </c>
      <c r="D1433" s="244" t="s">
        <v>2</v>
      </c>
      <c r="E1433" s="244" t="s">
        <v>4952</v>
      </c>
      <c r="F1433" s="280">
        <v>2396.85</v>
      </c>
    </row>
    <row r="1434" spans="1:6" ht="13.5">
      <c r="A1434" s="244" t="s">
        <v>6148</v>
      </c>
      <c r="B1434" s="244" t="str">
        <f t="shared" si="22"/>
        <v>73856/14U</v>
      </c>
      <c r="C1434" s="244" t="s">
        <v>6149</v>
      </c>
      <c r="D1434" s="244" t="s">
        <v>2</v>
      </c>
      <c r="E1434" s="244" t="s">
        <v>4952</v>
      </c>
      <c r="F1434" s="280">
        <v>3375.06</v>
      </c>
    </row>
    <row r="1435" spans="1:6" ht="13.5">
      <c r="A1435" s="244" t="s">
        <v>6150</v>
      </c>
      <c r="B1435" s="244" t="str">
        <f t="shared" si="22"/>
        <v>73856/15U</v>
      </c>
      <c r="C1435" s="244" t="s">
        <v>6151</v>
      </c>
      <c r="D1435" s="244" t="s">
        <v>2</v>
      </c>
      <c r="E1435" s="244" t="s">
        <v>4952</v>
      </c>
      <c r="F1435" s="280">
        <v>4538.7</v>
      </c>
    </row>
    <row r="1436" spans="1:6" ht="13.5">
      <c r="A1436" s="244" t="s">
        <v>6152</v>
      </c>
      <c r="B1436" s="244" t="str">
        <f t="shared" si="22"/>
        <v>74224/1U</v>
      </c>
      <c r="C1436" s="244" t="s">
        <v>6153</v>
      </c>
      <c r="D1436" s="244" t="s">
        <v>2</v>
      </c>
      <c r="E1436" s="244" t="s">
        <v>4952</v>
      </c>
      <c r="F1436" s="280">
        <v>1329.27</v>
      </c>
    </row>
    <row r="1437" spans="1:6" ht="13.5">
      <c r="A1437" s="244" t="s">
        <v>10917</v>
      </c>
      <c r="B1437" s="244" t="str">
        <f t="shared" si="22"/>
        <v>83659U</v>
      </c>
      <c r="C1437" s="244" t="s">
        <v>6154</v>
      </c>
      <c r="D1437" s="244" t="s">
        <v>2</v>
      </c>
      <c r="E1437" s="244" t="s">
        <v>4900</v>
      </c>
      <c r="F1437" s="245">
        <v>684.96</v>
      </c>
    </row>
    <row r="1438" spans="1:6" ht="13.5">
      <c r="A1438" s="244" t="s">
        <v>10918</v>
      </c>
      <c r="B1438" s="244" t="str">
        <f t="shared" si="22"/>
        <v>83716U</v>
      </c>
      <c r="C1438" s="244" t="s">
        <v>6155</v>
      </c>
      <c r="D1438" s="244" t="s">
        <v>2</v>
      </c>
      <c r="E1438" s="244" t="s">
        <v>4952</v>
      </c>
      <c r="F1438" s="245">
        <v>334.5</v>
      </c>
    </row>
    <row r="1439" spans="1:6" ht="13.5">
      <c r="A1439" s="244" t="s">
        <v>10919</v>
      </c>
      <c r="B1439" s="244" t="str">
        <f t="shared" si="22"/>
        <v>97976U</v>
      </c>
      <c r="C1439" s="244" t="s">
        <v>10920</v>
      </c>
      <c r="D1439" s="244" t="s">
        <v>2</v>
      </c>
      <c r="E1439" s="244" t="s">
        <v>4952</v>
      </c>
      <c r="F1439" s="245">
        <v>800.87</v>
      </c>
    </row>
    <row r="1440" spans="1:6" ht="13.5">
      <c r="A1440" s="244" t="s">
        <v>10921</v>
      </c>
      <c r="B1440" s="244" t="str">
        <f t="shared" si="22"/>
        <v>97977U</v>
      </c>
      <c r="C1440" s="244" t="s">
        <v>10922</v>
      </c>
      <c r="D1440" s="244" t="s">
        <v>2</v>
      </c>
      <c r="E1440" s="244" t="s">
        <v>4952</v>
      </c>
      <c r="F1440" s="280">
        <v>1165.3</v>
      </c>
    </row>
    <row r="1441" spans="1:6" ht="13.5">
      <c r="A1441" s="244" t="s">
        <v>10923</v>
      </c>
      <c r="B1441" s="244" t="str">
        <f t="shared" si="22"/>
        <v>97980U</v>
      </c>
      <c r="C1441" s="244" t="s">
        <v>10924</v>
      </c>
      <c r="D1441" s="244" t="s">
        <v>2</v>
      </c>
      <c r="E1441" s="244" t="s">
        <v>4952</v>
      </c>
      <c r="F1441" s="280">
        <v>1492.97</v>
      </c>
    </row>
    <row r="1442" spans="1:6" ht="13.5">
      <c r="A1442" s="244" t="s">
        <v>10925</v>
      </c>
      <c r="B1442" s="244" t="str">
        <f t="shared" si="22"/>
        <v>97981U</v>
      </c>
      <c r="C1442" s="244" t="s">
        <v>10926</v>
      </c>
      <c r="D1442" s="244" t="s">
        <v>65</v>
      </c>
      <c r="E1442" s="244" t="s">
        <v>4900</v>
      </c>
      <c r="F1442" s="245">
        <v>888.4</v>
      </c>
    </row>
    <row r="1443" spans="1:6" ht="13.5">
      <c r="A1443" s="244" t="s">
        <v>10927</v>
      </c>
      <c r="B1443" s="244" t="str">
        <f t="shared" si="22"/>
        <v>97983U</v>
      </c>
      <c r="C1443" s="244" t="s">
        <v>10928</v>
      </c>
      <c r="D1443" s="244" t="s">
        <v>65</v>
      </c>
      <c r="E1443" s="244" t="s">
        <v>4952</v>
      </c>
      <c r="F1443" s="245">
        <v>319.94</v>
      </c>
    </row>
    <row r="1444" spans="1:6" ht="13.5">
      <c r="A1444" s="244" t="s">
        <v>10929</v>
      </c>
      <c r="B1444" s="244" t="str">
        <f t="shared" si="22"/>
        <v>97985U</v>
      </c>
      <c r="C1444" s="244" t="s">
        <v>10930</v>
      </c>
      <c r="D1444" s="244" t="s">
        <v>65</v>
      </c>
      <c r="E1444" s="244" t="s">
        <v>4900</v>
      </c>
      <c r="F1444" s="280">
        <v>1072.0999999999999</v>
      </c>
    </row>
    <row r="1445" spans="1:6" ht="13.5">
      <c r="A1445" s="244" t="s">
        <v>10931</v>
      </c>
      <c r="B1445" s="244" t="str">
        <f t="shared" si="22"/>
        <v>97987U</v>
      </c>
      <c r="C1445" s="244" t="s">
        <v>10932</v>
      </c>
      <c r="D1445" s="244" t="s">
        <v>65</v>
      </c>
      <c r="E1445" s="244" t="s">
        <v>4952</v>
      </c>
      <c r="F1445" s="245">
        <v>360.1</v>
      </c>
    </row>
    <row r="1446" spans="1:6" ht="13.5">
      <c r="A1446" s="244" t="s">
        <v>10933</v>
      </c>
      <c r="B1446" s="244" t="str">
        <f t="shared" si="22"/>
        <v>97988U</v>
      </c>
      <c r="C1446" s="244" t="s">
        <v>10934</v>
      </c>
      <c r="D1446" s="244" t="s">
        <v>2</v>
      </c>
      <c r="E1446" s="244" t="s">
        <v>4952</v>
      </c>
      <c r="F1446" s="280">
        <v>2160.34</v>
      </c>
    </row>
    <row r="1447" spans="1:6" ht="13.5">
      <c r="A1447" s="244" t="s">
        <v>10935</v>
      </c>
      <c r="B1447" s="244" t="str">
        <f t="shared" si="22"/>
        <v>97989U</v>
      </c>
      <c r="C1447" s="244" t="s">
        <v>10936</v>
      </c>
      <c r="D1447" s="244" t="s">
        <v>65</v>
      </c>
      <c r="E1447" s="244" t="s">
        <v>4900</v>
      </c>
      <c r="F1447" s="280">
        <v>1255.8599999999999</v>
      </c>
    </row>
    <row r="1448" spans="1:6" ht="13.5">
      <c r="A1448" s="244" t="s">
        <v>10937</v>
      </c>
      <c r="B1448" s="244" t="str">
        <f t="shared" si="22"/>
        <v>97991U</v>
      </c>
      <c r="C1448" s="244" t="s">
        <v>10938</v>
      </c>
      <c r="D1448" s="244" t="s">
        <v>65</v>
      </c>
      <c r="E1448" s="244" t="s">
        <v>4952</v>
      </c>
      <c r="F1448" s="245">
        <v>556.07000000000005</v>
      </c>
    </row>
    <row r="1449" spans="1:6" ht="13.5">
      <c r="A1449" s="244" t="s">
        <v>10939</v>
      </c>
      <c r="B1449" s="244" t="str">
        <f t="shared" si="22"/>
        <v>97992U</v>
      </c>
      <c r="C1449" s="244" t="s">
        <v>10940</v>
      </c>
      <c r="D1449" s="244" t="s">
        <v>2</v>
      </c>
      <c r="E1449" s="244" t="s">
        <v>4952</v>
      </c>
      <c r="F1449" s="280">
        <v>2745</v>
      </c>
    </row>
    <row r="1450" spans="1:6" ht="13.5">
      <c r="A1450" s="244" t="s">
        <v>10941</v>
      </c>
      <c r="B1450" s="244" t="str">
        <f t="shared" si="22"/>
        <v>97993U</v>
      </c>
      <c r="C1450" s="244" t="s">
        <v>10942</v>
      </c>
      <c r="D1450" s="244" t="s">
        <v>65</v>
      </c>
      <c r="E1450" s="244" t="s">
        <v>4900</v>
      </c>
      <c r="F1450" s="280">
        <v>1531.46</v>
      </c>
    </row>
    <row r="1451" spans="1:6" ht="13.5">
      <c r="A1451" s="244" t="s">
        <v>10943</v>
      </c>
      <c r="B1451" s="244" t="str">
        <f t="shared" si="22"/>
        <v>97994U</v>
      </c>
      <c r="C1451" s="244" t="s">
        <v>10944</v>
      </c>
      <c r="D1451" s="244" t="s">
        <v>2</v>
      </c>
      <c r="E1451" s="244" t="s">
        <v>4952</v>
      </c>
      <c r="F1451" s="280">
        <v>1884.86</v>
      </c>
    </row>
    <row r="1452" spans="1:6" ht="13.5">
      <c r="A1452" s="244" t="s">
        <v>10945</v>
      </c>
      <c r="B1452" s="244" t="str">
        <f t="shared" si="22"/>
        <v>97995U</v>
      </c>
      <c r="C1452" s="244" t="s">
        <v>10946</v>
      </c>
      <c r="D1452" s="244" t="s">
        <v>65</v>
      </c>
      <c r="E1452" s="244" t="s">
        <v>4900</v>
      </c>
      <c r="F1452" s="245">
        <v>958.28</v>
      </c>
    </row>
    <row r="1453" spans="1:6" ht="13.5">
      <c r="A1453" s="244" t="s">
        <v>10947</v>
      </c>
      <c r="B1453" s="244" t="str">
        <f t="shared" si="22"/>
        <v>97996U</v>
      </c>
      <c r="C1453" s="244" t="s">
        <v>10948</v>
      </c>
      <c r="D1453" s="244" t="s">
        <v>2</v>
      </c>
      <c r="E1453" s="244" t="s">
        <v>4952</v>
      </c>
      <c r="F1453" s="280">
        <v>2382.2199999999998</v>
      </c>
    </row>
    <row r="1454" spans="1:6" ht="13.5">
      <c r="A1454" s="244" t="s">
        <v>10949</v>
      </c>
      <c r="B1454" s="244" t="str">
        <f t="shared" si="22"/>
        <v>97997U</v>
      </c>
      <c r="C1454" s="244" t="s">
        <v>10950</v>
      </c>
      <c r="D1454" s="244" t="s">
        <v>65</v>
      </c>
      <c r="E1454" s="244" t="s">
        <v>4900</v>
      </c>
      <c r="F1454" s="280">
        <v>1147.58</v>
      </c>
    </row>
    <row r="1455" spans="1:6" ht="13.5">
      <c r="A1455" s="244" t="s">
        <v>10951</v>
      </c>
      <c r="B1455" s="244" t="str">
        <f t="shared" si="22"/>
        <v>97999U</v>
      </c>
      <c r="C1455" s="244" t="s">
        <v>10952</v>
      </c>
      <c r="D1455" s="244" t="s">
        <v>65</v>
      </c>
      <c r="E1455" s="244" t="s">
        <v>4900</v>
      </c>
      <c r="F1455" s="280">
        <v>1336.91</v>
      </c>
    </row>
    <row r="1456" spans="1:6" ht="13.5">
      <c r="A1456" s="244" t="s">
        <v>10953</v>
      </c>
      <c r="B1456" s="244" t="str">
        <f t="shared" si="22"/>
        <v>98001U</v>
      </c>
      <c r="C1456" s="244" t="s">
        <v>10954</v>
      </c>
      <c r="D1456" s="244" t="s">
        <v>65</v>
      </c>
      <c r="E1456" s="244" t="s">
        <v>4900</v>
      </c>
      <c r="F1456" s="280">
        <v>1526.21</v>
      </c>
    </row>
    <row r="1457" spans="1:6" ht="13.5">
      <c r="A1457" s="244" t="s">
        <v>10955</v>
      </c>
      <c r="B1457" s="244" t="str">
        <f t="shared" si="22"/>
        <v>98002U</v>
      </c>
      <c r="C1457" s="244" t="s">
        <v>10956</v>
      </c>
      <c r="D1457" s="244" t="s">
        <v>2</v>
      </c>
      <c r="E1457" s="244" t="s">
        <v>4952</v>
      </c>
      <c r="F1457" s="280">
        <v>3895.23</v>
      </c>
    </row>
    <row r="1458" spans="1:6" ht="13.5">
      <c r="A1458" s="244" t="s">
        <v>10957</v>
      </c>
      <c r="B1458" s="244" t="str">
        <f t="shared" si="22"/>
        <v>98003U</v>
      </c>
      <c r="C1458" s="244" t="s">
        <v>10958</v>
      </c>
      <c r="D1458" s="244" t="s">
        <v>65</v>
      </c>
      <c r="E1458" s="244" t="s">
        <v>4900</v>
      </c>
      <c r="F1458" s="280">
        <v>1715.56</v>
      </c>
    </row>
    <row r="1459" spans="1:6" ht="13.5">
      <c r="A1459" s="244" t="s">
        <v>10959</v>
      </c>
      <c r="B1459" s="244" t="str">
        <f t="shared" si="22"/>
        <v>98005U</v>
      </c>
      <c r="C1459" s="244" t="s">
        <v>10960</v>
      </c>
      <c r="D1459" s="244" t="s">
        <v>65</v>
      </c>
      <c r="E1459" s="244" t="s">
        <v>4900</v>
      </c>
      <c r="F1459" s="280">
        <v>1904.88</v>
      </c>
    </row>
    <row r="1460" spans="1:6" ht="13.5">
      <c r="A1460" s="244" t="s">
        <v>10961</v>
      </c>
      <c r="B1460" s="244" t="str">
        <f t="shared" si="22"/>
        <v>98006U</v>
      </c>
      <c r="C1460" s="244" t="s">
        <v>10962</v>
      </c>
      <c r="D1460" s="244" t="s">
        <v>2</v>
      </c>
      <c r="E1460" s="244" t="s">
        <v>4952</v>
      </c>
      <c r="F1460" s="280">
        <v>4895.1400000000003</v>
      </c>
    </row>
    <row r="1461" spans="1:6" ht="13.5">
      <c r="A1461" s="244" t="s">
        <v>10963</v>
      </c>
      <c r="B1461" s="244" t="str">
        <f t="shared" si="22"/>
        <v>98007U</v>
      </c>
      <c r="C1461" s="244" t="s">
        <v>10964</v>
      </c>
      <c r="D1461" s="244" t="s">
        <v>65</v>
      </c>
      <c r="E1461" s="244" t="s">
        <v>4900</v>
      </c>
      <c r="F1461" s="280">
        <v>2094.1799999999998</v>
      </c>
    </row>
    <row r="1462" spans="1:6" ht="13.5">
      <c r="A1462" s="244" t="s">
        <v>10965</v>
      </c>
      <c r="B1462" s="244" t="str">
        <f t="shared" si="22"/>
        <v>98008U</v>
      </c>
      <c r="C1462" s="244" t="s">
        <v>10966</v>
      </c>
      <c r="D1462" s="244" t="s">
        <v>2</v>
      </c>
      <c r="E1462" s="244" t="s">
        <v>4952</v>
      </c>
      <c r="F1462" s="280">
        <v>2952.88</v>
      </c>
    </row>
    <row r="1463" spans="1:6" ht="13.5">
      <c r="A1463" s="244" t="s">
        <v>10967</v>
      </c>
      <c r="B1463" s="244" t="str">
        <f t="shared" si="22"/>
        <v>98009U</v>
      </c>
      <c r="C1463" s="244" t="s">
        <v>10968</v>
      </c>
      <c r="D1463" s="244" t="s">
        <v>65</v>
      </c>
      <c r="E1463" s="244" t="s">
        <v>4900</v>
      </c>
      <c r="F1463" s="280">
        <v>1336.91</v>
      </c>
    </row>
    <row r="1464" spans="1:6" ht="13.5">
      <c r="A1464" s="244" t="s">
        <v>10969</v>
      </c>
      <c r="B1464" s="244" t="str">
        <f t="shared" si="22"/>
        <v>98010U</v>
      </c>
      <c r="C1464" s="244" t="s">
        <v>10970</v>
      </c>
      <c r="D1464" s="244" t="s">
        <v>2</v>
      </c>
      <c r="E1464" s="244" t="s">
        <v>4952</v>
      </c>
      <c r="F1464" s="280">
        <v>3595.82</v>
      </c>
    </row>
    <row r="1465" spans="1:6" ht="13.5">
      <c r="A1465" s="244" t="s">
        <v>10971</v>
      </c>
      <c r="B1465" s="244" t="str">
        <f t="shared" si="22"/>
        <v>98011U</v>
      </c>
      <c r="C1465" s="244" t="s">
        <v>10972</v>
      </c>
      <c r="D1465" s="244" t="s">
        <v>65</v>
      </c>
      <c r="E1465" s="244" t="s">
        <v>4900</v>
      </c>
      <c r="F1465" s="280">
        <v>1526.21</v>
      </c>
    </row>
    <row r="1466" spans="1:6" ht="13.5">
      <c r="A1466" s="244" t="s">
        <v>10973</v>
      </c>
      <c r="B1466" s="244" t="str">
        <f t="shared" si="22"/>
        <v>98012U</v>
      </c>
      <c r="C1466" s="244" t="s">
        <v>10974</v>
      </c>
      <c r="D1466" s="244" t="s">
        <v>2</v>
      </c>
      <c r="E1466" s="244" t="s">
        <v>4952</v>
      </c>
      <c r="F1466" s="280">
        <v>4222.16</v>
      </c>
    </row>
    <row r="1467" spans="1:6" ht="13.5">
      <c r="A1467" s="244" t="s">
        <v>10975</v>
      </c>
      <c r="B1467" s="244" t="str">
        <f t="shared" si="22"/>
        <v>98013U</v>
      </c>
      <c r="C1467" s="244" t="s">
        <v>10976</v>
      </c>
      <c r="D1467" s="244" t="s">
        <v>65</v>
      </c>
      <c r="E1467" s="244" t="s">
        <v>4900</v>
      </c>
      <c r="F1467" s="280">
        <v>1715.56</v>
      </c>
    </row>
    <row r="1468" spans="1:6" ht="13.5">
      <c r="A1468" s="244" t="s">
        <v>10977</v>
      </c>
      <c r="B1468" s="244" t="str">
        <f t="shared" si="22"/>
        <v>98014U</v>
      </c>
      <c r="C1468" s="244" t="s">
        <v>10978</v>
      </c>
      <c r="D1468" s="244" t="s">
        <v>2</v>
      </c>
      <c r="E1468" s="244" t="s">
        <v>4952</v>
      </c>
      <c r="F1468" s="280">
        <v>4848.41</v>
      </c>
    </row>
    <row r="1469" spans="1:6" ht="13.5">
      <c r="A1469" s="244" t="s">
        <v>10979</v>
      </c>
      <c r="B1469" s="244" t="str">
        <f t="shared" si="22"/>
        <v>98015U</v>
      </c>
      <c r="C1469" s="244" t="s">
        <v>10980</v>
      </c>
      <c r="D1469" s="244" t="s">
        <v>65</v>
      </c>
      <c r="E1469" s="244" t="s">
        <v>4900</v>
      </c>
      <c r="F1469" s="280">
        <v>1904.88</v>
      </c>
    </row>
    <row r="1470" spans="1:6" ht="13.5">
      <c r="A1470" s="244" t="s">
        <v>10981</v>
      </c>
      <c r="B1470" s="244" t="str">
        <f t="shared" si="22"/>
        <v>98016U</v>
      </c>
      <c r="C1470" s="244" t="s">
        <v>10982</v>
      </c>
      <c r="D1470" s="244" t="s">
        <v>2</v>
      </c>
      <c r="E1470" s="244" t="s">
        <v>4952</v>
      </c>
      <c r="F1470" s="280">
        <v>5474.78</v>
      </c>
    </row>
    <row r="1471" spans="1:6" ht="13.5">
      <c r="A1471" s="244" t="s">
        <v>10983</v>
      </c>
      <c r="B1471" s="244" t="str">
        <f t="shared" si="22"/>
        <v>98017U</v>
      </c>
      <c r="C1471" s="244" t="s">
        <v>10984</v>
      </c>
      <c r="D1471" s="244" t="s">
        <v>65</v>
      </c>
      <c r="E1471" s="244" t="s">
        <v>4900</v>
      </c>
      <c r="F1471" s="280">
        <v>2094.1799999999998</v>
      </c>
    </row>
    <row r="1472" spans="1:6" ht="13.5">
      <c r="A1472" s="244" t="s">
        <v>10985</v>
      </c>
      <c r="B1472" s="244" t="str">
        <f t="shared" si="22"/>
        <v>98018U</v>
      </c>
      <c r="C1472" s="244" t="s">
        <v>10986</v>
      </c>
      <c r="D1472" s="244" t="s">
        <v>2</v>
      </c>
      <c r="E1472" s="244" t="s">
        <v>4952</v>
      </c>
      <c r="F1472" s="280">
        <v>6101.1</v>
      </c>
    </row>
    <row r="1473" spans="1:6" ht="13.5">
      <c r="A1473" s="244" t="s">
        <v>10987</v>
      </c>
      <c r="B1473" s="244" t="str">
        <f t="shared" si="22"/>
        <v>98019U</v>
      </c>
      <c r="C1473" s="244" t="s">
        <v>10988</v>
      </c>
      <c r="D1473" s="244" t="s">
        <v>65</v>
      </c>
      <c r="E1473" s="244" t="s">
        <v>4900</v>
      </c>
      <c r="F1473" s="280">
        <v>2311.9</v>
      </c>
    </row>
    <row r="1474" spans="1:6" ht="13.5">
      <c r="A1474" s="244" t="s">
        <v>10989</v>
      </c>
      <c r="B1474" s="244" t="str">
        <f t="shared" si="22"/>
        <v>98020U</v>
      </c>
      <c r="C1474" s="244" t="s">
        <v>10990</v>
      </c>
      <c r="D1474" s="244" t="s">
        <v>2</v>
      </c>
      <c r="E1474" s="244" t="s">
        <v>4952</v>
      </c>
      <c r="F1474" s="280">
        <v>4354.37</v>
      </c>
    </row>
    <row r="1475" spans="1:6" ht="13.5">
      <c r="A1475" s="244" t="s">
        <v>10991</v>
      </c>
      <c r="B1475" s="244" t="str">
        <f t="shared" si="22"/>
        <v>98021U</v>
      </c>
      <c r="C1475" s="244" t="s">
        <v>10992</v>
      </c>
      <c r="D1475" s="244" t="s">
        <v>65</v>
      </c>
      <c r="E1475" s="244" t="s">
        <v>4900</v>
      </c>
      <c r="F1475" s="280">
        <v>1743.96</v>
      </c>
    </row>
    <row r="1476" spans="1:6" ht="13.5">
      <c r="A1476" s="244" t="s">
        <v>10993</v>
      </c>
      <c r="B1476" s="244" t="str">
        <f t="shared" si="22"/>
        <v>98022U</v>
      </c>
      <c r="C1476" s="244" t="s">
        <v>10994</v>
      </c>
      <c r="D1476" s="244" t="s">
        <v>2</v>
      </c>
      <c r="E1476" s="244" t="s">
        <v>4952</v>
      </c>
      <c r="F1476" s="280">
        <v>5100.33</v>
      </c>
    </row>
    <row r="1477" spans="1:6" ht="13.5">
      <c r="A1477" s="244" t="s">
        <v>10995</v>
      </c>
      <c r="B1477" s="244" t="str">
        <f t="shared" si="22"/>
        <v>98023U</v>
      </c>
      <c r="C1477" s="244" t="s">
        <v>10996</v>
      </c>
      <c r="D1477" s="244" t="s">
        <v>65</v>
      </c>
      <c r="E1477" s="244" t="s">
        <v>4900</v>
      </c>
      <c r="F1477" s="280">
        <v>1933.28</v>
      </c>
    </row>
    <row r="1478" spans="1:6" ht="13.5">
      <c r="A1478" s="244" t="s">
        <v>10997</v>
      </c>
      <c r="B1478" s="244" t="str">
        <f t="shared" si="22"/>
        <v>98024U</v>
      </c>
      <c r="C1478" s="244" t="s">
        <v>10998</v>
      </c>
      <c r="D1478" s="244" t="s">
        <v>2</v>
      </c>
      <c r="E1478" s="244" t="s">
        <v>4952</v>
      </c>
      <c r="F1478" s="280">
        <v>5884.2</v>
      </c>
    </row>
    <row r="1479" spans="1:6" ht="13.5">
      <c r="A1479" s="244" t="s">
        <v>10999</v>
      </c>
      <c r="B1479" s="244" t="str">
        <f t="shared" si="22"/>
        <v>98025U</v>
      </c>
      <c r="C1479" s="244" t="s">
        <v>11000</v>
      </c>
      <c r="D1479" s="244" t="s">
        <v>65</v>
      </c>
      <c r="E1479" s="244" t="s">
        <v>4900</v>
      </c>
      <c r="F1479" s="280">
        <v>2122.58</v>
      </c>
    </row>
    <row r="1480" spans="1:6" ht="13.5">
      <c r="A1480" s="244" t="s">
        <v>11001</v>
      </c>
      <c r="B1480" s="244" t="str">
        <f t="shared" ref="B1480:B1543" si="23">A1480&amp;"U"</f>
        <v>98026U</v>
      </c>
      <c r="C1480" s="244" t="s">
        <v>11002</v>
      </c>
      <c r="D1480" s="244" t="s">
        <v>2</v>
      </c>
      <c r="E1480" s="244" t="s">
        <v>4952</v>
      </c>
      <c r="F1480" s="280">
        <v>6634.83</v>
      </c>
    </row>
    <row r="1481" spans="1:6" ht="13.5">
      <c r="A1481" s="244" t="s">
        <v>11003</v>
      </c>
      <c r="B1481" s="244" t="str">
        <f t="shared" si="23"/>
        <v>98027U</v>
      </c>
      <c r="C1481" s="244" t="s">
        <v>11004</v>
      </c>
      <c r="D1481" s="244" t="s">
        <v>65</v>
      </c>
      <c r="E1481" s="244" t="s">
        <v>4900</v>
      </c>
      <c r="F1481" s="280">
        <v>2311.9</v>
      </c>
    </row>
    <row r="1482" spans="1:6" ht="13.5">
      <c r="A1482" s="244" t="s">
        <v>11005</v>
      </c>
      <c r="B1482" s="244" t="str">
        <f t="shared" si="23"/>
        <v>98028U</v>
      </c>
      <c r="C1482" s="244" t="s">
        <v>11006</v>
      </c>
      <c r="D1482" s="244" t="s">
        <v>2</v>
      </c>
      <c r="E1482" s="244" t="s">
        <v>4952</v>
      </c>
      <c r="F1482" s="280">
        <v>7385.44</v>
      </c>
    </row>
    <row r="1483" spans="1:6" ht="13.5">
      <c r="A1483" s="244" t="s">
        <v>11007</v>
      </c>
      <c r="B1483" s="244" t="str">
        <f t="shared" si="23"/>
        <v>98029U</v>
      </c>
      <c r="C1483" s="244" t="s">
        <v>11008</v>
      </c>
      <c r="D1483" s="244" t="s">
        <v>65</v>
      </c>
      <c r="E1483" s="244" t="s">
        <v>4900</v>
      </c>
      <c r="F1483" s="280">
        <v>2507.0700000000002</v>
      </c>
    </row>
    <row r="1484" spans="1:6" ht="13.5">
      <c r="A1484" s="244" t="s">
        <v>11009</v>
      </c>
      <c r="B1484" s="244" t="str">
        <f t="shared" si="23"/>
        <v>98030U</v>
      </c>
      <c r="C1484" s="244" t="s">
        <v>11010</v>
      </c>
      <c r="D1484" s="244" t="s">
        <v>2</v>
      </c>
      <c r="E1484" s="244" t="s">
        <v>4952</v>
      </c>
      <c r="F1484" s="280">
        <v>6032.28</v>
      </c>
    </row>
    <row r="1485" spans="1:6" ht="13.5">
      <c r="A1485" s="244" t="s">
        <v>11011</v>
      </c>
      <c r="B1485" s="244" t="str">
        <f t="shared" si="23"/>
        <v>98031U</v>
      </c>
      <c r="C1485" s="244" t="s">
        <v>11012</v>
      </c>
      <c r="D1485" s="244" t="s">
        <v>65</v>
      </c>
      <c r="E1485" s="244" t="s">
        <v>4900</v>
      </c>
      <c r="F1485" s="280">
        <v>2128.5</v>
      </c>
    </row>
    <row r="1486" spans="1:6" ht="13.5">
      <c r="A1486" s="244" t="s">
        <v>11013</v>
      </c>
      <c r="B1486" s="244" t="str">
        <f t="shared" si="23"/>
        <v>98032U</v>
      </c>
      <c r="C1486" s="244" t="s">
        <v>11014</v>
      </c>
      <c r="D1486" s="244" t="s">
        <v>2</v>
      </c>
      <c r="E1486" s="244" t="s">
        <v>4952</v>
      </c>
      <c r="F1486" s="280">
        <v>6936.99</v>
      </c>
    </row>
    <row r="1487" spans="1:6" ht="13.5">
      <c r="A1487" s="244" t="s">
        <v>11015</v>
      </c>
      <c r="B1487" s="244" t="str">
        <f t="shared" si="23"/>
        <v>98033U</v>
      </c>
      <c r="C1487" s="244" t="s">
        <v>11016</v>
      </c>
      <c r="D1487" s="244" t="s">
        <v>65</v>
      </c>
      <c r="E1487" s="244" t="s">
        <v>4900</v>
      </c>
      <c r="F1487" s="280">
        <v>2317.8200000000002</v>
      </c>
    </row>
    <row r="1488" spans="1:6" ht="13.5">
      <c r="A1488" s="244" t="s">
        <v>11017</v>
      </c>
      <c r="B1488" s="244" t="str">
        <f t="shared" si="23"/>
        <v>98034U</v>
      </c>
      <c r="C1488" s="244" t="s">
        <v>11018</v>
      </c>
      <c r="D1488" s="244" t="s">
        <v>2</v>
      </c>
      <c r="E1488" s="244" t="s">
        <v>4952</v>
      </c>
      <c r="F1488" s="280">
        <v>7841.68</v>
      </c>
    </row>
    <row r="1489" spans="1:6" ht="13.5">
      <c r="A1489" s="244" t="s">
        <v>11019</v>
      </c>
      <c r="B1489" s="244" t="str">
        <f t="shared" si="23"/>
        <v>98035U</v>
      </c>
      <c r="C1489" s="244" t="s">
        <v>11020</v>
      </c>
      <c r="D1489" s="244" t="s">
        <v>65</v>
      </c>
      <c r="E1489" s="244" t="s">
        <v>4900</v>
      </c>
      <c r="F1489" s="280">
        <v>2507.0700000000002</v>
      </c>
    </row>
    <row r="1490" spans="1:6" ht="13.5">
      <c r="A1490" s="244" t="s">
        <v>11021</v>
      </c>
      <c r="B1490" s="244" t="str">
        <f t="shared" si="23"/>
        <v>98036U</v>
      </c>
      <c r="C1490" s="244" t="s">
        <v>11022</v>
      </c>
      <c r="D1490" s="244" t="s">
        <v>2</v>
      </c>
      <c r="E1490" s="244" t="s">
        <v>4952</v>
      </c>
      <c r="F1490" s="280">
        <v>8746.42</v>
      </c>
    </row>
    <row r="1491" spans="1:6" ht="13.5">
      <c r="A1491" s="244" t="s">
        <v>11023</v>
      </c>
      <c r="B1491" s="244" t="str">
        <f t="shared" si="23"/>
        <v>98037U</v>
      </c>
      <c r="C1491" s="244" t="s">
        <v>11024</v>
      </c>
      <c r="D1491" s="244" t="s">
        <v>65</v>
      </c>
      <c r="E1491" s="244" t="s">
        <v>4900</v>
      </c>
      <c r="F1491" s="280">
        <v>2702.31</v>
      </c>
    </row>
    <row r="1492" spans="1:6" ht="13.5">
      <c r="A1492" s="244" t="s">
        <v>11025</v>
      </c>
      <c r="B1492" s="244" t="str">
        <f t="shared" si="23"/>
        <v>98038U</v>
      </c>
      <c r="C1492" s="244" t="s">
        <v>11026</v>
      </c>
      <c r="D1492" s="244" t="s">
        <v>2</v>
      </c>
      <c r="E1492" s="244" t="s">
        <v>4952</v>
      </c>
      <c r="F1492" s="280">
        <v>8023.39</v>
      </c>
    </row>
    <row r="1493" spans="1:6" ht="13.5">
      <c r="A1493" s="244" t="s">
        <v>11027</v>
      </c>
      <c r="B1493" s="244" t="str">
        <f t="shared" si="23"/>
        <v>98039U</v>
      </c>
      <c r="C1493" s="244" t="s">
        <v>11028</v>
      </c>
      <c r="D1493" s="244" t="s">
        <v>65</v>
      </c>
      <c r="E1493" s="244" t="s">
        <v>4900</v>
      </c>
      <c r="F1493" s="280">
        <v>2513.0100000000002</v>
      </c>
    </row>
    <row r="1494" spans="1:6" ht="13.5">
      <c r="A1494" s="244" t="s">
        <v>11029</v>
      </c>
      <c r="B1494" s="244" t="str">
        <f t="shared" si="23"/>
        <v>98040U</v>
      </c>
      <c r="C1494" s="244" t="s">
        <v>11030</v>
      </c>
      <c r="D1494" s="244" t="s">
        <v>2</v>
      </c>
      <c r="E1494" s="244" t="s">
        <v>4952</v>
      </c>
      <c r="F1494" s="280">
        <v>9065.9500000000007</v>
      </c>
    </row>
    <row r="1495" spans="1:6" ht="13.5">
      <c r="A1495" s="244" t="s">
        <v>11031</v>
      </c>
      <c r="B1495" s="244" t="str">
        <f t="shared" si="23"/>
        <v>98041U</v>
      </c>
      <c r="C1495" s="244" t="s">
        <v>11032</v>
      </c>
      <c r="D1495" s="244" t="s">
        <v>65</v>
      </c>
      <c r="E1495" s="244" t="s">
        <v>4900</v>
      </c>
      <c r="F1495" s="280">
        <v>2702.31</v>
      </c>
    </row>
    <row r="1496" spans="1:6" ht="13.5">
      <c r="A1496" s="244" t="s">
        <v>11033</v>
      </c>
      <c r="B1496" s="244" t="str">
        <f t="shared" si="23"/>
        <v>98042U</v>
      </c>
      <c r="C1496" s="244" t="s">
        <v>11034</v>
      </c>
      <c r="D1496" s="244" t="s">
        <v>2</v>
      </c>
      <c r="E1496" s="244" t="s">
        <v>4952</v>
      </c>
      <c r="F1496" s="280">
        <v>10108.530000000001</v>
      </c>
    </row>
    <row r="1497" spans="1:6" ht="13.5">
      <c r="A1497" s="244" t="s">
        <v>11035</v>
      </c>
      <c r="B1497" s="244" t="str">
        <f t="shared" si="23"/>
        <v>98043U</v>
      </c>
      <c r="C1497" s="244" t="s">
        <v>11036</v>
      </c>
      <c r="D1497" s="244" t="s">
        <v>65</v>
      </c>
      <c r="E1497" s="244" t="s">
        <v>4900</v>
      </c>
      <c r="F1497" s="280">
        <v>2897.57</v>
      </c>
    </row>
    <row r="1498" spans="1:6" ht="13.5">
      <c r="A1498" s="244" t="s">
        <v>11037</v>
      </c>
      <c r="B1498" s="244" t="str">
        <f t="shared" si="23"/>
        <v>98044U</v>
      </c>
      <c r="C1498" s="244" t="s">
        <v>11038</v>
      </c>
      <c r="D1498" s="244" t="s">
        <v>2</v>
      </c>
      <c r="E1498" s="244" t="s">
        <v>4952</v>
      </c>
      <c r="F1498" s="280">
        <v>10298.17</v>
      </c>
    </row>
    <row r="1499" spans="1:6" ht="13.5">
      <c r="A1499" s="244" t="s">
        <v>11039</v>
      </c>
      <c r="B1499" s="244" t="str">
        <f t="shared" si="23"/>
        <v>98045U</v>
      </c>
      <c r="C1499" s="244" t="s">
        <v>11040</v>
      </c>
      <c r="D1499" s="244" t="s">
        <v>65</v>
      </c>
      <c r="E1499" s="244" t="s">
        <v>4900</v>
      </c>
      <c r="F1499" s="280">
        <v>2897.57</v>
      </c>
    </row>
    <row r="1500" spans="1:6" ht="13.5">
      <c r="A1500" s="244" t="s">
        <v>11041</v>
      </c>
      <c r="B1500" s="244" t="str">
        <f t="shared" si="23"/>
        <v>98046U</v>
      </c>
      <c r="C1500" s="244" t="s">
        <v>11042</v>
      </c>
      <c r="D1500" s="244" t="s">
        <v>2</v>
      </c>
      <c r="E1500" s="244" t="s">
        <v>4952</v>
      </c>
      <c r="F1500" s="280">
        <v>11479.72</v>
      </c>
    </row>
    <row r="1501" spans="1:6" ht="13.5">
      <c r="A1501" s="244" t="s">
        <v>11043</v>
      </c>
      <c r="B1501" s="244" t="str">
        <f t="shared" si="23"/>
        <v>98047U</v>
      </c>
      <c r="C1501" s="244" t="s">
        <v>11044</v>
      </c>
      <c r="D1501" s="244" t="s">
        <v>65</v>
      </c>
      <c r="E1501" s="244" t="s">
        <v>4900</v>
      </c>
      <c r="F1501" s="280">
        <v>3092.78</v>
      </c>
    </row>
    <row r="1502" spans="1:6" ht="13.5">
      <c r="A1502" s="244" t="s">
        <v>11045</v>
      </c>
      <c r="B1502" s="244" t="str">
        <f t="shared" si="23"/>
        <v>98048U</v>
      </c>
      <c r="C1502" s="244" t="s">
        <v>11046</v>
      </c>
      <c r="D1502" s="244" t="s">
        <v>2</v>
      </c>
      <c r="E1502" s="244" t="s">
        <v>4952</v>
      </c>
      <c r="F1502" s="280">
        <v>12860.16</v>
      </c>
    </row>
    <row r="1503" spans="1:6" ht="13.5">
      <c r="A1503" s="244" t="s">
        <v>11047</v>
      </c>
      <c r="B1503" s="244" t="str">
        <f t="shared" si="23"/>
        <v>98049U</v>
      </c>
      <c r="C1503" s="244" t="s">
        <v>11048</v>
      </c>
      <c r="D1503" s="244" t="s">
        <v>65</v>
      </c>
      <c r="E1503" s="244" t="s">
        <v>4900</v>
      </c>
      <c r="F1503" s="280">
        <v>3230.03</v>
      </c>
    </row>
    <row r="1504" spans="1:6" ht="13.5">
      <c r="A1504" s="244" t="s">
        <v>11049</v>
      </c>
      <c r="B1504" s="244" t="str">
        <f t="shared" si="23"/>
        <v>98050U</v>
      </c>
      <c r="C1504" s="244" t="s">
        <v>11050</v>
      </c>
      <c r="D1504" s="244" t="s">
        <v>65</v>
      </c>
      <c r="E1504" s="244" t="s">
        <v>4952</v>
      </c>
      <c r="F1504" s="245">
        <v>170.9</v>
      </c>
    </row>
    <row r="1505" spans="1:6" ht="13.5">
      <c r="A1505" s="244" t="s">
        <v>11051</v>
      </c>
      <c r="B1505" s="244" t="str">
        <f t="shared" si="23"/>
        <v>98051U</v>
      </c>
      <c r="C1505" s="244" t="s">
        <v>11052</v>
      </c>
      <c r="D1505" s="244" t="s">
        <v>65</v>
      </c>
      <c r="E1505" s="244" t="s">
        <v>4900</v>
      </c>
      <c r="F1505" s="245">
        <v>703.53</v>
      </c>
    </row>
    <row r="1506" spans="1:6" ht="13.5">
      <c r="A1506" s="244" t="s">
        <v>11053</v>
      </c>
      <c r="B1506" s="244" t="str">
        <f t="shared" si="23"/>
        <v>98405U</v>
      </c>
      <c r="C1506" s="244" t="s">
        <v>11054</v>
      </c>
      <c r="D1506" s="244" t="s">
        <v>2</v>
      </c>
      <c r="E1506" s="244" t="s">
        <v>4952</v>
      </c>
      <c r="F1506" s="280">
        <v>1828.95</v>
      </c>
    </row>
    <row r="1507" spans="1:6" ht="13.5">
      <c r="A1507" s="244" t="s">
        <v>11055</v>
      </c>
      <c r="B1507" s="244" t="str">
        <f t="shared" si="23"/>
        <v>98406U</v>
      </c>
      <c r="C1507" s="244" t="s">
        <v>11056</v>
      </c>
      <c r="D1507" s="244" t="s">
        <v>2</v>
      </c>
      <c r="E1507" s="244" t="s">
        <v>4952</v>
      </c>
      <c r="F1507" s="280">
        <v>4395.1000000000004</v>
      </c>
    </row>
    <row r="1508" spans="1:6" ht="13.5">
      <c r="A1508" s="244" t="s">
        <v>11057</v>
      </c>
      <c r="B1508" s="244" t="str">
        <f t="shared" si="23"/>
        <v>98407U</v>
      </c>
      <c r="C1508" s="244" t="s">
        <v>11058</v>
      </c>
      <c r="D1508" s="244" t="s">
        <v>2</v>
      </c>
      <c r="E1508" s="244" t="s">
        <v>4952</v>
      </c>
      <c r="F1508" s="280">
        <v>2879.49</v>
      </c>
    </row>
    <row r="1509" spans="1:6" ht="13.5">
      <c r="A1509" s="244" t="s">
        <v>11059</v>
      </c>
      <c r="B1509" s="244" t="str">
        <f t="shared" si="23"/>
        <v>98408U</v>
      </c>
      <c r="C1509" s="244" t="s">
        <v>11060</v>
      </c>
      <c r="D1509" s="244" t="s">
        <v>2</v>
      </c>
      <c r="E1509" s="244" t="s">
        <v>4952</v>
      </c>
      <c r="F1509" s="280">
        <v>3376.8</v>
      </c>
    </row>
    <row r="1510" spans="1:6" ht="13.5">
      <c r="A1510" s="244" t="s">
        <v>11061</v>
      </c>
      <c r="B1510" s="244" t="str">
        <f t="shared" si="23"/>
        <v>98409U</v>
      </c>
      <c r="C1510" s="244" t="s">
        <v>11062</v>
      </c>
      <c r="D1510" s="244" t="s">
        <v>65</v>
      </c>
      <c r="E1510" s="244" t="s">
        <v>4952</v>
      </c>
      <c r="F1510" s="245">
        <v>264.08</v>
      </c>
    </row>
    <row r="1511" spans="1:6" ht="13.5">
      <c r="A1511" s="244" t="s">
        <v>11063</v>
      </c>
      <c r="B1511" s="244" t="str">
        <f t="shared" si="23"/>
        <v>98414U</v>
      </c>
      <c r="C1511" s="244" t="s">
        <v>11064</v>
      </c>
      <c r="D1511" s="244" t="s">
        <v>2</v>
      </c>
      <c r="E1511" s="244" t="s">
        <v>4952</v>
      </c>
      <c r="F1511" s="245">
        <v>861.36</v>
      </c>
    </row>
    <row r="1512" spans="1:6" ht="13.5">
      <c r="A1512" s="244" t="s">
        <v>11065</v>
      </c>
      <c r="B1512" s="244" t="str">
        <f t="shared" si="23"/>
        <v>98415U</v>
      </c>
      <c r="C1512" s="244" t="s">
        <v>11066</v>
      </c>
      <c r="D1512" s="244" t="s">
        <v>2</v>
      </c>
      <c r="E1512" s="244" t="s">
        <v>4952</v>
      </c>
      <c r="F1512" s="245">
        <v>861.36</v>
      </c>
    </row>
    <row r="1513" spans="1:6" ht="13.5">
      <c r="A1513" s="244" t="s">
        <v>11067</v>
      </c>
      <c r="B1513" s="244" t="str">
        <f t="shared" si="23"/>
        <v>98416U</v>
      </c>
      <c r="C1513" s="244" t="s">
        <v>11068</v>
      </c>
      <c r="D1513" s="244" t="s">
        <v>2</v>
      </c>
      <c r="E1513" s="244" t="s">
        <v>4952</v>
      </c>
      <c r="F1513" s="280">
        <v>1021.33</v>
      </c>
    </row>
    <row r="1514" spans="1:6" ht="13.5">
      <c r="A1514" s="244" t="s">
        <v>11069</v>
      </c>
      <c r="B1514" s="244" t="str">
        <f t="shared" si="23"/>
        <v>98417U</v>
      </c>
      <c r="C1514" s="244" t="s">
        <v>11070</v>
      </c>
      <c r="D1514" s="244" t="s">
        <v>2</v>
      </c>
      <c r="E1514" s="244" t="s">
        <v>4952</v>
      </c>
      <c r="F1514" s="280">
        <v>1181.3</v>
      </c>
    </row>
    <row r="1515" spans="1:6" ht="13.5">
      <c r="A1515" s="244" t="s">
        <v>11071</v>
      </c>
      <c r="B1515" s="244" t="str">
        <f t="shared" si="23"/>
        <v>98418U</v>
      </c>
      <c r="C1515" s="244" t="s">
        <v>11072</v>
      </c>
      <c r="D1515" s="244" t="s">
        <v>2</v>
      </c>
      <c r="E1515" s="244" t="s">
        <v>4952</v>
      </c>
      <c r="F1515" s="280">
        <v>1266.75</v>
      </c>
    </row>
    <row r="1516" spans="1:6" ht="13.5">
      <c r="A1516" s="244" t="s">
        <v>11073</v>
      </c>
      <c r="B1516" s="244" t="str">
        <f t="shared" si="23"/>
        <v>98419U</v>
      </c>
      <c r="C1516" s="244" t="s">
        <v>11074</v>
      </c>
      <c r="D1516" s="244" t="s">
        <v>2</v>
      </c>
      <c r="E1516" s="244" t="s">
        <v>4952</v>
      </c>
      <c r="F1516" s="280">
        <v>1352.2</v>
      </c>
    </row>
    <row r="1517" spans="1:6" ht="13.5">
      <c r="A1517" s="244" t="s">
        <v>11075</v>
      </c>
      <c r="B1517" s="244" t="str">
        <f t="shared" si="23"/>
        <v>98420U</v>
      </c>
      <c r="C1517" s="244" t="s">
        <v>11076</v>
      </c>
      <c r="D1517" s="244" t="s">
        <v>2</v>
      </c>
      <c r="E1517" s="244" t="s">
        <v>4952</v>
      </c>
      <c r="F1517" s="280">
        <v>1320.86</v>
      </c>
    </row>
    <row r="1518" spans="1:6" ht="13.5">
      <c r="A1518" s="244" t="s">
        <v>11077</v>
      </c>
      <c r="B1518" s="244" t="str">
        <f t="shared" si="23"/>
        <v>98421U</v>
      </c>
      <c r="C1518" s="244" t="s">
        <v>11078</v>
      </c>
      <c r="D1518" s="244" t="s">
        <v>2</v>
      </c>
      <c r="E1518" s="244" t="s">
        <v>4952</v>
      </c>
      <c r="F1518" s="280">
        <v>1480.83</v>
      </c>
    </row>
    <row r="1519" spans="1:6" ht="13.5">
      <c r="A1519" s="244" t="s">
        <v>11079</v>
      </c>
      <c r="B1519" s="244" t="str">
        <f t="shared" si="23"/>
        <v>98422U</v>
      </c>
      <c r="C1519" s="244" t="s">
        <v>11080</v>
      </c>
      <c r="D1519" s="244" t="s">
        <v>2</v>
      </c>
      <c r="E1519" s="244" t="s">
        <v>4952</v>
      </c>
      <c r="F1519" s="280">
        <v>1640.8</v>
      </c>
    </row>
    <row r="1520" spans="1:6" ht="13.5">
      <c r="A1520" s="244" t="s">
        <v>11081</v>
      </c>
      <c r="B1520" s="244" t="str">
        <f t="shared" si="23"/>
        <v>98423U</v>
      </c>
      <c r="C1520" s="244" t="s">
        <v>11082</v>
      </c>
      <c r="D1520" s="244" t="s">
        <v>2</v>
      </c>
      <c r="E1520" s="244" t="s">
        <v>4952</v>
      </c>
      <c r="F1520" s="280">
        <v>1726.25</v>
      </c>
    </row>
    <row r="1521" spans="1:6" ht="13.5">
      <c r="A1521" s="244" t="s">
        <v>11083</v>
      </c>
      <c r="B1521" s="244" t="str">
        <f t="shared" si="23"/>
        <v>98424U</v>
      </c>
      <c r="C1521" s="244" t="s">
        <v>11084</v>
      </c>
      <c r="D1521" s="244" t="s">
        <v>2</v>
      </c>
      <c r="E1521" s="244" t="s">
        <v>4952</v>
      </c>
      <c r="F1521" s="280">
        <v>1811.7</v>
      </c>
    </row>
    <row r="1522" spans="1:6" ht="13.5">
      <c r="A1522" s="244" t="s">
        <v>11085</v>
      </c>
      <c r="B1522" s="244" t="str">
        <f t="shared" si="23"/>
        <v>98425U</v>
      </c>
      <c r="C1522" s="244" t="s">
        <v>11086</v>
      </c>
      <c r="D1522" s="244" t="s">
        <v>2</v>
      </c>
      <c r="E1522" s="244" t="s">
        <v>4952</v>
      </c>
      <c r="F1522" s="280">
        <v>2160.34</v>
      </c>
    </row>
    <row r="1523" spans="1:6" ht="13.5">
      <c r="A1523" s="244" t="s">
        <v>11087</v>
      </c>
      <c r="B1523" s="244" t="str">
        <f t="shared" si="23"/>
        <v>98426U</v>
      </c>
      <c r="C1523" s="244" t="s">
        <v>11088</v>
      </c>
      <c r="D1523" s="244" t="s">
        <v>2</v>
      </c>
      <c r="E1523" s="244" t="s">
        <v>4952</v>
      </c>
      <c r="F1523" s="280">
        <v>2788.27</v>
      </c>
    </row>
    <row r="1524" spans="1:6" ht="13.5">
      <c r="A1524" s="244" t="s">
        <v>11089</v>
      </c>
      <c r="B1524" s="244" t="str">
        <f t="shared" si="23"/>
        <v>98427U</v>
      </c>
      <c r="C1524" s="244" t="s">
        <v>11090</v>
      </c>
      <c r="D1524" s="244" t="s">
        <v>2</v>
      </c>
      <c r="E1524" s="244" t="s">
        <v>4952</v>
      </c>
      <c r="F1524" s="280">
        <v>3416.2</v>
      </c>
    </row>
    <row r="1525" spans="1:6" ht="13.5">
      <c r="A1525" s="244" t="s">
        <v>11091</v>
      </c>
      <c r="B1525" s="244" t="str">
        <f t="shared" si="23"/>
        <v>98428U</v>
      </c>
      <c r="C1525" s="244" t="s">
        <v>11092</v>
      </c>
      <c r="D1525" s="244" t="s">
        <v>2</v>
      </c>
      <c r="E1525" s="244" t="s">
        <v>4952</v>
      </c>
      <c r="F1525" s="280">
        <v>3767.96</v>
      </c>
    </row>
    <row r="1526" spans="1:6" ht="13.5">
      <c r="A1526" s="244" t="s">
        <v>11093</v>
      </c>
      <c r="B1526" s="244" t="str">
        <f t="shared" si="23"/>
        <v>98429U</v>
      </c>
      <c r="C1526" s="244" t="s">
        <v>11094</v>
      </c>
      <c r="D1526" s="244" t="s">
        <v>2</v>
      </c>
      <c r="E1526" s="244" t="s">
        <v>4952</v>
      </c>
      <c r="F1526" s="280">
        <v>4119.7299999999996</v>
      </c>
    </row>
    <row r="1527" spans="1:6" ht="13.5">
      <c r="A1527" s="244" t="s">
        <v>11095</v>
      </c>
      <c r="B1527" s="244" t="str">
        <f t="shared" si="23"/>
        <v>98430U</v>
      </c>
      <c r="C1527" s="244" t="s">
        <v>11096</v>
      </c>
      <c r="D1527" s="244" t="s">
        <v>2</v>
      </c>
      <c r="E1527" s="244" t="s">
        <v>4952</v>
      </c>
      <c r="F1527" s="280">
        <v>2619.84</v>
      </c>
    </row>
    <row r="1528" spans="1:6" ht="13.5">
      <c r="A1528" s="244" t="s">
        <v>11097</v>
      </c>
      <c r="B1528" s="244" t="str">
        <f t="shared" si="23"/>
        <v>98431U</v>
      </c>
      <c r="C1528" s="244" t="s">
        <v>11098</v>
      </c>
      <c r="D1528" s="244" t="s">
        <v>2</v>
      </c>
      <c r="E1528" s="244" t="s">
        <v>4952</v>
      </c>
      <c r="F1528" s="280">
        <v>3247.77</v>
      </c>
    </row>
    <row r="1529" spans="1:6" ht="13.5">
      <c r="A1529" s="244" t="s">
        <v>11099</v>
      </c>
      <c r="B1529" s="244" t="str">
        <f t="shared" si="23"/>
        <v>98432U</v>
      </c>
      <c r="C1529" s="244" t="s">
        <v>11100</v>
      </c>
      <c r="D1529" s="244" t="s">
        <v>2</v>
      </c>
      <c r="E1529" s="244" t="s">
        <v>4952</v>
      </c>
      <c r="F1529" s="280">
        <v>3875.7</v>
      </c>
    </row>
    <row r="1530" spans="1:6" ht="13.5">
      <c r="A1530" s="244" t="s">
        <v>11101</v>
      </c>
      <c r="B1530" s="244" t="str">
        <f t="shared" si="23"/>
        <v>98433U</v>
      </c>
      <c r="C1530" s="244" t="s">
        <v>11102</v>
      </c>
      <c r="D1530" s="244" t="s">
        <v>2</v>
      </c>
      <c r="E1530" s="244" t="s">
        <v>4952</v>
      </c>
      <c r="F1530" s="280">
        <v>4227.46</v>
      </c>
    </row>
    <row r="1531" spans="1:6" ht="13.5">
      <c r="A1531" s="244" t="s">
        <v>11103</v>
      </c>
      <c r="B1531" s="244" t="str">
        <f t="shared" si="23"/>
        <v>98434U</v>
      </c>
      <c r="C1531" s="244" t="s">
        <v>11104</v>
      </c>
      <c r="D1531" s="244" t="s">
        <v>2</v>
      </c>
      <c r="E1531" s="244" t="s">
        <v>4952</v>
      </c>
      <c r="F1531" s="280">
        <v>4579.2299999999996</v>
      </c>
    </row>
    <row r="1532" spans="1:6" ht="13.5">
      <c r="A1532" s="244" t="s">
        <v>11105</v>
      </c>
      <c r="B1532" s="244" t="str">
        <f t="shared" si="23"/>
        <v>99240U</v>
      </c>
      <c r="C1532" s="244" t="s">
        <v>11106</v>
      </c>
      <c r="D1532" s="244" t="s">
        <v>65</v>
      </c>
      <c r="E1532" s="244" t="s">
        <v>4952</v>
      </c>
      <c r="F1532" s="245">
        <v>350.18</v>
      </c>
    </row>
    <row r="1533" spans="1:6" ht="13.5">
      <c r="A1533" s="244" t="s">
        <v>11107</v>
      </c>
      <c r="B1533" s="244" t="str">
        <f t="shared" si="23"/>
        <v>99241U</v>
      </c>
      <c r="C1533" s="244" t="s">
        <v>11108</v>
      </c>
      <c r="D1533" s="244" t="s">
        <v>65</v>
      </c>
      <c r="E1533" s="244" t="s">
        <v>4900</v>
      </c>
      <c r="F1533" s="280">
        <v>1284.9000000000001</v>
      </c>
    </row>
    <row r="1534" spans="1:6" ht="13.5">
      <c r="A1534" s="244" t="s">
        <v>11109</v>
      </c>
      <c r="B1534" s="244" t="str">
        <f t="shared" si="23"/>
        <v>99242U</v>
      </c>
      <c r="C1534" s="244" t="s">
        <v>11110</v>
      </c>
      <c r="D1534" s="244" t="s">
        <v>2</v>
      </c>
      <c r="E1534" s="244" t="s">
        <v>4952</v>
      </c>
      <c r="F1534" s="280">
        <v>2076.75</v>
      </c>
    </row>
    <row r="1535" spans="1:6" ht="13.5">
      <c r="A1535" s="244" t="s">
        <v>11111</v>
      </c>
      <c r="B1535" s="244" t="str">
        <f t="shared" si="23"/>
        <v>99243U</v>
      </c>
      <c r="C1535" s="244" t="s">
        <v>11112</v>
      </c>
      <c r="D1535" s="244" t="s">
        <v>65</v>
      </c>
      <c r="E1535" s="244" t="s">
        <v>4900</v>
      </c>
      <c r="F1535" s="280">
        <v>1188.8800000000001</v>
      </c>
    </row>
    <row r="1536" spans="1:6" ht="13.5">
      <c r="A1536" s="244" t="s">
        <v>11113</v>
      </c>
      <c r="B1536" s="244" t="str">
        <f t="shared" si="23"/>
        <v>99244U</v>
      </c>
      <c r="C1536" s="244" t="s">
        <v>11114</v>
      </c>
      <c r="D1536" s="244" t="s">
        <v>2</v>
      </c>
      <c r="E1536" s="244" t="s">
        <v>4952</v>
      </c>
      <c r="F1536" s="280">
        <v>3488.78</v>
      </c>
    </row>
    <row r="1537" spans="1:6" ht="13.5">
      <c r="A1537" s="244" t="s">
        <v>11115</v>
      </c>
      <c r="B1537" s="244" t="str">
        <f t="shared" si="23"/>
        <v>99246U</v>
      </c>
      <c r="C1537" s="244" t="s">
        <v>11116</v>
      </c>
      <c r="D1537" s="244" t="s">
        <v>65</v>
      </c>
      <c r="E1537" s="244" t="s">
        <v>4952</v>
      </c>
      <c r="F1537" s="245">
        <v>542.53</v>
      </c>
    </row>
    <row r="1538" spans="1:6" ht="13.5">
      <c r="A1538" s="244" t="s">
        <v>11117</v>
      </c>
      <c r="B1538" s="244" t="str">
        <f t="shared" si="23"/>
        <v>99247U</v>
      </c>
      <c r="C1538" s="244" t="s">
        <v>11118</v>
      </c>
      <c r="D1538" s="244" t="s">
        <v>65</v>
      </c>
      <c r="E1538" s="244" t="s">
        <v>4900</v>
      </c>
      <c r="F1538" s="280">
        <v>1466.56</v>
      </c>
    </row>
    <row r="1539" spans="1:6" ht="13.5">
      <c r="A1539" s="244" t="s">
        <v>11119</v>
      </c>
      <c r="B1539" s="244" t="str">
        <f t="shared" si="23"/>
        <v>99248U</v>
      </c>
      <c r="C1539" s="244" t="s">
        <v>11120</v>
      </c>
      <c r="D1539" s="244" t="s">
        <v>2</v>
      </c>
      <c r="E1539" s="244" t="s">
        <v>4952</v>
      </c>
      <c r="F1539" s="280">
        <v>2641.24</v>
      </c>
    </row>
    <row r="1540" spans="1:6" ht="13.5">
      <c r="A1540" s="244" t="s">
        <v>11121</v>
      </c>
      <c r="B1540" s="244" t="str">
        <f t="shared" si="23"/>
        <v>99249U</v>
      </c>
      <c r="C1540" s="244" t="s">
        <v>11122</v>
      </c>
      <c r="D1540" s="244" t="s">
        <v>65</v>
      </c>
      <c r="E1540" s="244" t="s">
        <v>4900</v>
      </c>
      <c r="F1540" s="280">
        <v>1454.05</v>
      </c>
    </row>
    <row r="1541" spans="1:6" ht="13.5">
      <c r="A1541" s="244" t="s">
        <v>11123</v>
      </c>
      <c r="B1541" s="244" t="str">
        <f t="shared" si="23"/>
        <v>99252U</v>
      </c>
      <c r="C1541" s="244" t="s">
        <v>11124</v>
      </c>
      <c r="D1541" s="244" t="s">
        <v>2</v>
      </c>
      <c r="E1541" s="244" t="s">
        <v>4952</v>
      </c>
      <c r="F1541" s="280">
        <v>1829.99</v>
      </c>
    </row>
    <row r="1542" spans="1:6" ht="13.5">
      <c r="A1542" s="244" t="s">
        <v>11125</v>
      </c>
      <c r="B1542" s="244" t="str">
        <f t="shared" si="23"/>
        <v>99254U</v>
      </c>
      <c r="C1542" s="244" t="s">
        <v>11126</v>
      </c>
      <c r="D1542" s="244" t="s">
        <v>65</v>
      </c>
      <c r="E1542" s="244" t="s">
        <v>4900</v>
      </c>
      <c r="F1542" s="245">
        <v>921.56</v>
      </c>
    </row>
    <row r="1543" spans="1:6" ht="13.5">
      <c r="A1543" s="244" t="s">
        <v>11127</v>
      </c>
      <c r="B1543" s="244" t="str">
        <f t="shared" si="23"/>
        <v>99256U</v>
      </c>
      <c r="C1543" s="244" t="s">
        <v>11128</v>
      </c>
      <c r="D1543" s="244" t="s">
        <v>2</v>
      </c>
      <c r="E1543" s="244" t="s">
        <v>4952</v>
      </c>
      <c r="F1543" s="280">
        <v>4095.77</v>
      </c>
    </row>
    <row r="1544" spans="1:6" ht="13.5">
      <c r="A1544" s="244" t="s">
        <v>11129</v>
      </c>
      <c r="B1544" s="244" t="str">
        <f t="shared" ref="B1544:B1607" si="24">A1544&amp;"U"</f>
        <v>99259U</v>
      </c>
      <c r="C1544" s="244" t="s">
        <v>11130</v>
      </c>
      <c r="D1544" s="244" t="s">
        <v>2</v>
      </c>
      <c r="E1544" s="244" t="s">
        <v>4952</v>
      </c>
      <c r="F1544" s="280">
        <v>2312.58</v>
      </c>
    </row>
    <row r="1545" spans="1:6" ht="13.5">
      <c r="A1545" s="244" t="s">
        <v>11131</v>
      </c>
      <c r="B1545" s="244" t="str">
        <f t="shared" si="24"/>
        <v>99261U</v>
      </c>
      <c r="C1545" s="244" t="s">
        <v>11132</v>
      </c>
      <c r="D1545" s="244" t="s">
        <v>65</v>
      </c>
      <c r="E1545" s="244" t="s">
        <v>4900</v>
      </c>
      <c r="F1545" s="280">
        <v>1103.22</v>
      </c>
    </row>
    <row r="1546" spans="1:6" ht="13.5">
      <c r="A1546" s="244" t="s">
        <v>11133</v>
      </c>
      <c r="B1546" s="244" t="str">
        <f t="shared" si="24"/>
        <v>99263U</v>
      </c>
      <c r="C1546" s="244" t="s">
        <v>11134</v>
      </c>
      <c r="D1546" s="244" t="s">
        <v>65</v>
      </c>
      <c r="E1546" s="244" t="s">
        <v>4900</v>
      </c>
      <c r="F1546" s="280">
        <v>1648.25</v>
      </c>
    </row>
    <row r="1547" spans="1:6" ht="13.5">
      <c r="A1547" s="244" t="s">
        <v>11135</v>
      </c>
      <c r="B1547" s="244" t="str">
        <f t="shared" si="24"/>
        <v>99265U</v>
      </c>
      <c r="C1547" s="244" t="s">
        <v>11136</v>
      </c>
      <c r="D1547" s="244" t="s">
        <v>2</v>
      </c>
      <c r="E1547" s="244" t="s">
        <v>4952</v>
      </c>
      <c r="F1547" s="280">
        <v>2795.11</v>
      </c>
    </row>
    <row r="1548" spans="1:6" ht="13.5">
      <c r="A1548" s="244" t="s">
        <v>11137</v>
      </c>
      <c r="B1548" s="244" t="str">
        <f t="shared" si="24"/>
        <v>99266U</v>
      </c>
      <c r="C1548" s="244" t="s">
        <v>11138</v>
      </c>
      <c r="D1548" s="244" t="s">
        <v>65</v>
      </c>
      <c r="E1548" s="244" t="s">
        <v>4900</v>
      </c>
      <c r="F1548" s="280">
        <v>1284.9000000000001</v>
      </c>
    </row>
    <row r="1549" spans="1:6" ht="13.5">
      <c r="A1549" s="244" t="s">
        <v>11139</v>
      </c>
      <c r="B1549" s="244" t="str">
        <f t="shared" si="24"/>
        <v>99267U</v>
      </c>
      <c r="C1549" s="244" t="s">
        <v>11140</v>
      </c>
      <c r="D1549" s="244" t="s">
        <v>2</v>
      </c>
      <c r="E1549" s="244" t="s">
        <v>4952</v>
      </c>
      <c r="F1549" s="280">
        <v>3277.66</v>
      </c>
    </row>
    <row r="1550" spans="1:6" ht="13.5">
      <c r="A1550" s="244" t="s">
        <v>11141</v>
      </c>
      <c r="B1550" s="244" t="str">
        <f t="shared" si="24"/>
        <v>99269U</v>
      </c>
      <c r="C1550" s="244" t="s">
        <v>11142</v>
      </c>
      <c r="D1550" s="244" t="s">
        <v>65</v>
      </c>
      <c r="E1550" s="244" t="s">
        <v>4900</v>
      </c>
      <c r="F1550" s="280">
        <v>1466.56</v>
      </c>
    </row>
    <row r="1551" spans="1:6" ht="13.5">
      <c r="A1551" s="244" t="s">
        <v>11143</v>
      </c>
      <c r="B1551" s="244" t="str">
        <f t="shared" si="24"/>
        <v>99271U</v>
      </c>
      <c r="C1551" s="244" t="s">
        <v>11144</v>
      </c>
      <c r="D1551" s="244" t="s">
        <v>2</v>
      </c>
      <c r="E1551" s="244" t="s">
        <v>4952</v>
      </c>
      <c r="F1551" s="280">
        <v>4702.6499999999996</v>
      </c>
    </row>
    <row r="1552" spans="1:6" ht="13.5">
      <c r="A1552" s="244" t="s">
        <v>11145</v>
      </c>
      <c r="B1552" s="244" t="str">
        <f t="shared" si="24"/>
        <v>99272U</v>
      </c>
      <c r="C1552" s="244" t="s">
        <v>11146</v>
      </c>
      <c r="D1552" s="244" t="s">
        <v>2</v>
      </c>
      <c r="E1552" s="244" t="s">
        <v>4952</v>
      </c>
      <c r="F1552" s="245">
        <v>765.55</v>
      </c>
    </row>
    <row r="1553" spans="1:6" ht="13.5">
      <c r="A1553" s="244" t="s">
        <v>11147</v>
      </c>
      <c r="B1553" s="244" t="str">
        <f t="shared" si="24"/>
        <v>99273U</v>
      </c>
      <c r="C1553" s="244" t="s">
        <v>11148</v>
      </c>
      <c r="D1553" s="244" t="s">
        <v>2</v>
      </c>
      <c r="E1553" s="244" t="s">
        <v>4952</v>
      </c>
      <c r="F1553" s="280">
        <v>1105.3699999999999</v>
      </c>
    </row>
    <row r="1554" spans="1:6" ht="13.5">
      <c r="A1554" s="244" t="s">
        <v>11149</v>
      </c>
      <c r="B1554" s="244" t="str">
        <f t="shared" si="24"/>
        <v>99274U</v>
      </c>
      <c r="C1554" s="244" t="s">
        <v>11150</v>
      </c>
      <c r="D1554" s="244" t="s">
        <v>2</v>
      </c>
      <c r="E1554" s="244" t="s">
        <v>4952</v>
      </c>
      <c r="F1554" s="280">
        <v>3781.33</v>
      </c>
    </row>
    <row r="1555" spans="1:6" ht="13.5">
      <c r="A1555" s="244" t="s">
        <v>11151</v>
      </c>
      <c r="B1555" s="244" t="str">
        <f t="shared" si="24"/>
        <v>99276U</v>
      </c>
      <c r="C1555" s="244" t="s">
        <v>11152</v>
      </c>
      <c r="D1555" s="244" t="s">
        <v>65</v>
      </c>
      <c r="E1555" s="244" t="s">
        <v>4900</v>
      </c>
      <c r="F1555" s="280">
        <v>1829.92</v>
      </c>
    </row>
    <row r="1556" spans="1:6" ht="13.5">
      <c r="A1556" s="244" t="s">
        <v>11153</v>
      </c>
      <c r="B1556" s="244" t="str">
        <f t="shared" si="24"/>
        <v>99277U</v>
      </c>
      <c r="C1556" s="244" t="s">
        <v>11154</v>
      </c>
      <c r="D1556" s="244" t="s">
        <v>65</v>
      </c>
      <c r="E1556" s="244" t="s">
        <v>4900</v>
      </c>
      <c r="F1556" s="280">
        <v>1648.25</v>
      </c>
    </row>
    <row r="1557" spans="1:6" ht="13.5">
      <c r="A1557" s="244" t="s">
        <v>11155</v>
      </c>
      <c r="B1557" s="244" t="str">
        <f t="shared" si="24"/>
        <v>99278U</v>
      </c>
      <c r="C1557" s="244" t="s">
        <v>11156</v>
      </c>
      <c r="D1557" s="244" t="s">
        <v>65</v>
      </c>
      <c r="E1557" s="244" t="s">
        <v>4952</v>
      </c>
      <c r="F1557" s="245">
        <v>258.06</v>
      </c>
    </row>
    <row r="1558" spans="1:6" ht="13.5">
      <c r="A1558" s="244" t="s">
        <v>11157</v>
      </c>
      <c r="B1558" s="244" t="str">
        <f t="shared" si="24"/>
        <v>99279U</v>
      </c>
      <c r="C1558" s="244" t="s">
        <v>11158</v>
      </c>
      <c r="D1558" s="244" t="s">
        <v>2</v>
      </c>
      <c r="E1558" s="244" t="s">
        <v>4952</v>
      </c>
      <c r="F1558" s="280">
        <v>4266.46</v>
      </c>
    </row>
    <row r="1559" spans="1:6" ht="13.5">
      <c r="A1559" s="244" t="s">
        <v>11159</v>
      </c>
      <c r="B1559" s="244" t="str">
        <f t="shared" si="24"/>
        <v>99280U</v>
      </c>
      <c r="C1559" s="244" t="s">
        <v>11160</v>
      </c>
      <c r="D1559" s="244" t="s">
        <v>2</v>
      </c>
      <c r="E1559" s="244" t="s">
        <v>4952</v>
      </c>
      <c r="F1559" s="280">
        <v>1429.43</v>
      </c>
    </row>
    <row r="1560" spans="1:6" ht="13.5">
      <c r="A1560" s="244" t="s">
        <v>11161</v>
      </c>
      <c r="B1560" s="244" t="str">
        <f t="shared" si="24"/>
        <v>99281U</v>
      </c>
      <c r="C1560" s="244" t="s">
        <v>11162</v>
      </c>
      <c r="D1560" s="244" t="s">
        <v>65</v>
      </c>
      <c r="E1560" s="244" t="s">
        <v>4900</v>
      </c>
      <c r="F1560" s="280">
        <v>1829.92</v>
      </c>
    </row>
    <row r="1561" spans="1:6" ht="13.5">
      <c r="A1561" s="244" t="s">
        <v>11163</v>
      </c>
      <c r="B1561" s="244" t="str">
        <f t="shared" si="24"/>
        <v>99282U</v>
      </c>
      <c r="C1561" s="244" t="s">
        <v>11164</v>
      </c>
      <c r="D1561" s="244" t="s">
        <v>65</v>
      </c>
      <c r="E1561" s="244" t="s">
        <v>4900</v>
      </c>
      <c r="F1561" s="280">
        <v>2040.34</v>
      </c>
    </row>
    <row r="1562" spans="1:6" ht="13.5">
      <c r="A1562" s="244" t="s">
        <v>11165</v>
      </c>
      <c r="B1562" s="244" t="str">
        <f t="shared" si="24"/>
        <v>99283U</v>
      </c>
      <c r="C1562" s="244" t="s">
        <v>11166</v>
      </c>
      <c r="D1562" s="244" t="s">
        <v>65</v>
      </c>
      <c r="E1562" s="244" t="s">
        <v>4900</v>
      </c>
      <c r="F1562" s="245">
        <v>835.31</v>
      </c>
    </row>
    <row r="1563" spans="1:6" ht="13.5">
      <c r="A1563" s="244" t="s">
        <v>11167</v>
      </c>
      <c r="B1563" s="244" t="str">
        <f t="shared" si="24"/>
        <v>99284U</v>
      </c>
      <c r="C1563" s="244" t="s">
        <v>11168</v>
      </c>
      <c r="D1563" s="244" t="s">
        <v>2</v>
      </c>
      <c r="E1563" s="244" t="s">
        <v>4952</v>
      </c>
      <c r="F1563" s="280">
        <v>5309.66</v>
      </c>
    </row>
    <row r="1564" spans="1:6" ht="13.5">
      <c r="A1564" s="244" t="s">
        <v>11169</v>
      </c>
      <c r="B1564" s="244" t="str">
        <f t="shared" si="24"/>
        <v>99286U</v>
      </c>
      <c r="C1564" s="244" t="s">
        <v>11170</v>
      </c>
      <c r="D1564" s="244" t="s">
        <v>2</v>
      </c>
      <c r="E1564" s="244" t="s">
        <v>4952</v>
      </c>
      <c r="F1564" s="280">
        <v>4751.74</v>
      </c>
    </row>
    <row r="1565" spans="1:6" ht="13.5">
      <c r="A1565" s="244" t="s">
        <v>11171</v>
      </c>
      <c r="B1565" s="244" t="str">
        <f t="shared" si="24"/>
        <v>99287U</v>
      </c>
      <c r="C1565" s="244" t="s">
        <v>11172</v>
      </c>
      <c r="D1565" s="244" t="s">
        <v>2</v>
      </c>
      <c r="E1565" s="244" t="s">
        <v>4952</v>
      </c>
      <c r="F1565" s="280">
        <v>6715.6</v>
      </c>
    </row>
    <row r="1566" spans="1:6" ht="13.5">
      <c r="A1566" s="244" t="s">
        <v>11173</v>
      </c>
      <c r="B1566" s="244" t="str">
        <f t="shared" si="24"/>
        <v>99288U</v>
      </c>
      <c r="C1566" s="244" t="s">
        <v>11174</v>
      </c>
      <c r="D1566" s="244" t="s">
        <v>65</v>
      </c>
      <c r="E1566" s="244" t="s">
        <v>4952</v>
      </c>
      <c r="F1566" s="245">
        <v>312.05</v>
      </c>
    </row>
    <row r="1567" spans="1:6" ht="13.5">
      <c r="A1567" s="244" t="s">
        <v>11175</v>
      </c>
      <c r="B1567" s="244" t="str">
        <f t="shared" si="24"/>
        <v>99289U</v>
      </c>
      <c r="C1567" s="244" t="s">
        <v>11176</v>
      </c>
      <c r="D1567" s="244" t="s">
        <v>65</v>
      </c>
      <c r="E1567" s="244" t="s">
        <v>4900</v>
      </c>
      <c r="F1567" s="280">
        <v>2011.58</v>
      </c>
    </row>
    <row r="1568" spans="1:6" ht="13.5">
      <c r="A1568" s="244" t="s">
        <v>11177</v>
      </c>
      <c r="B1568" s="244" t="str">
        <f t="shared" si="24"/>
        <v>99290U</v>
      </c>
      <c r="C1568" s="244" t="s">
        <v>11178</v>
      </c>
      <c r="D1568" s="244" t="s">
        <v>2</v>
      </c>
      <c r="E1568" s="244" t="s">
        <v>4952</v>
      </c>
      <c r="F1568" s="280">
        <v>2865.19</v>
      </c>
    </row>
    <row r="1569" spans="1:6" ht="13.5">
      <c r="A1569" s="244" t="s">
        <v>11179</v>
      </c>
      <c r="B1569" s="244" t="str">
        <f t="shared" si="24"/>
        <v>99291U</v>
      </c>
      <c r="C1569" s="244" t="s">
        <v>11180</v>
      </c>
      <c r="D1569" s="244" t="s">
        <v>65</v>
      </c>
      <c r="E1569" s="244" t="s">
        <v>4900</v>
      </c>
      <c r="F1569" s="280">
        <v>2011.58</v>
      </c>
    </row>
    <row r="1570" spans="1:6" ht="13.5">
      <c r="A1570" s="244" t="s">
        <v>11181</v>
      </c>
      <c r="B1570" s="244" t="str">
        <f t="shared" si="24"/>
        <v>99292U</v>
      </c>
      <c r="C1570" s="244" t="s">
        <v>11182</v>
      </c>
      <c r="D1570" s="244" t="s">
        <v>2</v>
      </c>
      <c r="E1570" s="244" t="s">
        <v>4952</v>
      </c>
      <c r="F1570" s="280">
        <v>1755.22</v>
      </c>
    </row>
    <row r="1571" spans="1:6" ht="13.5">
      <c r="A1571" s="244" t="s">
        <v>11183</v>
      </c>
      <c r="B1571" s="244" t="str">
        <f t="shared" si="24"/>
        <v>99293U</v>
      </c>
      <c r="C1571" s="244" t="s">
        <v>11184</v>
      </c>
      <c r="D1571" s="244" t="s">
        <v>65</v>
      </c>
      <c r="E1571" s="244" t="s">
        <v>4900</v>
      </c>
      <c r="F1571" s="280">
        <v>1012.06</v>
      </c>
    </row>
    <row r="1572" spans="1:6" ht="13.5">
      <c r="A1572" s="244" t="s">
        <v>11185</v>
      </c>
      <c r="B1572" s="244" t="str">
        <f t="shared" si="24"/>
        <v>99294U</v>
      </c>
      <c r="C1572" s="244" t="s">
        <v>11186</v>
      </c>
      <c r="D1572" s="244" t="s">
        <v>2</v>
      </c>
      <c r="E1572" s="244" t="s">
        <v>4952</v>
      </c>
      <c r="F1572" s="280">
        <v>5916.63</v>
      </c>
    </row>
    <row r="1573" spans="1:6" ht="13.5">
      <c r="A1573" s="244" t="s">
        <v>11187</v>
      </c>
      <c r="B1573" s="244" t="str">
        <f t="shared" si="24"/>
        <v>99296U</v>
      </c>
      <c r="C1573" s="244" t="s">
        <v>11188</v>
      </c>
      <c r="D1573" s="244" t="s">
        <v>65</v>
      </c>
      <c r="E1573" s="244" t="s">
        <v>4900</v>
      </c>
      <c r="F1573" s="280">
        <v>2222.0100000000002</v>
      </c>
    </row>
    <row r="1574" spans="1:6" ht="13.5">
      <c r="A1574" s="244" t="s">
        <v>11189</v>
      </c>
      <c r="B1574" s="244" t="str">
        <f t="shared" si="24"/>
        <v>99297U</v>
      </c>
      <c r="C1574" s="244" t="s">
        <v>11190</v>
      </c>
      <c r="D1574" s="244" t="s">
        <v>65</v>
      </c>
      <c r="E1574" s="244" t="s">
        <v>4900</v>
      </c>
      <c r="F1574" s="280">
        <v>2217.0500000000002</v>
      </c>
    </row>
    <row r="1575" spans="1:6" ht="13.5">
      <c r="A1575" s="244" t="s">
        <v>11191</v>
      </c>
      <c r="B1575" s="244" t="str">
        <f t="shared" si="24"/>
        <v>99298U</v>
      </c>
      <c r="C1575" s="244" t="s">
        <v>11192</v>
      </c>
      <c r="D1575" s="244" t="s">
        <v>2</v>
      </c>
      <c r="E1575" s="244" t="s">
        <v>4952</v>
      </c>
      <c r="F1575" s="280">
        <v>7589.67</v>
      </c>
    </row>
    <row r="1576" spans="1:6" ht="13.5">
      <c r="A1576" s="244" t="s">
        <v>11193</v>
      </c>
      <c r="B1576" s="244" t="str">
        <f t="shared" si="24"/>
        <v>99299U</v>
      </c>
      <c r="C1576" s="244" t="s">
        <v>11194</v>
      </c>
      <c r="D1576" s="244" t="s">
        <v>65</v>
      </c>
      <c r="E1576" s="244" t="s">
        <v>4900</v>
      </c>
      <c r="F1576" s="280">
        <v>2403.61</v>
      </c>
    </row>
    <row r="1577" spans="1:6" ht="13.5">
      <c r="A1577" s="244" t="s">
        <v>11195</v>
      </c>
      <c r="B1577" s="244" t="str">
        <f t="shared" si="24"/>
        <v>99300U</v>
      </c>
      <c r="C1577" s="244" t="s">
        <v>11196</v>
      </c>
      <c r="D1577" s="244" t="s">
        <v>2</v>
      </c>
      <c r="E1577" s="244" t="s">
        <v>4952</v>
      </c>
      <c r="F1577" s="280">
        <v>8463.7900000000009</v>
      </c>
    </row>
    <row r="1578" spans="1:6" ht="13.5">
      <c r="A1578" s="244" t="s">
        <v>11197</v>
      </c>
      <c r="B1578" s="244" t="str">
        <f t="shared" si="24"/>
        <v>99301U</v>
      </c>
      <c r="C1578" s="244" t="s">
        <v>11198</v>
      </c>
      <c r="D1578" s="244" t="s">
        <v>2</v>
      </c>
      <c r="E1578" s="244" t="s">
        <v>4952</v>
      </c>
      <c r="F1578" s="280">
        <v>4222.05</v>
      </c>
    </row>
    <row r="1579" spans="1:6" ht="13.5">
      <c r="A1579" s="244" t="s">
        <v>11199</v>
      </c>
      <c r="B1579" s="244" t="str">
        <f t="shared" si="24"/>
        <v>99302U</v>
      </c>
      <c r="C1579" s="244" t="s">
        <v>11200</v>
      </c>
      <c r="D1579" s="244" t="s">
        <v>65</v>
      </c>
      <c r="E1579" s="244" t="s">
        <v>4900</v>
      </c>
      <c r="F1579" s="280">
        <v>2590.25</v>
      </c>
    </row>
    <row r="1580" spans="1:6" ht="13.5">
      <c r="A1580" s="244" t="s">
        <v>11201</v>
      </c>
      <c r="B1580" s="244" t="str">
        <f t="shared" si="24"/>
        <v>99303U</v>
      </c>
      <c r="C1580" s="244" t="s">
        <v>11202</v>
      </c>
      <c r="D1580" s="244" t="s">
        <v>2</v>
      </c>
      <c r="E1580" s="244" t="s">
        <v>4952</v>
      </c>
      <c r="F1580" s="280">
        <v>7762.48</v>
      </c>
    </row>
    <row r="1581" spans="1:6" ht="13.5">
      <c r="A1581" s="244" t="s">
        <v>11203</v>
      </c>
      <c r="B1581" s="244" t="str">
        <f t="shared" si="24"/>
        <v>99304U</v>
      </c>
      <c r="C1581" s="244" t="s">
        <v>11204</v>
      </c>
      <c r="D1581" s="244" t="s">
        <v>65</v>
      </c>
      <c r="E1581" s="244" t="s">
        <v>4900</v>
      </c>
      <c r="F1581" s="280">
        <v>2408.59</v>
      </c>
    </row>
    <row r="1582" spans="1:6" ht="13.5">
      <c r="A1582" s="244" t="s">
        <v>11205</v>
      </c>
      <c r="B1582" s="244" t="str">
        <f t="shared" si="24"/>
        <v>99305U</v>
      </c>
      <c r="C1582" s="244" t="s">
        <v>11206</v>
      </c>
      <c r="D1582" s="244" t="s">
        <v>2</v>
      </c>
      <c r="E1582" s="244" t="s">
        <v>4952</v>
      </c>
      <c r="F1582" s="280">
        <v>8768.9699999999993</v>
      </c>
    </row>
    <row r="1583" spans="1:6" ht="13.5">
      <c r="A1583" s="244" t="s">
        <v>11207</v>
      </c>
      <c r="B1583" s="244" t="str">
        <f t="shared" si="24"/>
        <v>99306U</v>
      </c>
      <c r="C1583" s="244" t="s">
        <v>11208</v>
      </c>
      <c r="D1583" s="244" t="s">
        <v>65</v>
      </c>
      <c r="E1583" s="244" t="s">
        <v>4900</v>
      </c>
      <c r="F1583" s="280">
        <v>2590.25</v>
      </c>
    </row>
    <row r="1584" spans="1:6" ht="13.5">
      <c r="A1584" s="244" t="s">
        <v>11209</v>
      </c>
      <c r="B1584" s="244" t="str">
        <f t="shared" si="24"/>
        <v>99307U</v>
      </c>
      <c r="C1584" s="244" t="s">
        <v>11210</v>
      </c>
      <c r="D1584" s="244" t="s">
        <v>65</v>
      </c>
      <c r="E1584" s="244" t="s">
        <v>4900</v>
      </c>
      <c r="F1584" s="280">
        <v>1672.06</v>
      </c>
    </row>
    <row r="1585" spans="1:6" ht="13.5">
      <c r="A1585" s="244" t="s">
        <v>11211</v>
      </c>
      <c r="B1585" s="244" t="str">
        <f t="shared" si="24"/>
        <v>99308U</v>
      </c>
      <c r="C1585" s="244" t="s">
        <v>11212</v>
      </c>
      <c r="D1585" s="244" t="s">
        <v>2</v>
      </c>
      <c r="E1585" s="244" t="s">
        <v>4952</v>
      </c>
      <c r="F1585" s="280">
        <v>9775.49</v>
      </c>
    </row>
    <row r="1586" spans="1:6" ht="13.5">
      <c r="A1586" s="244" t="s">
        <v>11213</v>
      </c>
      <c r="B1586" s="244" t="str">
        <f t="shared" si="24"/>
        <v>99309U</v>
      </c>
      <c r="C1586" s="244" t="s">
        <v>11214</v>
      </c>
      <c r="D1586" s="244" t="s">
        <v>65</v>
      </c>
      <c r="E1586" s="244" t="s">
        <v>4900</v>
      </c>
      <c r="F1586" s="280">
        <v>2776.9</v>
      </c>
    </row>
    <row r="1587" spans="1:6" ht="13.5">
      <c r="A1587" s="244" t="s">
        <v>11215</v>
      </c>
      <c r="B1587" s="244" t="str">
        <f t="shared" si="24"/>
        <v>99310U</v>
      </c>
      <c r="C1587" s="244" t="s">
        <v>11216</v>
      </c>
      <c r="D1587" s="244" t="s">
        <v>2</v>
      </c>
      <c r="E1587" s="244" t="s">
        <v>4952</v>
      </c>
      <c r="F1587" s="280">
        <v>9955.5300000000007</v>
      </c>
    </row>
    <row r="1588" spans="1:6" ht="13.5">
      <c r="A1588" s="244" t="s">
        <v>11217</v>
      </c>
      <c r="B1588" s="244" t="str">
        <f t="shared" si="24"/>
        <v>99311U</v>
      </c>
      <c r="C1588" s="244" t="s">
        <v>11218</v>
      </c>
      <c r="D1588" s="244" t="s">
        <v>65</v>
      </c>
      <c r="E1588" s="244" t="s">
        <v>4900</v>
      </c>
      <c r="F1588" s="280">
        <v>2776.9</v>
      </c>
    </row>
    <row r="1589" spans="1:6" ht="13.5">
      <c r="A1589" s="244" t="s">
        <v>11219</v>
      </c>
      <c r="B1589" s="244" t="str">
        <f t="shared" si="24"/>
        <v>99312U</v>
      </c>
      <c r="C1589" s="244" t="s">
        <v>11220</v>
      </c>
      <c r="D1589" s="244" t="s">
        <v>2</v>
      </c>
      <c r="E1589" s="244" t="s">
        <v>4952</v>
      </c>
      <c r="F1589" s="280">
        <v>4944.38</v>
      </c>
    </row>
    <row r="1590" spans="1:6" ht="13.5">
      <c r="A1590" s="244" t="s">
        <v>11221</v>
      </c>
      <c r="B1590" s="244" t="str">
        <f t="shared" si="24"/>
        <v>99313U</v>
      </c>
      <c r="C1590" s="244" t="s">
        <v>11222</v>
      </c>
      <c r="D1590" s="244" t="s">
        <v>2</v>
      </c>
      <c r="E1590" s="244" t="s">
        <v>4952</v>
      </c>
      <c r="F1590" s="280">
        <v>11095.47</v>
      </c>
    </row>
    <row r="1591" spans="1:6" ht="13.5">
      <c r="A1591" s="244" t="s">
        <v>11223</v>
      </c>
      <c r="B1591" s="244" t="str">
        <f t="shared" si="24"/>
        <v>99314U</v>
      </c>
      <c r="C1591" s="244" t="s">
        <v>11224</v>
      </c>
      <c r="D1591" s="244" t="s">
        <v>65</v>
      </c>
      <c r="E1591" s="244" t="s">
        <v>4900</v>
      </c>
      <c r="F1591" s="280">
        <v>2963.5</v>
      </c>
    </row>
    <row r="1592" spans="1:6" ht="13.5">
      <c r="A1592" s="244" t="s">
        <v>11225</v>
      </c>
      <c r="B1592" s="244" t="str">
        <f t="shared" si="24"/>
        <v>99315U</v>
      </c>
      <c r="C1592" s="244" t="s">
        <v>11226</v>
      </c>
      <c r="D1592" s="244" t="s">
        <v>2</v>
      </c>
      <c r="E1592" s="244" t="s">
        <v>4952</v>
      </c>
      <c r="F1592" s="280">
        <v>12423.92</v>
      </c>
    </row>
    <row r="1593" spans="1:6" ht="13.5">
      <c r="A1593" s="244" t="s">
        <v>11227</v>
      </c>
      <c r="B1593" s="244" t="str">
        <f t="shared" si="24"/>
        <v>99317U</v>
      </c>
      <c r="C1593" s="244" t="s">
        <v>11228</v>
      </c>
      <c r="D1593" s="244" t="s">
        <v>65</v>
      </c>
      <c r="E1593" s="244" t="s">
        <v>4900</v>
      </c>
      <c r="F1593" s="280">
        <v>1853.72</v>
      </c>
    </row>
    <row r="1594" spans="1:6" ht="13.5">
      <c r="A1594" s="244" t="s">
        <v>11229</v>
      </c>
      <c r="B1594" s="244" t="str">
        <f t="shared" si="24"/>
        <v>99318U</v>
      </c>
      <c r="C1594" s="244" t="s">
        <v>11230</v>
      </c>
      <c r="D1594" s="244" t="s">
        <v>65</v>
      </c>
      <c r="E1594" s="244" t="s">
        <v>4952</v>
      </c>
      <c r="F1594" s="245">
        <v>168.19</v>
      </c>
    </row>
    <row r="1595" spans="1:6" ht="13.5">
      <c r="A1595" s="244" t="s">
        <v>11231</v>
      </c>
      <c r="B1595" s="244" t="str">
        <f t="shared" si="24"/>
        <v>99319U</v>
      </c>
      <c r="C1595" s="244" t="s">
        <v>11232</v>
      </c>
      <c r="D1595" s="244" t="s">
        <v>65</v>
      </c>
      <c r="E1595" s="244" t="s">
        <v>4900</v>
      </c>
      <c r="F1595" s="245">
        <v>659.11</v>
      </c>
    </row>
    <row r="1596" spans="1:6" ht="13.5">
      <c r="A1596" s="244" t="s">
        <v>11233</v>
      </c>
      <c r="B1596" s="244" t="str">
        <f t="shared" si="24"/>
        <v>99320U</v>
      </c>
      <c r="C1596" s="244" t="s">
        <v>11234</v>
      </c>
      <c r="D1596" s="244" t="s">
        <v>2</v>
      </c>
      <c r="E1596" s="244" t="s">
        <v>4952</v>
      </c>
      <c r="F1596" s="280">
        <v>5704.61</v>
      </c>
    </row>
    <row r="1597" spans="1:6" ht="13.5">
      <c r="A1597" s="244" t="s">
        <v>11235</v>
      </c>
      <c r="B1597" s="244" t="str">
        <f t="shared" si="24"/>
        <v>99321U</v>
      </c>
      <c r="C1597" s="244" t="s">
        <v>11236</v>
      </c>
      <c r="D1597" s="244" t="s">
        <v>65</v>
      </c>
      <c r="E1597" s="244" t="s">
        <v>4900</v>
      </c>
      <c r="F1597" s="280">
        <v>2035.38</v>
      </c>
    </row>
    <row r="1598" spans="1:6" ht="13.5">
      <c r="A1598" s="244" t="s">
        <v>11237</v>
      </c>
      <c r="B1598" s="244" t="str">
        <f t="shared" si="24"/>
        <v>99322U</v>
      </c>
      <c r="C1598" s="244" t="s">
        <v>11238</v>
      </c>
      <c r="D1598" s="244" t="s">
        <v>2</v>
      </c>
      <c r="E1598" s="244" t="s">
        <v>4952</v>
      </c>
      <c r="F1598" s="280">
        <v>6431.61</v>
      </c>
    </row>
    <row r="1599" spans="1:6" ht="13.5">
      <c r="A1599" s="244" t="s">
        <v>11239</v>
      </c>
      <c r="B1599" s="244" t="str">
        <f t="shared" si="24"/>
        <v>99323U</v>
      </c>
      <c r="C1599" s="244" t="s">
        <v>11240</v>
      </c>
      <c r="D1599" s="244" t="s">
        <v>65</v>
      </c>
      <c r="E1599" s="244" t="s">
        <v>4900</v>
      </c>
      <c r="F1599" s="280">
        <v>2217.0500000000002</v>
      </c>
    </row>
    <row r="1600" spans="1:6" ht="13.5">
      <c r="A1600" s="244" t="s">
        <v>11241</v>
      </c>
      <c r="B1600" s="244" t="str">
        <f t="shared" si="24"/>
        <v>99324U</v>
      </c>
      <c r="C1600" s="244" t="s">
        <v>11242</v>
      </c>
      <c r="D1600" s="244" t="s">
        <v>2</v>
      </c>
      <c r="E1600" s="244" t="s">
        <v>4952</v>
      </c>
      <c r="F1600" s="280">
        <v>7158.6</v>
      </c>
    </row>
    <row r="1601" spans="1:6" ht="13.5">
      <c r="A1601" s="244" t="s">
        <v>11243</v>
      </c>
      <c r="B1601" s="244" t="str">
        <f t="shared" si="24"/>
        <v>99325U</v>
      </c>
      <c r="C1601" s="244" t="s">
        <v>11244</v>
      </c>
      <c r="D1601" s="244" t="s">
        <v>65</v>
      </c>
      <c r="E1601" s="244" t="s">
        <v>4900</v>
      </c>
      <c r="F1601" s="280">
        <v>2403.61</v>
      </c>
    </row>
    <row r="1602" spans="1:6" ht="13.5">
      <c r="A1602" s="244" t="s">
        <v>11245</v>
      </c>
      <c r="B1602" s="244" t="str">
        <f t="shared" si="24"/>
        <v>99326U</v>
      </c>
      <c r="C1602" s="244" t="s">
        <v>11246</v>
      </c>
      <c r="D1602" s="244" t="s">
        <v>2</v>
      </c>
      <c r="E1602" s="244" t="s">
        <v>4952</v>
      </c>
      <c r="F1602" s="280">
        <v>5841.51</v>
      </c>
    </row>
    <row r="1603" spans="1:6" ht="13.5">
      <c r="A1603" s="244" t="s">
        <v>11247</v>
      </c>
      <c r="B1603" s="244" t="str">
        <f t="shared" si="24"/>
        <v>99327U</v>
      </c>
      <c r="C1603" s="244" t="s">
        <v>11248</v>
      </c>
      <c r="D1603" s="244" t="s">
        <v>65</v>
      </c>
      <c r="E1603" s="244" t="s">
        <v>4900</v>
      </c>
      <c r="F1603" s="280">
        <v>3101.53</v>
      </c>
    </row>
    <row r="1604" spans="1:6" ht="13.5">
      <c r="A1604" s="244" t="s">
        <v>11249</v>
      </c>
      <c r="B1604" s="244" t="str">
        <f t="shared" si="24"/>
        <v>94263U</v>
      </c>
      <c r="C1604" s="244" t="s">
        <v>11250</v>
      </c>
      <c r="D1604" s="244" t="s">
        <v>65</v>
      </c>
      <c r="E1604" s="244" t="s">
        <v>4952</v>
      </c>
      <c r="F1604" s="245">
        <v>21.95</v>
      </c>
    </row>
    <row r="1605" spans="1:6" ht="13.5">
      <c r="A1605" s="244" t="s">
        <v>11251</v>
      </c>
      <c r="B1605" s="244" t="str">
        <f t="shared" si="24"/>
        <v>94264U</v>
      </c>
      <c r="C1605" s="244" t="s">
        <v>11252</v>
      </c>
      <c r="D1605" s="244" t="s">
        <v>65</v>
      </c>
      <c r="E1605" s="244" t="s">
        <v>4952</v>
      </c>
      <c r="F1605" s="245">
        <v>24.44</v>
      </c>
    </row>
    <row r="1606" spans="1:6" ht="13.5">
      <c r="A1606" s="244" t="s">
        <v>11253</v>
      </c>
      <c r="B1606" s="244" t="str">
        <f t="shared" si="24"/>
        <v>94265U</v>
      </c>
      <c r="C1606" s="244" t="s">
        <v>11254</v>
      </c>
      <c r="D1606" s="244" t="s">
        <v>65</v>
      </c>
      <c r="E1606" s="244" t="s">
        <v>4952</v>
      </c>
      <c r="F1606" s="245">
        <v>28.63</v>
      </c>
    </row>
    <row r="1607" spans="1:6" ht="13.5">
      <c r="A1607" s="244" t="s">
        <v>11255</v>
      </c>
      <c r="B1607" s="244" t="str">
        <f t="shared" si="24"/>
        <v>94266U</v>
      </c>
      <c r="C1607" s="244" t="s">
        <v>11256</v>
      </c>
      <c r="D1607" s="244" t="s">
        <v>65</v>
      </c>
      <c r="E1607" s="244" t="s">
        <v>4952</v>
      </c>
      <c r="F1607" s="245">
        <v>31.47</v>
      </c>
    </row>
    <row r="1608" spans="1:6" ht="13.5">
      <c r="A1608" s="244" t="s">
        <v>11257</v>
      </c>
      <c r="B1608" s="244" t="str">
        <f t="shared" ref="B1608:B1671" si="25">A1608&amp;"U"</f>
        <v>94267U</v>
      </c>
      <c r="C1608" s="244" t="s">
        <v>11258</v>
      </c>
      <c r="D1608" s="244" t="s">
        <v>65</v>
      </c>
      <c r="E1608" s="244" t="s">
        <v>4952</v>
      </c>
      <c r="F1608" s="245">
        <v>34.159999999999997</v>
      </c>
    </row>
    <row r="1609" spans="1:6" ht="13.5">
      <c r="A1609" s="244" t="s">
        <v>11259</v>
      </c>
      <c r="B1609" s="244" t="str">
        <f t="shared" si="25"/>
        <v>94268U</v>
      </c>
      <c r="C1609" s="244" t="s">
        <v>11260</v>
      </c>
      <c r="D1609" s="244" t="s">
        <v>65</v>
      </c>
      <c r="E1609" s="244" t="s">
        <v>4952</v>
      </c>
      <c r="F1609" s="245">
        <v>37.270000000000003</v>
      </c>
    </row>
    <row r="1610" spans="1:6" ht="13.5">
      <c r="A1610" s="244" t="s">
        <v>11261</v>
      </c>
      <c r="B1610" s="244" t="str">
        <f t="shared" si="25"/>
        <v>94269U</v>
      </c>
      <c r="C1610" s="244" t="s">
        <v>11262</v>
      </c>
      <c r="D1610" s="244" t="s">
        <v>65</v>
      </c>
      <c r="E1610" s="244" t="s">
        <v>4952</v>
      </c>
      <c r="F1610" s="245">
        <v>48.62</v>
      </c>
    </row>
    <row r="1611" spans="1:6" ht="13.5">
      <c r="A1611" s="244" t="s">
        <v>11263</v>
      </c>
      <c r="B1611" s="244" t="str">
        <f t="shared" si="25"/>
        <v>94270U</v>
      </c>
      <c r="C1611" s="244" t="s">
        <v>11264</v>
      </c>
      <c r="D1611" s="244" t="s">
        <v>65</v>
      </c>
      <c r="E1611" s="244" t="s">
        <v>4952</v>
      </c>
      <c r="F1611" s="245">
        <v>52.96</v>
      </c>
    </row>
    <row r="1612" spans="1:6" ht="13.5">
      <c r="A1612" s="244" t="s">
        <v>11265</v>
      </c>
      <c r="B1612" s="244" t="str">
        <f t="shared" si="25"/>
        <v>94271U</v>
      </c>
      <c r="C1612" s="244" t="s">
        <v>11266</v>
      </c>
      <c r="D1612" s="244" t="s">
        <v>65</v>
      </c>
      <c r="E1612" s="244" t="s">
        <v>4952</v>
      </c>
      <c r="F1612" s="245">
        <v>59.21</v>
      </c>
    </row>
    <row r="1613" spans="1:6" ht="13.5">
      <c r="A1613" s="244" t="s">
        <v>11267</v>
      </c>
      <c r="B1613" s="244" t="str">
        <f t="shared" si="25"/>
        <v>94272U</v>
      </c>
      <c r="C1613" s="244" t="s">
        <v>11268</v>
      </c>
      <c r="D1613" s="244" t="s">
        <v>65</v>
      </c>
      <c r="E1613" s="244" t="s">
        <v>4952</v>
      </c>
      <c r="F1613" s="245">
        <v>65.010000000000005</v>
      </c>
    </row>
    <row r="1614" spans="1:6" ht="13.5">
      <c r="A1614" s="244" t="s">
        <v>11269</v>
      </c>
      <c r="B1614" s="244" t="str">
        <f t="shared" si="25"/>
        <v>94273U</v>
      </c>
      <c r="C1614" s="244" t="s">
        <v>6156</v>
      </c>
      <c r="D1614" s="244" t="s">
        <v>65</v>
      </c>
      <c r="E1614" s="244" t="s">
        <v>4900</v>
      </c>
      <c r="F1614" s="245">
        <v>35.909999999999997</v>
      </c>
    </row>
    <row r="1615" spans="1:6" ht="13.5">
      <c r="A1615" s="244" t="s">
        <v>11270</v>
      </c>
      <c r="B1615" s="244" t="str">
        <f t="shared" si="25"/>
        <v>94274U</v>
      </c>
      <c r="C1615" s="244" t="s">
        <v>6157</v>
      </c>
      <c r="D1615" s="244" t="s">
        <v>65</v>
      </c>
      <c r="E1615" s="244" t="s">
        <v>4900</v>
      </c>
      <c r="F1615" s="245">
        <v>38.75</v>
      </c>
    </row>
    <row r="1616" spans="1:6" ht="13.5">
      <c r="A1616" s="244" t="s">
        <v>11271</v>
      </c>
      <c r="B1616" s="244" t="str">
        <f t="shared" si="25"/>
        <v>94275U</v>
      </c>
      <c r="C1616" s="244" t="s">
        <v>6158</v>
      </c>
      <c r="D1616" s="244" t="s">
        <v>65</v>
      </c>
      <c r="E1616" s="244" t="s">
        <v>4900</v>
      </c>
      <c r="F1616" s="245">
        <v>34.409999999999997</v>
      </c>
    </row>
    <row r="1617" spans="1:6" ht="13.5">
      <c r="A1617" s="244" t="s">
        <v>11272</v>
      </c>
      <c r="B1617" s="244" t="str">
        <f t="shared" si="25"/>
        <v>94276U</v>
      </c>
      <c r="C1617" s="244" t="s">
        <v>6159</v>
      </c>
      <c r="D1617" s="244" t="s">
        <v>65</v>
      </c>
      <c r="E1617" s="244" t="s">
        <v>4900</v>
      </c>
      <c r="F1617" s="245">
        <v>37.25</v>
      </c>
    </row>
    <row r="1618" spans="1:6" ht="13.5">
      <c r="A1618" s="244" t="s">
        <v>11273</v>
      </c>
      <c r="B1618" s="244" t="str">
        <f t="shared" si="25"/>
        <v>94281U</v>
      </c>
      <c r="C1618" s="244" t="s">
        <v>6160</v>
      </c>
      <c r="D1618" s="244" t="s">
        <v>65</v>
      </c>
      <c r="E1618" s="244" t="s">
        <v>4900</v>
      </c>
      <c r="F1618" s="245">
        <v>34.86</v>
      </c>
    </row>
    <row r="1619" spans="1:6" ht="13.5">
      <c r="A1619" s="244" t="s">
        <v>11274</v>
      </c>
      <c r="B1619" s="244" t="str">
        <f t="shared" si="25"/>
        <v>94282U</v>
      </c>
      <c r="C1619" s="244" t="s">
        <v>6161</v>
      </c>
      <c r="D1619" s="244" t="s">
        <v>65</v>
      </c>
      <c r="E1619" s="244" t="s">
        <v>4900</v>
      </c>
      <c r="F1619" s="245">
        <v>43.51</v>
      </c>
    </row>
    <row r="1620" spans="1:6" ht="13.5">
      <c r="A1620" s="244" t="s">
        <v>11275</v>
      </c>
      <c r="B1620" s="244" t="str">
        <f t="shared" si="25"/>
        <v>94283U</v>
      </c>
      <c r="C1620" s="244" t="s">
        <v>6162</v>
      </c>
      <c r="D1620" s="244" t="s">
        <v>65</v>
      </c>
      <c r="E1620" s="244" t="s">
        <v>4900</v>
      </c>
      <c r="F1620" s="245">
        <v>44.9</v>
      </c>
    </row>
    <row r="1621" spans="1:6" ht="13.5">
      <c r="A1621" s="244" t="s">
        <v>11276</v>
      </c>
      <c r="B1621" s="244" t="str">
        <f t="shared" si="25"/>
        <v>94284U</v>
      </c>
      <c r="C1621" s="244" t="s">
        <v>6163</v>
      </c>
      <c r="D1621" s="244" t="s">
        <v>65</v>
      </c>
      <c r="E1621" s="244" t="s">
        <v>4900</v>
      </c>
      <c r="F1621" s="245">
        <v>53.54</v>
      </c>
    </row>
    <row r="1622" spans="1:6" ht="13.5">
      <c r="A1622" s="244" t="s">
        <v>11277</v>
      </c>
      <c r="B1622" s="244" t="str">
        <f t="shared" si="25"/>
        <v>94285U</v>
      </c>
      <c r="C1622" s="244" t="s">
        <v>6164</v>
      </c>
      <c r="D1622" s="244" t="s">
        <v>65</v>
      </c>
      <c r="E1622" s="244" t="s">
        <v>4900</v>
      </c>
      <c r="F1622" s="245">
        <v>54.51</v>
      </c>
    </row>
    <row r="1623" spans="1:6" ht="13.5">
      <c r="A1623" s="244" t="s">
        <v>11278</v>
      </c>
      <c r="B1623" s="244" t="str">
        <f t="shared" si="25"/>
        <v>94286U</v>
      </c>
      <c r="C1623" s="244" t="s">
        <v>6165</v>
      </c>
      <c r="D1623" s="244" t="s">
        <v>65</v>
      </c>
      <c r="E1623" s="244" t="s">
        <v>4900</v>
      </c>
      <c r="F1623" s="245">
        <v>63.16</v>
      </c>
    </row>
    <row r="1624" spans="1:6" ht="13.5">
      <c r="A1624" s="244" t="s">
        <v>11279</v>
      </c>
      <c r="B1624" s="244" t="str">
        <f t="shared" si="25"/>
        <v>94287U</v>
      </c>
      <c r="C1624" s="244" t="s">
        <v>6166</v>
      </c>
      <c r="D1624" s="244" t="s">
        <v>65</v>
      </c>
      <c r="E1624" s="244" t="s">
        <v>4900</v>
      </c>
      <c r="F1624" s="245">
        <v>27.41</v>
      </c>
    </row>
    <row r="1625" spans="1:6" ht="13.5">
      <c r="A1625" s="244" t="s">
        <v>11280</v>
      </c>
      <c r="B1625" s="244" t="str">
        <f t="shared" si="25"/>
        <v>94288U</v>
      </c>
      <c r="C1625" s="244" t="s">
        <v>6167</v>
      </c>
      <c r="D1625" s="244" t="s">
        <v>65</v>
      </c>
      <c r="E1625" s="244" t="s">
        <v>4900</v>
      </c>
      <c r="F1625" s="245">
        <v>34.97</v>
      </c>
    </row>
    <row r="1626" spans="1:6" ht="13.5">
      <c r="A1626" s="244" t="s">
        <v>11281</v>
      </c>
      <c r="B1626" s="244" t="str">
        <f t="shared" si="25"/>
        <v>94289U</v>
      </c>
      <c r="C1626" s="244" t="s">
        <v>6168</v>
      </c>
      <c r="D1626" s="244" t="s">
        <v>65</v>
      </c>
      <c r="E1626" s="244" t="s">
        <v>4900</v>
      </c>
      <c r="F1626" s="245">
        <v>34.659999999999997</v>
      </c>
    </row>
    <row r="1627" spans="1:6" ht="13.5">
      <c r="A1627" s="244" t="s">
        <v>11282</v>
      </c>
      <c r="B1627" s="244" t="str">
        <f t="shared" si="25"/>
        <v>94290U</v>
      </c>
      <c r="C1627" s="244" t="s">
        <v>6169</v>
      </c>
      <c r="D1627" s="244" t="s">
        <v>65</v>
      </c>
      <c r="E1627" s="244" t="s">
        <v>4900</v>
      </c>
      <c r="F1627" s="245">
        <v>42.21</v>
      </c>
    </row>
    <row r="1628" spans="1:6" ht="13.5">
      <c r="A1628" s="244" t="s">
        <v>11283</v>
      </c>
      <c r="B1628" s="244" t="str">
        <f t="shared" si="25"/>
        <v>94291U</v>
      </c>
      <c r="C1628" s="244" t="s">
        <v>6170</v>
      </c>
      <c r="D1628" s="244" t="s">
        <v>65</v>
      </c>
      <c r="E1628" s="244" t="s">
        <v>4900</v>
      </c>
      <c r="F1628" s="245">
        <v>41.53</v>
      </c>
    </row>
    <row r="1629" spans="1:6" ht="13.5">
      <c r="A1629" s="244" t="s">
        <v>11284</v>
      </c>
      <c r="B1629" s="244" t="str">
        <f t="shared" si="25"/>
        <v>94292U</v>
      </c>
      <c r="C1629" s="244" t="s">
        <v>6171</v>
      </c>
      <c r="D1629" s="244" t="s">
        <v>65</v>
      </c>
      <c r="E1629" s="244" t="s">
        <v>4900</v>
      </c>
      <c r="F1629" s="245">
        <v>49.08</v>
      </c>
    </row>
    <row r="1630" spans="1:6" ht="13.5">
      <c r="A1630" s="244" t="s">
        <v>11285</v>
      </c>
      <c r="B1630" s="244" t="str">
        <f t="shared" si="25"/>
        <v>94293U</v>
      </c>
      <c r="C1630" s="244" t="s">
        <v>6172</v>
      </c>
      <c r="D1630" s="244" t="s">
        <v>65</v>
      </c>
      <c r="E1630" s="244" t="s">
        <v>4900</v>
      </c>
      <c r="F1630" s="245">
        <v>106.85</v>
      </c>
    </row>
    <row r="1631" spans="1:6" ht="13.5">
      <c r="A1631" s="244" t="s">
        <v>11286</v>
      </c>
      <c r="B1631" s="244" t="str">
        <f t="shared" si="25"/>
        <v>94294U</v>
      </c>
      <c r="C1631" s="244" t="s">
        <v>6173</v>
      </c>
      <c r="D1631" s="244" t="s">
        <v>65</v>
      </c>
      <c r="E1631" s="244" t="s">
        <v>4900</v>
      </c>
      <c r="F1631" s="245">
        <v>6.07</v>
      </c>
    </row>
    <row r="1632" spans="1:6" ht="13.5">
      <c r="A1632" s="244" t="s">
        <v>11287</v>
      </c>
      <c r="B1632" s="244" t="str">
        <f t="shared" si="25"/>
        <v>94037U</v>
      </c>
      <c r="C1632" s="244" t="s">
        <v>6174</v>
      </c>
      <c r="D1632" s="244" t="s">
        <v>63</v>
      </c>
      <c r="E1632" s="244" t="s">
        <v>4952</v>
      </c>
      <c r="F1632" s="245">
        <v>14.93</v>
      </c>
    </row>
    <row r="1633" spans="1:6" ht="13.5">
      <c r="A1633" s="244" t="s">
        <v>11288</v>
      </c>
      <c r="B1633" s="244" t="str">
        <f t="shared" si="25"/>
        <v>94038U</v>
      </c>
      <c r="C1633" s="244" t="s">
        <v>6175</v>
      </c>
      <c r="D1633" s="244" t="s">
        <v>63</v>
      </c>
      <c r="E1633" s="244" t="s">
        <v>4952</v>
      </c>
      <c r="F1633" s="245">
        <v>20.51</v>
      </c>
    </row>
    <row r="1634" spans="1:6" ht="13.5">
      <c r="A1634" s="244" t="s">
        <v>11289</v>
      </c>
      <c r="B1634" s="244" t="str">
        <f t="shared" si="25"/>
        <v>94039U</v>
      </c>
      <c r="C1634" s="244" t="s">
        <v>6176</v>
      </c>
      <c r="D1634" s="244" t="s">
        <v>63</v>
      </c>
      <c r="E1634" s="244" t="s">
        <v>4952</v>
      </c>
      <c r="F1634" s="245">
        <v>11.75</v>
      </c>
    </row>
    <row r="1635" spans="1:6" ht="13.5">
      <c r="A1635" s="244" t="s">
        <v>11290</v>
      </c>
      <c r="B1635" s="244" t="str">
        <f t="shared" si="25"/>
        <v>94040U</v>
      </c>
      <c r="C1635" s="244" t="s">
        <v>6177</v>
      </c>
      <c r="D1635" s="244" t="s">
        <v>63</v>
      </c>
      <c r="E1635" s="244" t="s">
        <v>4952</v>
      </c>
      <c r="F1635" s="245">
        <v>17.37</v>
      </c>
    </row>
    <row r="1636" spans="1:6" ht="13.5">
      <c r="A1636" s="244" t="s">
        <v>11291</v>
      </c>
      <c r="B1636" s="244" t="str">
        <f t="shared" si="25"/>
        <v>94041U</v>
      </c>
      <c r="C1636" s="244" t="s">
        <v>6178</v>
      </c>
      <c r="D1636" s="244" t="s">
        <v>63</v>
      </c>
      <c r="E1636" s="244" t="s">
        <v>4952</v>
      </c>
      <c r="F1636" s="245">
        <v>8.9600000000000009</v>
      </c>
    </row>
    <row r="1637" spans="1:6" ht="13.5">
      <c r="A1637" s="244" t="s">
        <v>11292</v>
      </c>
      <c r="B1637" s="244" t="str">
        <f t="shared" si="25"/>
        <v>94042U</v>
      </c>
      <c r="C1637" s="244" t="s">
        <v>6179</v>
      </c>
      <c r="D1637" s="244" t="s">
        <v>63</v>
      </c>
      <c r="E1637" s="244" t="s">
        <v>4952</v>
      </c>
      <c r="F1637" s="245">
        <v>14.7</v>
      </c>
    </row>
    <row r="1638" spans="1:6" ht="13.5">
      <c r="A1638" s="244" t="s">
        <v>11293</v>
      </c>
      <c r="B1638" s="244" t="str">
        <f t="shared" si="25"/>
        <v>94043U</v>
      </c>
      <c r="C1638" s="244" t="s">
        <v>6180</v>
      </c>
      <c r="D1638" s="244" t="s">
        <v>63</v>
      </c>
      <c r="E1638" s="244" t="s">
        <v>4952</v>
      </c>
      <c r="F1638" s="245">
        <v>14.03</v>
      </c>
    </row>
    <row r="1639" spans="1:6" ht="13.5">
      <c r="A1639" s="244" t="s">
        <v>11294</v>
      </c>
      <c r="B1639" s="244" t="str">
        <f t="shared" si="25"/>
        <v>94044U</v>
      </c>
      <c r="C1639" s="244" t="s">
        <v>6181</v>
      </c>
      <c r="D1639" s="244" t="s">
        <v>63</v>
      </c>
      <c r="E1639" s="244" t="s">
        <v>4952</v>
      </c>
      <c r="F1639" s="245">
        <v>19.64</v>
      </c>
    </row>
    <row r="1640" spans="1:6" ht="13.5">
      <c r="A1640" s="244" t="s">
        <v>11295</v>
      </c>
      <c r="B1640" s="244" t="str">
        <f t="shared" si="25"/>
        <v>94045U</v>
      </c>
      <c r="C1640" s="244" t="s">
        <v>6182</v>
      </c>
      <c r="D1640" s="244" t="s">
        <v>63</v>
      </c>
      <c r="E1640" s="244" t="s">
        <v>4952</v>
      </c>
      <c r="F1640" s="245">
        <v>10.89</v>
      </c>
    </row>
    <row r="1641" spans="1:6" ht="13.5">
      <c r="A1641" s="244" t="s">
        <v>11296</v>
      </c>
      <c r="B1641" s="244" t="str">
        <f t="shared" si="25"/>
        <v>94046U</v>
      </c>
      <c r="C1641" s="244" t="s">
        <v>6183</v>
      </c>
      <c r="D1641" s="244" t="s">
        <v>63</v>
      </c>
      <c r="E1641" s="244" t="s">
        <v>4952</v>
      </c>
      <c r="F1641" s="245">
        <v>16.48</v>
      </c>
    </row>
    <row r="1642" spans="1:6" ht="13.5">
      <c r="A1642" s="244" t="s">
        <v>11297</v>
      </c>
      <c r="B1642" s="244" t="str">
        <f t="shared" si="25"/>
        <v>94047U</v>
      </c>
      <c r="C1642" s="244" t="s">
        <v>6184</v>
      </c>
      <c r="D1642" s="244" t="s">
        <v>63</v>
      </c>
      <c r="E1642" s="244" t="s">
        <v>4952</v>
      </c>
      <c r="F1642" s="245">
        <v>8.1</v>
      </c>
    </row>
    <row r="1643" spans="1:6" ht="13.5">
      <c r="A1643" s="244" t="s">
        <v>11298</v>
      </c>
      <c r="B1643" s="244" t="str">
        <f t="shared" si="25"/>
        <v>94048U</v>
      </c>
      <c r="C1643" s="244" t="s">
        <v>6185</v>
      </c>
      <c r="D1643" s="244" t="s">
        <v>63</v>
      </c>
      <c r="E1643" s="244" t="s">
        <v>4952</v>
      </c>
      <c r="F1643" s="245">
        <v>13.81</v>
      </c>
    </row>
    <row r="1644" spans="1:6" ht="13.5">
      <c r="A1644" s="244" t="s">
        <v>11299</v>
      </c>
      <c r="B1644" s="244" t="str">
        <f t="shared" si="25"/>
        <v>94049U</v>
      </c>
      <c r="C1644" s="244" t="s">
        <v>6186</v>
      </c>
      <c r="D1644" s="244" t="s">
        <v>63</v>
      </c>
      <c r="E1644" s="244" t="s">
        <v>4952</v>
      </c>
      <c r="F1644" s="245">
        <v>25.01</v>
      </c>
    </row>
    <row r="1645" spans="1:6" ht="13.5">
      <c r="A1645" s="244" t="s">
        <v>11300</v>
      </c>
      <c r="B1645" s="244" t="str">
        <f t="shared" si="25"/>
        <v>94050U</v>
      </c>
      <c r="C1645" s="244" t="s">
        <v>6187</v>
      </c>
      <c r="D1645" s="244" t="s">
        <v>63</v>
      </c>
      <c r="E1645" s="244" t="s">
        <v>4952</v>
      </c>
      <c r="F1645" s="245">
        <v>32.32</v>
      </c>
    </row>
    <row r="1646" spans="1:6" ht="13.5">
      <c r="A1646" s="244" t="s">
        <v>11301</v>
      </c>
      <c r="B1646" s="244" t="str">
        <f t="shared" si="25"/>
        <v>94051U</v>
      </c>
      <c r="C1646" s="244" t="s">
        <v>6188</v>
      </c>
      <c r="D1646" s="244" t="s">
        <v>63</v>
      </c>
      <c r="E1646" s="244" t="s">
        <v>4952</v>
      </c>
      <c r="F1646" s="245">
        <v>20.59</v>
      </c>
    </row>
    <row r="1647" spans="1:6" ht="13.5">
      <c r="A1647" s="244" t="s">
        <v>11302</v>
      </c>
      <c r="B1647" s="244" t="str">
        <f t="shared" si="25"/>
        <v>94052U</v>
      </c>
      <c r="C1647" s="244" t="s">
        <v>6189</v>
      </c>
      <c r="D1647" s="244" t="s">
        <v>63</v>
      </c>
      <c r="E1647" s="244" t="s">
        <v>4952</v>
      </c>
      <c r="F1647" s="245">
        <v>27.76</v>
      </c>
    </row>
    <row r="1648" spans="1:6" ht="13.5">
      <c r="A1648" s="244" t="s">
        <v>11303</v>
      </c>
      <c r="B1648" s="244" t="str">
        <f t="shared" si="25"/>
        <v>94053U</v>
      </c>
      <c r="C1648" s="244" t="s">
        <v>6190</v>
      </c>
      <c r="D1648" s="244" t="s">
        <v>63</v>
      </c>
      <c r="E1648" s="244" t="s">
        <v>4952</v>
      </c>
      <c r="F1648" s="245">
        <v>17.760000000000002</v>
      </c>
    </row>
    <row r="1649" spans="1:6" ht="13.5">
      <c r="A1649" s="244" t="s">
        <v>11304</v>
      </c>
      <c r="B1649" s="244" t="str">
        <f t="shared" si="25"/>
        <v>94054U</v>
      </c>
      <c r="C1649" s="244" t="s">
        <v>6191</v>
      </c>
      <c r="D1649" s="244" t="s">
        <v>63</v>
      </c>
      <c r="E1649" s="244" t="s">
        <v>4952</v>
      </c>
      <c r="F1649" s="245">
        <v>25.05</v>
      </c>
    </row>
    <row r="1650" spans="1:6" ht="13.5">
      <c r="A1650" s="244" t="s">
        <v>11305</v>
      </c>
      <c r="B1650" s="244" t="str">
        <f t="shared" si="25"/>
        <v>94055U</v>
      </c>
      <c r="C1650" s="244" t="s">
        <v>6192</v>
      </c>
      <c r="D1650" s="244" t="s">
        <v>63</v>
      </c>
      <c r="E1650" s="244" t="s">
        <v>4952</v>
      </c>
      <c r="F1650" s="245">
        <v>24.31</v>
      </c>
    </row>
    <row r="1651" spans="1:6" ht="13.5">
      <c r="A1651" s="244" t="s">
        <v>11306</v>
      </c>
      <c r="B1651" s="244" t="str">
        <f t="shared" si="25"/>
        <v>94056U</v>
      </c>
      <c r="C1651" s="244" t="s">
        <v>6193</v>
      </c>
      <c r="D1651" s="244" t="s">
        <v>63</v>
      </c>
      <c r="E1651" s="244" t="s">
        <v>4952</v>
      </c>
      <c r="F1651" s="245">
        <v>31.18</v>
      </c>
    </row>
    <row r="1652" spans="1:6" ht="13.5">
      <c r="A1652" s="244" t="s">
        <v>11307</v>
      </c>
      <c r="B1652" s="244" t="str">
        <f t="shared" si="25"/>
        <v>94057U</v>
      </c>
      <c r="C1652" s="244" t="s">
        <v>6194</v>
      </c>
      <c r="D1652" s="244" t="s">
        <v>63</v>
      </c>
      <c r="E1652" s="244" t="s">
        <v>4952</v>
      </c>
      <c r="F1652" s="245">
        <v>19.45</v>
      </c>
    </row>
    <row r="1653" spans="1:6" ht="13.5">
      <c r="A1653" s="244" t="s">
        <v>11308</v>
      </c>
      <c r="B1653" s="244" t="str">
        <f t="shared" si="25"/>
        <v>94058U</v>
      </c>
      <c r="C1653" s="244" t="s">
        <v>6195</v>
      </c>
      <c r="D1653" s="244" t="s">
        <v>63</v>
      </c>
      <c r="E1653" s="244" t="s">
        <v>4952</v>
      </c>
      <c r="F1653" s="245">
        <v>26.61</v>
      </c>
    </row>
    <row r="1654" spans="1:6" ht="13.5">
      <c r="A1654" s="244" t="s">
        <v>11309</v>
      </c>
      <c r="B1654" s="244" t="str">
        <f t="shared" si="25"/>
        <v>94059U</v>
      </c>
      <c r="C1654" s="244" t="s">
        <v>6196</v>
      </c>
      <c r="D1654" s="244" t="s">
        <v>63</v>
      </c>
      <c r="E1654" s="244" t="s">
        <v>4952</v>
      </c>
      <c r="F1654" s="245">
        <v>16.63</v>
      </c>
    </row>
    <row r="1655" spans="1:6" ht="13.5">
      <c r="A1655" s="244" t="s">
        <v>11310</v>
      </c>
      <c r="B1655" s="244" t="str">
        <f t="shared" si="25"/>
        <v>94060U</v>
      </c>
      <c r="C1655" s="244" t="s">
        <v>6197</v>
      </c>
      <c r="D1655" s="244" t="s">
        <v>63</v>
      </c>
      <c r="E1655" s="244" t="s">
        <v>4952</v>
      </c>
      <c r="F1655" s="245">
        <v>23.92</v>
      </c>
    </row>
    <row r="1656" spans="1:6" ht="13.5">
      <c r="A1656" s="244" t="s">
        <v>11311</v>
      </c>
      <c r="B1656" s="244" t="str">
        <f t="shared" si="25"/>
        <v>73301U</v>
      </c>
      <c r="C1656" s="244" t="s">
        <v>6198</v>
      </c>
      <c r="D1656" s="244" t="s">
        <v>79</v>
      </c>
      <c r="E1656" s="244" t="s">
        <v>4900</v>
      </c>
      <c r="F1656" s="245">
        <v>8.67</v>
      </c>
    </row>
    <row r="1657" spans="1:6" ht="13.5">
      <c r="A1657" s="244" t="s">
        <v>11312</v>
      </c>
      <c r="B1657" s="244" t="str">
        <f t="shared" si="25"/>
        <v>83515U</v>
      </c>
      <c r="C1657" s="244" t="s">
        <v>6199</v>
      </c>
      <c r="D1657" s="244" t="s">
        <v>79</v>
      </c>
      <c r="E1657" s="244" t="s">
        <v>4900</v>
      </c>
      <c r="F1657" s="245">
        <v>15.62</v>
      </c>
    </row>
    <row r="1658" spans="1:6" ht="13.5">
      <c r="A1658" s="244" t="s">
        <v>11313</v>
      </c>
      <c r="B1658" s="244" t="str">
        <f t="shared" si="25"/>
        <v>83516U</v>
      </c>
      <c r="C1658" s="244" t="s">
        <v>6200</v>
      </c>
      <c r="D1658" s="244" t="s">
        <v>79</v>
      </c>
      <c r="E1658" s="244" t="s">
        <v>4900</v>
      </c>
      <c r="F1658" s="245">
        <v>18.04</v>
      </c>
    </row>
    <row r="1659" spans="1:6" ht="13.5">
      <c r="A1659" s="244" t="s">
        <v>16484</v>
      </c>
      <c r="B1659" s="244" t="str">
        <f t="shared" si="25"/>
        <v>90788U</v>
      </c>
      <c r="C1659" s="244" t="s">
        <v>16485</v>
      </c>
      <c r="D1659" s="244" t="s">
        <v>2</v>
      </c>
      <c r="E1659" s="244" t="s">
        <v>4900</v>
      </c>
      <c r="F1659" s="245">
        <v>412.96</v>
      </c>
    </row>
    <row r="1660" spans="1:6" ht="13.5">
      <c r="A1660" s="244" t="s">
        <v>16486</v>
      </c>
      <c r="B1660" s="244" t="str">
        <f t="shared" si="25"/>
        <v>90789U</v>
      </c>
      <c r="C1660" s="244" t="s">
        <v>16487</v>
      </c>
      <c r="D1660" s="244" t="s">
        <v>2</v>
      </c>
      <c r="E1660" s="244" t="s">
        <v>4900</v>
      </c>
      <c r="F1660" s="245">
        <v>426.85</v>
      </c>
    </row>
    <row r="1661" spans="1:6" ht="13.5">
      <c r="A1661" s="244" t="s">
        <v>16488</v>
      </c>
      <c r="B1661" s="244" t="str">
        <f t="shared" si="25"/>
        <v>90790U</v>
      </c>
      <c r="C1661" s="244" t="s">
        <v>16489</v>
      </c>
      <c r="D1661" s="244" t="s">
        <v>2</v>
      </c>
      <c r="E1661" s="244" t="s">
        <v>4900</v>
      </c>
      <c r="F1661" s="245">
        <v>430.73</v>
      </c>
    </row>
    <row r="1662" spans="1:6" ht="13.5">
      <c r="A1662" s="244" t="s">
        <v>16490</v>
      </c>
      <c r="B1662" s="244" t="str">
        <f t="shared" si="25"/>
        <v>90791U</v>
      </c>
      <c r="C1662" s="244" t="s">
        <v>16491</v>
      </c>
      <c r="D1662" s="244" t="s">
        <v>2</v>
      </c>
      <c r="E1662" s="244" t="s">
        <v>4900</v>
      </c>
      <c r="F1662" s="245">
        <v>461.45</v>
      </c>
    </row>
    <row r="1663" spans="1:6" ht="13.5">
      <c r="A1663" s="244" t="s">
        <v>16492</v>
      </c>
      <c r="B1663" s="244" t="str">
        <f t="shared" si="25"/>
        <v>90793U</v>
      </c>
      <c r="C1663" s="244" t="s">
        <v>16493</v>
      </c>
      <c r="D1663" s="244" t="s">
        <v>2</v>
      </c>
      <c r="E1663" s="244" t="s">
        <v>4900</v>
      </c>
      <c r="F1663" s="245">
        <v>496.73</v>
      </c>
    </row>
    <row r="1664" spans="1:6" ht="13.5">
      <c r="A1664" s="244" t="s">
        <v>16494</v>
      </c>
      <c r="B1664" s="244" t="str">
        <f t="shared" si="25"/>
        <v>90794U</v>
      </c>
      <c r="C1664" s="244" t="s">
        <v>16495</v>
      </c>
      <c r="D1664" s="244" t="s">
        <v>2</v>
      </c>
      <c r="E1664" s="244" t="s">
        <v>4900</v>
      </c>
      <c r="F1664" s="245">
        <v>444.99</v>
      </c>
    </row>
    <row r="1665" spans="1:6" ht="13.5">
      <c r="A1665" s="244" t="s">
        <v>16496</v>
      </c>
      <c r="B1665" s="244" t="str">
        <f t="shared" si="25"/>
        <v>90795U</v>
      </c>
      <c r="C1665" s="244" t="s">
        <v>16497</v>
      </c>
      <c r="D1665" s="244" t="s">
        <v>2</v>
      </c>
      <c r="E1665" s="244" t="s">
        <v>4900</v>
      </c>
      <c r="F1665" s="245">
        <v>462.6</v>
      </c>
    </row>
    <row r="1666" spans="1:6" ht="13.5">
      <c r="A1666" s="244" t="s">
        <v>16498</v>
      </c>
      <c r="B1666" s="244" t="str">
        <f t="shared" si="25"/>
        <v>90796U</v>
      </c>
      <c r="C1666" s="244" t="s">
        <v>16499</v>
      </c>
      <c r="D1666" s="244" t="s">
        <v>2</v>
      </c>
      <c r="E1666" s="244" t="s">
        <v>4900</v>
      </c>
      <c r="F1666" s="245">
        <v>470.21</v>
      </c>
    </row>
    <row r="1667" spans="1:6" ht="13.5">
      <c r="A1667" s="244" t="s">
        <v>16500</v>
      </c>
      <c r="B1667" s="244" t="str">
        <f t="shared" si="25"/>
        <v>90797U</v>
      </c>
      <c r="C1667" s="244" t="s">
        <v>16501</v>
      </c>
      <c r="D1667" s="244" t="s">
        <v>2</v>
      </c>
      <c r="E1667" s="244" t="s">
        <v>4900</v>
      </c>
      <c r="F1667" s="245">
        <v>498.83</v>
      </c>
    </row>
    <row r="1668" spans="1:6" ht="13.5">
      <c r="A1668" s="244" t="s">
        <v>16502</v>
      </c>
      <c r="B1668" s="244" t="str">
        <f t="shared" si="25"/>
        <v>90798U</v>
      </c>
      <c r="C1668" s="244" t="s">
        <v>16503</v>
      </c>
      <c r="D1668" s="244" t="s">
        <v>2</v>
      </c>
      <c r="E1668" s="244" t="s">
        <v>4900</v>
      </c>
      <c r="F1668" s="245">
        <v>503</v>
      </c>
    </row>
    <row r="1669" spans="1:6" ht="13.5">
      <c r="A1669" s="244" t="s">
        <v>16504</v>
      </c>
      <c r="B1669" s="244" t="str">
        <f t="shared" si="25"/>
        <v>90799U</v>
      </c>
      <c r="C1669" s="244" t="s">
        <v>16505</v>
      </c>
      <c r="D1669" s="244" t="s">
        <v>2</v>
      </c>
      <c r="E1669" s="244" t="s">
        <v>4900</v>
      </c>
      <c r="F1669" s="245">
        <v>520.01</v>
      </c>
    </row>
    <row r="1670" spans="1:6" ht="13.5">
      <c r="A1670" s="244" t="s">
        <v>11314</v>
      </c>
      <c r="B1670" s="244" t="str">
        <f t="shared" si="25"/>
        <v>90801U</v>
      </c>
      <c r="C1670" s="244" t="s">
        <v>16506</v>
      </c>
      <c r="D1670" s="244" t="s">
        <v>2</v>
      </c>
      <c r="E1670" s="244" t="s">
        <v>4900</v>
      </c>
      <c r="F1670" s="245">
        <v>180.5</v>
      </c>
    </row>
    <row r="1671" spans="1:6" ht="13.5">
      <c r="A1671" s="244" t="s">
        <v>11315</v>
      </c>
      <c r="B1671" s="244" t="str">
        <f t="shared" si="25"/>
        <v>90806U</v>
      </c>
      <c r="C1671" s="244" t="s">
        <v>16507</v>
      </c>
      <c r="D1671" s="244" t="s">
        <v>2</v>
      </c>
      <c r="E1671" s="244" t="s">
        <v>4900</v>
      </c>
      <c r="F1671" s="245">
        <v>244.13</v>
      </c>
    </row>
    <row r="1672" spans="1:6" ht="13.5">
      <c r="A1672" s="244" t="s">
        <v>11316</v>
      </c>
      <c r="B1672" s="244" t="str">
        <f t="shared" ref="B1672:B1735" si="26">A1672&amp;"U"</f>
        <v>90820U</v>
      </c>
      <c r="C1672" s="244" t="s">
        <v>16508</v>
      </c>
      <c r="D1672" s="244" t="s">
        <v>2</v>
      </c>
      <c r="E1672" s="244" t="s">
        <v>4900</v>
      </c>
      <c r="F1672" s="245">
        <v>260.95</v>
      </c>
    </row>
    <row r="1673" spans="1:6" ht="13.5">
      <c r="A1673" s="244" t="s">
        <v>11317</v>
      </c>
      <c r="B1673" s="244" t="str">
        <f t="shared" si="26"/>
        <v>90821U</v>
      </c>
      <c r="C1673" s="244" t="s">
        <v>16509</v>
      </c>
      <c r="D1673" s="244" t="s">
        <v>2</v>
      </c>
      <c r="E1673" s="244" t="s">
        <v>4900</v>
      </c>
      <c r="F1673" s="245">
        <v>286.04000000000002</v>
      </c>
    </row>
    <row r="1674" spans="1:6" ht="13.5">
      <c r="A1674" s="244" t="s">
        <v>11318</v>
      </c>
      <c r="B1674" s="244" t="str">
        <f t="shared" si="26"/>
        <v>90822U</v>
      </c>
      <c r="C1674" s="244" t="s">
        <v>16510</v>
      </c>
      <c r="D1674" s="244" t="s">
        <v>2</v>
      </c>
      <c r="E1674" s="244" t="s">
        <v>4900</v>
      </c>
      <c r="F1674" s="245">
        <v>282.97000000000003</v>
      </c>
    </row>
    <row r="1675" spans="1:6" ht="13.5">
      <c r="A1675" s="244" t="s">
        <v>11319</v>
      </c>
      <c r="B1675" s="244" t="str">
        <f t="shared" si="26"/>
        <v>90823U</v>
      </c>
      <c r="C1675" s="244" t="s">
        <v>16511</v>
      </c>
      <c r="D1675" s="244" t="s">
        <v>2</v>
      </c>
      <c r="E1675" s="244" t="s">
        <v>4900</v>
      </c>
      <c r="F1675" s="245">
        <v>299.02</v>
      </c>
    </row>
    <row r="1676" spans="1:6" ht="13.5">
      <c r="A1676" s="244" t="s">
        <v>16512</v>
      </c>
      <c r="B1676" s="244" t="str">
        <f t="shared" si="26"/>
        <v>90824U</v>
      </c>
      <c r="C1676" s="244" t="s">
        <v>16513</v>
      </c>
      <c r="D1676" s="244" t="s">
        <v>2</v>
      </c>
      <c r="E1676" s="244" t="s">
        <v>4900</v>
      </c>
      <c r="F1676" s="245">
        <v>309.3</v>
      </c>
    </row>
    <row r="1677" spans="1:6" ht="13.5">
      <c r="A1677" s="244" t="s">
        <v>16514</v>
      </c>
      <c r="B1677" s="244" t="str">
        <f t="shared" si="26"/>
        <v>90825U</v>
      </c>
      <c r="C1677" s="244" t="s">
        <v>16515</v>
      </c>
      <c r="D1677" s="244" t="s">
        <v>2</v>
      </c>
      <c r="E1677" s="244" t="s">
        <v>4900</v>
      </c>
      <c r="F1677" s="245">
        <v>332.92</v>
      </c>
    </row>
    <row r="1678" spans="1:6" ht="13.5">
      <c r="A1678" s="244" t="s">
        <v>11320</v>
      </c>
      <c r="B1678" s="244" t="str">
        <f t="shared" si="26"/>
        <v>90830U</v>
      </c>
      <c r="C1678" s="244" t="s">
        <v>16516</v>
      </c>
      <c r="D1678" s="244" t="s">
        <v>2</v>
      </c>
      <c r="E1678" s="244" t="s">
        <v>4900</v>
      </c>
      <c r="F1678" s="245">
        <v>104.05</v>
      </c>
    </row>
    <row r="1679" spans="1:6" ht="13.5">
      <c r="A1679" s="244" t="s">
        <v>11321</v>
      </c>
      <c r="B1679" s="244" t="str">
        <f t="shared" si="26"/>
        <v>90831U</v>
      </c>
      <c r="C1679" s="244" t="s">
        <v>16517</v>
      </c>
      <c r="D1679" s="244" t="s">
        <v>2</v>
      </c>
      <c r="E1679" s="244" t="s">
        <v>4900</v>
      </c>
      <c r="F1679" s="245">
        <v>81.53</v>
      </c>
    </row>
    <row r="1680" spans="1:6" ht="13.5">
      <c r="A1680" s="244" t="s">
        <v>11322</v>
      </c>
      <c r="B1680" s="244" t="str">
        <f t="shared" si="26"/>
        <v>90841U</v>
      </c>
      <c r="C1680" s="244" t="s">
        <v>16518</v>
      </c>
      <c r="D1680" s="244" t="s">
        <v>2</v>
      </c>
      <c r="E1680" s="244" t="s">
        <v>4900</v>
      </c>
      <c r="F1680" s="245">
        <v>639.89</v>
      </c>
    </row>
    <row r="1681" spans="1:6" ht="13.5">
      <c r="A1681" s="244" t="s">
        <v>11323</v>
      </c>
      <c r="B1681" s="244" t="str">
        <f t="shared" si="26"/>
        <v>90842U</v>
      </c>
      <c r="C1681" s="244" t="s">
        <v>16519</v>
      </c>
      <c r="D1681" s="244" t="s">
        <v>2</v>
      </c>
      <c r="E1681" s="244" t="s">
        <v>4900</v>
      </c>
      <c r="F1681" s="245">
        <v>673.28</v>
      </c>
    </row>
    <row r="1682" spans="1:6" ht="13.5">
      <c r="A1682" s="244" t="s">
        <v>11324</v>
      </c>
      <c r="B1682" s="244" t="str">
        <f t="shared" si="26"/>
        <v>90843U</v>
      </c>
      <c r="C1682" s="244" t="s">
        <v>16520</v>
      </c>
      <c r="D1682" s="244" t="s">
        <v>2</v>
      </c>
      <c r="E1682" s="244" t="s">
        <v>4900</v>
      </c>
      <c r="F1682" s="245">
        <v>686.65</v>
      </c>
    </row>
    <row r="1683" spans="1:6" ht="13.5">
      <c r="A1683" s="244" t="s">
        <v>11325</v>
      </c>
      <c r="B1683" s="244" t="str">
        <f t="shared" si="26"/>
        <v>90844U</v>
      </c>
      <c r="C1683" s="244" t="s">
        <v>16521</v>
      </c>
      <c r="D1683" s="244" t="s">
        <v>2</v>
      </c>
      <c r="E1683" s="244" t="s">
        <v>4900</v>
      </c>
      <c r="F1683" s="245">
        <v>703.81</v>
      </c>
    </row>
    <row r="1684" spans="1:6" ht="13.5">
      <c r="A1684" s="244" t="s">
        <v>11326</v>
      </c>
      <c r="B1684" s="244" t="str">
        <f t="shared" si="26"/>
        <v>90847U</v>
      </c>
      <c r="C1684" s="244" t="s">
        <v>16522</v>
      </c>
      <c r="D1684" s="244" t="s">
        <v>2</v>
      </c>
      <c r="E1684" s="244" t="s">
        <v>4900</v>
      </c>
      <c r="F1684" s="245">
        <v>558.36</v>
      </c>
    </row>
    <row r="1685" spans="1:6" ht="13.5">
      <c r="A1685" s="244" t="s">
        <v>11327</v>
      </c>
      <c r="B1685" s="244" t="str">
        <f t="shared" si="26"/>
        <v>90848U</v>
      </c>
      <c r="C1685" s="244" t="s">
        <v>16523</v>
      </c>
      <c r="D1685" s="244" t="s">
        <v>2</v>
      </c>
      <c r="E1685" s="244" t="s">
        <v>4900</v>
      </c>
      <c r="F1685" s="245">
        <v>584.55999999999995</v>
      </c>
    </row>
    <row r="1686" spans="1:6" ht="13.5">
      <c r="A1686" s="244" t="s">
        <v>11328</v>
      </c>
      <c r="B1686" s="244" t="str">
        <f t="shared" si="26"/>
        <v>90849U</v>
      </c>
      <c r="C1686" s="244" t="s">
        <v>16524</v>
      </c>
      <c r="D1686" s="244" t="s">
        <v>2</v>
      </c>
      <c r="E1686" s="244" t="s">
        <v>4900</v>
      </c>
      <c r="F1686" s="245">
        <v>582.6</v>
      </c>
    </row>
    <row r="1687" spans="1:6" ht="13.5">
      <c r="A1687" s="244" t="s">
        <v>11329</v>
      </c>
      <c r="B1687" s="244" t="str">
        <f t="shared" si="26"/>
        <v>90850U</v>
      </c>
      <c r="C1687" s="244" t="s">
        <v>16525</v>
      </c>
      <c r="D1687" s="244" t="s">
        <v>2</v>
      </c>
      <c r="E1687" s="244" t="s">
        <v>4900</v>
      </c>
      <c r="F1687" s="245">
        <v>599.76</v>
      </c>
    </row>
    <row r="1688" spans="1:6" ht="13.5">
      <c r="A1688" s="244" t="s">
        <v>11330</v>
      </c>
      <c r="B1688" s="244" t="str">
        <f t="shared" si="26"/>
        <v>91009U</v>
      </c>
      <c r="C1688" s="244" t="s">
        <v>16526</v>
      </c>
      <c r="D1688" s="244" t="s">
        <v>2</v>
      </c>
      <c r="E1688" s="244" t="s">
        <v>4900</v>
      </c>
      <c r="F1688" s="245">
        <v>267.57</v>
      </c>
    </row>
    <row r="1689" spans="1:6" ht="13.5">
      <c r="A1689" s="244" t="s">
        <v>11331</v>
      </c>
      <c r="B1689" s="244" t="str">
        <f t="shared" si="26"/>
        <v>91010U</v>
      </c>
      <c r="C1689" s="244" t="s">
        <v>16527</v>
      </c>
      <c r="D1689" s="244" t="s">
        <v>2</v>
      </c>
      <c r="E1689" s="244" t="s">
        <v>4900</v>
      </c>
      <c r="F1689" s="245">
        <v>213.49</v>
      </c>
    </row>
    <row r="1690" spans="1:6" ht="13.5">
      <c r="A1690" s="244" t="s">
        <v>11332</v>
      </c>
      <c r="B1690" s="244" t="str">
        <f t="shared" si="26"/>
        <v>91011U</v>
      </c>
      <c r="C1690" s="244" t="s">
        <v>16528</v>
      </c>
      <c r="D1690" s="244" t="s">
        <v>2</v>
      </c>
      <c r="E1690" s="244" t="s">
        <v>4900</v>
      </c>
      <c r="F1690" s="245">
        <v>307.76</v>
      </c>
    </row>
    <row r="1691" spans="1:6" ht="13.5">
      <c r="A1691" s="244" t="s">
        <v>11333</v>
      </c>
      <c r="B1691" s="244" t="str">
        <f t="shared" si="26"/>
        <v>91012U</v>
      </c>
      <c r="C1691" s="244" t="s">
        <v>16529</v>
      </c>
      <c r="D1691" s="244" t="s">
        <v>2</v>
      </c>
      <c r="E1691" s="244" t="s">
        <v>4900</v>
      </c>
      <c r="F1691" s="245">
        <v>293.92</v>
      </c>
    </row>
    <row r="1692" spans="1:6" ht="13.5">
      <c r="A1692" s="244" t="s">
        <v>11334</v>
      </c>
      <c r="B1692" s="244" t="str">
        <f t="shared" si="26"/>
        <v>91013U</v>
      </c>
      <c r="C1692" s="244" t="s">
        <v>16530</v>
      </c>
      <c r="D1692" s="244" t="s">
        <v>2</v>
      </c>
      <c r="E1692" s="244" t="s">
        <v>4900</v>
      </c>
      <c r="F1692" s="245">
        <v>564.98</v>
      </c>
    </row>
    <row r="1693" spans="1:6" ht="13.5">
      <c r="A1693" s="244" t="s">
        <v>11335</v>
      </c>
      <c r="B1693" s="244" t="str">
        <f t="shared" si="26"/>
        <v>91014U</v>
      </c>
      <c r="C1693" s="244" t="s">
        <v>16531</v>
      </c>
      <c r="D1693" s="244" t="s">
        <v>2</v>
      </c>
      <c r="E1693" s="244" t="s">
        <v>4900</v>
      </c>
      <c r="F1693" s="245">
        <v>512.01</v>
      </c>
    </row>
    <row r="1694" spans="1:6" ht="13.5">
      <c r="A1694" s="244" t="s">
        <v>11336</v>
      </c>
      <c r="B1694" s="244" t="str">
        <f t="shared" si="26"/>
        <v>91015U</v>
      </c>
      <c r="C1694" s="244" t="s">
        <v>16532</v>
      </c>
      <c r="D1694" s="244" t="s">
        <v>2</v>
      </c>
      <c r="E1694" s="244" t="s">
        <v>4900</v>
      </c>
      <c r="F1694" s="245">
        <v>607.39</v>
      </c>
    </row>
    <row r="1695" spans="1:6" ht="13.5">
      <c r="A1695" s="244" t="s">
        <v>11337</v>
      </c>
      <c r="B1695" s="244" t="str">
        <f t="shared" si="26"/>
        <v>91016U</v>
      </c>
      <c r="C1695" s="244" t="s">
        <v>16533</v>
      </c>
      <c r="D1695" s="244" t="s">
        <v>2</v>
      </c>
      <c r="E1695" s="244" t="s">
        <v>4900</v>
      </c>
      <c r="F1695" s="245">
        <v>594.66</v>
      </c>
    </row>
    <row r="1696" spans="1:6" ht="13.5">
      <c r="A1696" s="244" t="s">
        <v>11338</v>
      </c>
      <c r="B1696" s="244" t="str">
        <f t="shared" si="26"/>
        <v>91287U</v>
      </c>
      <c r="C1696" s="244" t="s">
        <v>16534</v>
      </c>
      <c r="D1696" s="244" t="s">
        <v>2</v>
      </c>
      <c r="E1696" s="244" t="s">
        <v>4900</v>
      </c>
      <c r="F1696" s="245">
        <v>147.35</v>
      </c>
    </row>
    <row r="1697" spans="1:6" ht="13.5">
      <c r="A1697" s="244" t="s">
        <v>11339</v>
      </c>
      <c r="B1697" s="244" t="str">
        <f t="shared" si="26"/>
        <v>91292U</v>
      </c>
      <c r="C1697" s="244" t="s">
        <v>16535</v>
      </c>
      <c r="D1697" s="244" t="s">
        <v>2</v>
      </c>
      <c r="E1697" s="244" t="s">
        <v>4900</v>
      </c>
      <c r="F1697" s="245">
        <v>210.98</v>
      </c>
    </row>
    <row r="1698" spans="1:6" ht="13.5">
      <c r="A1698" s="244" t="s">
        <v>11340</v>
      </c>
      <c r="B1698" s="244" t="str">
        <f t="shared" si="26"/>
        <v>91295U</v>
      </c>
      <c r="C1698" s="244" t="s">
        <v>16536</v>
      </c>
      <c r="D1698" s="244" t="s">
        <v>2</v>
      </c>
      <c r="E1698" s="244" t="s">
        <v>4900</v>
      </c>
      <c r="F1698" s="245">
        <v>249.78</v>
      </c>
    </row>
    <row r="1699" spans="1:6" ht="13.5">
      <c r="A1699" s="244" t="s">
        <v>11341</v>
      </c>
      <c r="B1699" s="244" t="str">
        <f t="shared" si="26"/>
        <v>91296U</v>
      </c>
      <c r="C1699" s="244" t="s">
        <v>16537</v>
      </c>
      <c r="D1699" s="244" t="s">
        <v>2</v>
      </c>
      <c r="E1699" s="244" t="s">
        <v>4900</v>
      </c>
      <c r="F1699" s="245">
        <v>266.7</v>
      </c>
    </row>
    <row r="1700" spans="1:6" ht="13.5">
      <c r="A1700" s="244" t="s">
        <v>11342</v>
      </c>
      <c r="B1700" s="244" t="str">
        <f t="shared" si="26"/>
        <v>91297U</v>
      </c>
      <c r="C1700" s="244" t="s">
        <v>16538</v>
      </c>
      <c r="D1700" s="244" t="s">
        <v>2</v>
      </c>
      <c r="E1700" s="244" t="s">
        <v>4900</v>
      </c>
      <c r="F1700" s="245">
        <v>309.58</v>
      </c>
    </row>
    <row r="1701" spans="1:6" ht="13.5">
      <c r="A1701" s="244" t="s">
        <v>11343</v>
      </c>
      <c r="B1701" s="244" t="str">
        <f t="shared" si="26"/>
        <v>91298U</v>
      </c>
      <c r="C1701" s="244" t="s">
        <v>16539</v>
      </c>
      <c r="D1701" s="244" t="s">
        <v>2</v>
      </c>
      <c r="E1701" s="244" t="s">
        <v>4952</v>
      </c>
      <c r="F1701" s="245">
        <v>528.38</v>
      </c>
    </row>
    <row r="1702" spans="1:6" ht="13.5">
      <c r="A1702" s="244" t="s">
        <v>11344</v>
      </c>
      <c r="B1702" s="244" t="str">
        <f t="shared" si="26"/>
        <v>91299U</v>
      </c>
      <c r="C1702" s="244" t="s">
        <v>16540</v>
      </c>
      <c r="D1702" s="244" t="s">
        <v>2</v>
      </c>
      <c r="E1702" s="244" t="s">
        <v>4952</v>
      </c>
      <c r="F1702" s="245">
        <v>738.24</v>
      </c>
    </row>
    <row r="1703" spans="1:6" ht="13.5">
      <c r="A1703" s="244" t="s">
        <v>11345</v>
      </c>
      <c r="B1703" s="244" t="str">
        <f t="shared" si="26"/>
        <v>91304U</v>
      </c>
      <c r="C1703" s="244" t="s">
        <v>16541</v>
      </c>
      <c r="D1703" s="244" t="s">
        <v>2</v>
      </c>
      <c r="E1703" s="244" t="s">
        <v>4900</v>
      </c>
      <c r="F1703" s="245">
        <v>78.89</v>
      </c>
    </row>
    <row r="1704" spans="1:6" ht="13.5">
      <c r="A1704" s="244" t="s">
        <v>11346</v>
      </c>
      <c r="B1704" s="244" t="str">
        <f t="shared" si="26"/>
        <v>91305U</v>
      </c>
      <c r="C1704" s="244" t="s">
        <v>16542</v>
      </c>
      <c r="D1704" s="244" t="s">
        <v>2</v>
      </c>
      <c r="E1704" s="244" t="s">
        <v>4900</v>
      </c>
      <c r="F1704" s="245">
        <v>59.54</v>
      </c>
    </row>
    <row r="1705" spans="1:6" ht="13.5">
      <c r="A1705" s="244" t="s">
        <v>11347</v>
      </c>
      <c r="B1705" s="244" t="str">
        <f t="shared" si="26"/>
        <v>91306U</v>
      </c>
      <c r="C1705" s="244" t="s">
        <v>16543</v>
      </c>
      <c r="D1705" s="244" t="s">
        <v>2</v>
      </c>
      <c r="E1705" s="244" t="s">
        <v>4900</v>
      </c>
      <c r="F1705" s="245">
        <v>88.72</v>
      </c>
    </row>
    <row r="1706" spans="1:6" ht="13.5">
      <c r="A1706" s="244" t="s">
        <v>11348</v>
      </c>
      <c r="B1706" s="244" t="str">
        <f t="shared" si="26"/>
        <v>91307U</v>
      </c>
      <c r="C1706" s="244" t="s">
        <v>16544</v>
      </c>
      <c r="D1706" s="244" t="s">
        <v>2</v>
      </c>
      <c r="E1706" s="244" t="s">
        <v>4900</v>
      </c>
      <c r="F1706" s="245">
        <v>62.5</v>
      </c>
    </row>
    <row r="1707" spans="1:6" ht="13.5">
      <c r="A1707" s="244" t="s">
        <v>11349</v>
      </c>
      <c r="B1707" s="244" t="str">
        <f t="shared" si="26"/>
        <v>91312U</v>
      </c>
      <c r="C1707" s="244" t="s">
        <v>16545</v>
      </c>
      <c r="D1707" s="244" t="s">
        <v>2</v>
      </c>
      <c r="E1707" s="244" t="s">
        <v>4900</v>
      </c>
      <c r="F1707" s="245">
        <v>576.97</v>
      </c>
    </row>
    <row r="1708" spans="1:6" ht="13.5">
      <c r="A1708" s="244" t="s">
        <v>11350</v>
      </c>
      <c r="B1708" s="244" t="str">
        <f t="shared" si="26"/>
        <v>91313U</v>
      </c>
      <c r="C1708" s="244" t="s">
        <v>16546</v>
      </c>
      <c r="D1708" s="244" t="s">
        <v>2</v>
      </c>
      <c r="E1708" s="244" t="s">
        <v>4900</v>
      </c>
      <c r="F1708" s="245">
        <v>605.97</v>
      </c>
    </row>
    <row r="1709" spans="1:6" ht="13.5">
      <c r="A1709" s="244" t="s">
        <v>11351</v>
      </c>
      <c r="B1709" s="244" t="str">
        <f t="shared" si="26"/>
        <v>91314U</v>
      </c>
      <c r="C1709" s="244" t="s">
        <v>16547</v>
      </c>
      <c r="D1709" s="244" t="s">
        <v>2</v>
      </c>
      <c r="E1709" s="244" t="s">
        <v>4900</v>
      </c>
      <c r="F1709" s="245">
        <v>620.24</v>
      </c>
    </row>
    <row r="1710" spans="1:6" ht="13.5">
      <c r="A1710" s="244" t="s">
        <v>11352</v>
      </c>
      <c r="B1710" s="244" t="str">
        <f t="shared" si="26"/>
        <v>91315U</v>
      </c>
      <c r="C1710" s="244" t="s">
        <v>16548</v>
      </c>
      <c r="D1710" s="244" t="s">
        <v>2</v>
      </c>
      <c r="E1710" s="244" t="s">
        <v>4900</v>
      </c>
      <c r="F1710" s="245">
        <v>637.23</v>
      </c>
    </row>
    <row r="1711" spans="1:6" ht="13.5">
      <c r="A1711" s="244" t="s">
        <v>11353</v>
      </c>
      <c r="B1711" s="244" t="str">
        <f t="shared" si="26"/>
        <v>91318U</v>
      </c>
      <c r="C1711" s="244" t="s">
        <v>16549</v>
      </c>
      <c r="D1711" s="244" t="s">
        <v>2</v>
      </c>
      <c r="E1711" s="244" t="s">
        <v>4900</v>
      </c>
      <c r="F1711" s="245">
        <v>517.42999999999995</v>
      </c>
    </row>
    <row r="1712" spans="1:6" ht="13.5">
      <c r="A1712" s="244" t="s">
        <v>11354</v>
      </c>
      <c r="B1712" s="244" t="str">
        <f t="shared" si="26"/>
        <v>91319U</v>
      </c>
      <c r="C1712" s="244" t="s">
        <v>16550</v>
      </c>
      <c r="D1712" s="244" t="s">
        <v>2</v>
      </c>
      <c r="E1712" s="244" t="s">
        <v>4900</v>
      </c>
      <c r="F1712" s="245">
        <v>543.47</v>
      </c>
    </row>
    <row r="1713" spans="1:6" ht="13.5">
      <c r="A1713" s="244" t="s">
        <v>11355</v>
      </c>
      <c r="B1713" s="244" t="str">
        <f t="shared" si="26"/>
        <v>91320U</v>
      </c>
      <c r="C1713" s="244" t="s">
        <v>16551</v>
      </c>
      <c r="D1713" s="244" t="s">
        <v>2</v>
      </c>
      <c r="E1713" s="244" t="s">
        <v>4900</v>
      </c>
      <c r="F1713" s="245">
        <v>541.35</v>
      </c>
    </row>
    <row r="1714" spans="1:6" ht="13.5">
      <c r="A1714" s="244" t="s">
        <v>11356</v>
      </c>
      <c r="B1714" s="244" t="str">
        <f t="shared" si="26"/>
        <v>91321U</v>
      </c>
      <c r="C1714" s="244" t="s">
        <v>16552</v>
      </c>
      <c r="D1714" s="244" t="s">
        <v>2</v>
      </c>
      <c r="E1714" s="244" t="s">
        <v>4900</v>
      </c>
      <c r="F1714" s="245">
        <v>558.34</v>
      </c>
    </row>
    <row r="1715" spans="1:6" ht="13.5">
      <c r="A1715" s="244" t="s">
        <v>11357</v>
      </c>
      <c r="B1715" s="244" t="str">
        <f t="shared" si="26"/>
        <v>91324U</v>
      </c>
      <c r="C1715" s="244" t="s">
        <v>16553</v>
      </c>
      <c r="D1715" s="244" t="s">
        <v>2</v>
      </c>
      <c r="E1715" s="244" t="s">
        <v>4900</v>
      </c>
      <c r="F1715" s="245">
        <v>524.04999999999995</v>
      </c>
    </row>
    <row r="1716" spans="1:6" ht="13.5">
      <c r="A1716" s="244" t="s">
        <v>11358</v>
      </c>
      <c r="B1716" s="244" t="str">
        <f t="shared" si="26"/>
        <v>91325U</v>
      </c>
      <c r="C1716" s="244" t="s">
        <v>16554</v>
      </c>
      <c r="D1716" s="244" t="s">
        <v>2</v>
      </c>
      <c r="E1716" s="244" t="s">
        <v>4900</v>
      </c>
      <c r="F1716" s="245">
        <v>470.92</v>
      </c>
    </row>
    <row r="1717" spans="1:6" ht="13.5">
      <c r="A1717" s="244" t="s">
        <v>11359</v>
      </c>
      <c r="B1717" s="244" t="str">
        <f t="shared" si="26"/>
        <v>91326U</v>
      </c>
      <c r="C1717" s="244" t="s">
        <v>16555</v>
      </c>
      <c r="D1717" s="244" t="s">
        <v>2</v>
      </c>
      <c r="E1717" s="244" t="s">
        <v>4900</v>
      </c>
      <c r="F1717" s="245">
        <v>566.14</v>
      </c>
    </row>
    <row r="1718" spans="1:6" ht="13.5">
      <c r="A1718" s="244" t="s">
        <v>11360</v>
      </c>
      <c r="B1718" s="244" t="str">
        <f t="shared" si="26"/>
        <v>91327U</v>
      </c>
      <c r="C1718" s="244" t="s">
        <v>16556</v>
      </c>
      <c r="D1718" s="244" t="s">
        <v>2</v>
      </c>
      <c r="E1718" s="244" t="s">
        <v>4900</v>
      </c>
      <c r="F1718" s="245">
        <v>553.24</v>
      </c>
    </row>
    <row r="1719" spans="1:6" ht="13.5">
      <c r="A1719" s="244" t="s">
        <v>11361</v>
      </c>
      <c r="B1719" s="244" t="str">
        <f t="shared" si="26"/>
        <v>91328U</v>
      </c>
      <c r="C1719" s="244" t="s">
        <v>16557</v>
      </c>
      <c r="D1719" s="244" t="s">
        <v>2</v>
      </c>
      <c r="E1719" s="244" t="s">
        <v>4900</v>
      </c>
      <c r="F1719" s="245">
        <v>547.19000000000005</v>
      </c>
    </row>
    <row r="1720" spans="1:6" ht="13.5">
      <c r="A1720" s="244" t="s">
        <v>11362</v>
      </c>
      <c r="B1720" s="244" t="str">
        <f t="shared" si="26"/>
        <v>91329U</v>
      </c>
      <c r="C1720" s="244" t="s">
        <v>16558</v>
      </c>
      <c r="D1720" s="244" t="s">
        <v>2</v>
      </c>
      <c r="E1720" s="244" t="s">
        <v>4900</v>
      </c>
      <c r="F1720" s="245">
        <v>506.26</v>
      </c>
    </row>
    <row r="1721" spans="1:6" ht="13.5">
      <c r="A1721" s="244" t="s">
        <v>11363</v>
      </c>
      <c r="B1721" s="244" t="str">
        <f t="shared" si="26"/>
        <v>91330U</v>
      </c>
      <c r="C1721" s="244" t="s">
        <v>16559</v>
      </c>
      <c r="D1721" s="244" t="s">
        <v>2</v>
      </c>
      <c r="E1721" s="244" t="s">
        <v>4900</v>
      </c>
      <c r="F1721" s="245">
        <v>565.22</v>
      </c>
    </row>
    <row r="1722" spans="1:6" ht="13.5">
      <c r="A1722" s="244" t="s">
        <v>11364</v>
      </c>
      <c r="B1722" s="244" t="str">
        <f t="shared" si="26"/>
        <v>91331U</v>
      </c>
      <c r="C1722" s="244" t="s">
        <v>16560</v>
      </c>
      <c r="D1722" s="244" t="s">
        <v>2</v>
      </c>
      <c r="E1722" s="244" t="s">
        <v>4900</v>
      </c>
      <c r="F1722" s="245">
        <v>524.13</v>
      </c>
    </row>
    <row r="1723" spans="1:6" ht="13.5">
      <c r="A1723" s="244" t="s">
        <v>11365</v>
      </c>
      <c r="B1723" s="244" t="str">
        <f t="shared" si="26"/>
        <v>91332U</v>
      </c>
      <c r="C1723" s="244" t="s">
        <v>16561</v>
      </c>
      <c r="D1723" s="244" t="s">
        <v>2</v>
      </c>
      <c r="E1723" s="244" t="s">
        <v>4900</v>
      </c>
      <c r="F1723" s="245">
        <v>609.21</v>
      </c>
    </row>
    <row r="1724" spans="1:6" ht="13.5">
      <c r="A1724" s="244" t="s">
        <v>11366</v>
      </c>
      <c r="B1724" s="244" t="str">
        <f t="shared" si="26"/>
        <v>91333U</v>
      </c>
      <c r="C1724" s="244" t="s">
        <v>16562</v>
      </c>
      <c r="D1724" s="244" t="s">
        <v>2</v>
      </c>
      <c r="E1724" s="244" t="s">
        <v>4900</v>
      </c>
      <c r="F1724" s="245">
        <v>567.96</v>
      </c>
    </row>
    <row r="1725" spans="1:6" ht="13.5">
      <c r="A1725" s="244" t="s">
        <v>11367</v>
      </c>
      <c r="B1725" s="244" t="str">
        <f t="shared" si="26"/>
        <v>91334U</v>
      </c>
      <c r="C1725" s="244" t="s">
        <v>16563</v>
      </c>
      <c r="D1725" s="244" t="s">
        <v>2</v>
      </c>
      <c r="E1725" s="244" t="s">
        <v>4952</v>
      </c>
      <c r="F1725" s="245">
        <v>828.01</v>
      </c>
    </row>
    <row r="1726" spans="1:6" ht="13.5">
      <c r="A1726" s="244" t="s">
        <v>11368</v>
      </c>
      <c r="B1726" s="244" t="str">
        <f t="shared" si="26"/>
        <v>91335U</v>
      </c>
      <c r="C1726" s="244" t="s">
        <v>16564</v>
      </c>
      <c r="D1726" s="244" t="s">
        <v>2</v>
      </c>
      <c r="E1726" s="244" t="s">
        <v>4952</v>
      </c>
      <c r="F1726" s="245">
        <v>786.76</v>
      </c>
    </row>
    <row r="1727" spans="1:6" ht="13.5">
      <c r="A1727" s="244" t="s">
        <v>11369</v>
      </c>
      <c r="B1727" s="244" t="str">
        <f t="shared" si="26"/>
        <v>91336U</v>
      </c>
      <c r="C1727" s="244" t="s">
        <v>16565</v>
      </c>
      <c r="D1727" s="244" t="s">
        <v>2</v>
      </c>
      <c r="E1727" s="244" t="s">
        <v>4952</v>
      </c>
      <c r="F1727" s="280">
        <v>1037.8699999999999</v>
      </c>
    </row>
    <row r="1728" spans="1:6" ht="13.5">
      <c r="A1728" s="244" t="s">
        <v>11370</v>
      </c>
      <c r="B1728" s="244" t="str">
        <f t="shared" si="26"/>
        <v>91337U</v>
      </c>
      <c r="C1728" s="244" t="s">
        <v>16566</v>
      </c>
      <c r="D1728" s="244" t="s">
        <v>2</v>
      </c>
      <c r="E1728" s="244" t="s">
        <v>4952</v>
      </c>
      <c r="F1728" s="245">
        <v>996.62</v>
      </c>
    </row>
    <row r="1729" spans="1:6" ht="13.5">
      <c r="A1729" s="244" t="s">
        <v>16567</v>
      </c>
      <c r="B1729" s="244" t="str">
        <f t="shared" si="26"/>
        <v>100659U</v>
      </c>
      <c r="C1729" s="244" t="s">
        <v>16568</v>
      </c>
      <c r="D1729" s="244" t="s">
        <v>65</v>
      </c>
      <c r="E1729" s="244" t="s">
        <v>4900</v>
      </c>
      <c r="F1729" s="245">
        <v>5.55</v>
      </c>
    </row>
    <row r="1730" spans="1:6" ht="13.5">
      <c r="A1730" s="244" t="s">
        <v>16569</v>
      </c>
      <c r="B1730" s="244" t="str">
        <f t="shared" si="26"/>
        <v>100660U</v>
      </c>
      <c r="C1730" s="244" t="s">
        <v>16570</v>
      </c>
      <c r="D1730" s="244" t="s">
        <v>65</v>
      </c>
      <c r="E1730" s="244" t="s">
        <v>4900</v>
      </c>
      <c r="F1730" s="245">
        <v>4.74</v>
      </c>
    </row>
    <row r="1731" spans="1:6" ht="13.5">
      <c r="A1731" s="244" t="s">
        <v>16571</v>
      </c>
      <c r="B1731" s="244" t="str">
        <f t="shared" si="26"/>
        <v>100675U</v>
      </c>
      <c r="C1731" s="244" t="s">
        <v>16572</v>
      </c>
      <c r="D1731" s="244" t="s">
        <v>2</v>
      </c>
      <c r="E1731" s="244" t="s">
        <v>4900</v>
      </c>
      <c r="F1731" s="245">
        <v>476.78</v>
      </c>
    </row>
    <row r="1732" spans="1:6" ht="13.5">
      <c r="A1732" s="244" t="s">
        <v>16573</v>
      </c>
      <c r="B1732" s="244" t="str">
        <f t="shared" si="26"/>
        <v>100676U</v>
      </c>
      <c r="C1732" s="244" t="s">
        <v>16574</v>
      </c>
      <c r="D1732" s="244" t="s">
        <v>2</v>
      </c>
      <c r="E1732" s="244" t="s">
        <v>4900</v>
      </c>
      <c r="F1732" s="245">
        <v>122.9</v>
      </c>
    </row>
    <row r="1733" spans="1:6" ht="13.5">
      <c r="A1733" s="244" t="s">
        <v>16575</v>
      </c>
      <c r="B1733" s="244" t="str">
        <f t="shared" si="26"/>
        <v>100678U</v>
      </c>
      <c r="C1733" s="244" t="s">
        <v>16576</v>
      </c>
      <c r="D1733" s="244" t="s">
        <v>2</v>
      </c>
      <c r="E1733" s="244" t="s">
        <v>4900</v>
      </c>
      <c r="F1733" s="245">
        <v>646.51</v>
      </c>
    </row>
    <row r="1734" spans="1:6" ht="13.5">
      <c r="A1734" s="244" t="s">
        <v>16577</v>
      </c>
      <c r="B1734" s="244" t="str">
        <f t="shared" si="26"/>
        <v>100679U</v>
      </c>
      <c r="C1734" s="244" t="s">
        <v>16578</v>
      </c>
      <c r="D1734" s="244" t="s">
        <v>2</v>
      </c>
      <c r="E1734" s="244" t="s">
        <v>4900</v>
      </c>
      <c r="F1734" s="245">
        <v>583.59</v>
      </c>
    </row>
    <row r="1735" spans="1:6" ht="13.5">
      <c r="A1735" s="244" t="s">
        <v>16579</v>
      </c>
      <c r="B1735" s="244" t="str">
        <f t="shared" si="26"/>
        <v>100680U</v>
      </c>
      <c r="C1735" s="244" t="s">
        <v>16580</v>
      </c>
      <c r="D1735" s="244" t="s">
        <v>2</v>
      </c>
      <c r="E1735" s="244" t="s">
        <v>4900</v>
      </c>
      <c r="F1735" s="245">
        <v>600.73</v>
      </c>
    </row>
    <row r="1736" spans="1:6" ht="13.5">
      <c r="A1736" s="244" t="s">
        <v>16581</v>
      </c>
      <c r="B1736" s="244" t="str">
        <f t="shared" ref="B1736:B1799" si="27">A1736&amp;"U"</f>
        <v>100681U</v>
      </c>
      <c r="C1736" s="244" t="s">
        <v>16582</v>
      </c>
      <c r="D1736" s="244" t="s">
        <v>2</v>
      </c>
      <c r="E1736" s="244" t="s">
        <v>4900</v>
      </c>
      <c r="F1736" s="245">
        <v>653.94000000000005</v>
      </c>
    </row>
    <row r="1737" spans="1:6" ht="13.5">
      <c r="A1737" s="244" t="s">
        <v>16583</v>
      </c>
      <c r="B1737" s="244" t="str">
        <f t="shared" si="27"/>
        <v>100682U</v>
      </c>
      <c r="C1737" s="244" t="s">
        <v>16584</v>
      </c>
      <c r="D1737" s="244" t="s">
        <v>2</v>
      </c>
      <c r="E1737" s="244" t="s">
        <v>4900</v>
      </c>
      <c r="F1737" s="245">
        <v>586.63</v>
      </c>
    </row>
    <row r="1738" spans="1:6" ht="13.5">
      <c r="A1738" s="244" t="s">
        <v>16585</v>
      </c>
      <c r="B1738" s="244" t="str">
        <f t="shared" si="27"/>
        <v>100683U</v>
      </c>
      <c r="C1738" s="244" t="s">
        <v>16586</v>
      </c>
      <c r="D1738" s="244" t="s">
        <v>2</v>
      </c>
      <c r="E1738" s="244" t="s">
        <v>4900</v>
      </c>
      <c r="F1738" s="245">
        <v>711.44</v>
      </c>
    </row>
    <row r="1739" spans="1:6" ht="13.5">
      <c r="A1739" s="244" t="s">
        <v>16587</v>
      </c>
      <c r="B1739" s="244" t="str">
        <f t="shared" si="27"/>
        <v>100684U</v>
      </c>
      <c r="C1739" s="244" t="s">
        <v>16588</v>
      </c>
      <c r="D1739" s="244" t="s">
        <v>2</v>
      </c>
      <c r="E1739" s="244" t="s">
        <v>4900</v>
      </c>
      <c r="F1739" s="245">
        <v>645.03</v>
      </c>
    </row>
    <row r="1740" spans="1:6" ht="13.5">
      <c r="A1740" s="244" t="s">
        <v>16589</v>
      </c>
      <c r="B1740" s="244" t="str">
        <f t="shared" si="27"/>
        <v>100685U</v>
      </c>
      <c r="C1740" s="244" t="s">
        <v>16590</v>
      </c>
      <c r="D1740" s="244" t="s">
        <v>2</v>
      </c>
      <c r="E1740" s="244" t="s">
        <v>4900</v>
      </c>
      <c r="F1740" s="245">
        <v>698.71</v>
      </c>
    </row>
    <row r="1741" spans="1:6" ht="13.5">
      <c r="A1741" s="244" t="s">
        <v>16591</v>
      </c>
      <c r="B1741" s="244" t="str">
        <f t="shared" si="27"/>
        <v>100686U</v>
      </c>
      <c r="C1741" s="244" t="s">
        <v>16592</v>
      </c>
      <c r="D1741" s="244" t="s">
        <v>2</v>
      </c>
      <c r="E1741" s="244" t="s">
        <v>4900</v>
      </c>
      <c r="F1741" s="245">
        <v>632.13</v>
      </c>
    </row>
    <row r="1742" spans="1:6" ht="13.5">
      <c r="A1742" s="244" t="s">
        <v>16593</v>
      </c>
      <c r="B1742" s="244" t="str">
        <f t="shared" si="27"/>
        <v>100687U</v>
      </c>
      <c r="C1742" s="244" t="s">
        <v>16594</v>
      </c>
      <c r="D1742" s="244" t="s">
        <v>2</v>
      </c>
      <c r="E1742" s="244" t="s">
        <v>4900</v>
      </c>
      <c r="F1742" s="245">
        <v>628.72</v>
      </c>
    </row>
    <row r="1743" spans="1:6" ht="13.5">
      <c r="A1743" s="244" t="s">
        <v>16595</v>
      </c>
      <c r="B1743" s="244" t="str">
        <f t="shared" si="27"/>
        <v>100688U</v>
      </c>
      <c r="C1743" s="244" t="s">
        <v>16596</v>
      </c>
      <c r="D1743" s="244" t="s">
        <v>2</v>
      </c>
      <c r="E1743" s="244" t="s">
        <v>4900</v>
      </c>
      <c r="F1743" s="245">
        <v>565.79999999999995</v>
      </c>
    </row>
    <row r="1744" spans="1:6" ht="13.5">
      <c r="A1744" s="244" t="s">
        <v>16597</v>
      </c>
      <c r="B1744" s="244" t="str">
        <f t="shared" si="27"/>
        <v>100689U</v>
      </c>
      <c r="C1744" s="244" t="s">
        <v>16598</v>
      </c>
      <c r="D1744" s="244" t="s">
        <v>2</v>
      </c>
      <c r="E1744" s="244" t="s">
        <v>4900</v>
      </c>
      <c r="F1744" s="245">
        <v>713.26</v>
      </c>
    </row>
    <row r="1745" spans="1:6" ht="13.5">
      <c r="A1745" s="244" t="s">
        <v>16599</v>
      </c>
      <c r="B1745" s="244" t="str">
        <f t="shared" si="27"/>
        <v>100690U</v>
      </c>
      <c r="C1745" s="244" t="s">
        <v>16600</v>
      </c>
      <c r="D1745" s="244" t="s">
        <v>2</v>
      </c>
      <c r="E1745" s="244" t="s">
        <v>4900</v>
      </c>
      <c r="F1745" s="245">
        <v>646.85</v>
      </c>
    </row>
    <row r="1746" spans="1:6" ht="13.5">
      <c r="A1746" s="244" t="s">
        <v>16601</v>
      </c>
      <c r="B1746" s="244" t="str">
        <f t="shared" si="27"/>
        <v>100691U</v>
      </c>
      <c r="C1746" s="244" t="s">
        <v>16602</v>
      </c>
      <c r="D1746" s="244" t="s">
        <v>2</v>
      </c>
      <c r="E1746" s="244" t="s">
        <v>4952</v>
      </c>
      <c r="F1746" s="245">
        <v>932.06</v>
      </c>
    </row>
    <row r="1747" spans="1:6" ht="13.5">
      <c r="A1747" s="244" t="s">
        <v>16603</v>
      </c>
      <c r="B1747" s="244" t="str">
        <f t="shared" si="27"/>
        <v>100692U</v>
      </c>
      <c r="C1747" s="244" t="s">
        <v>16604</v>
      </c>
      <c r="D1747" s="244" t="s">
        <v>2</v>
      </c>
      <c r="E1747" s="244" t="s">
        <v>4952</v>
      </c>
      <c r="F1747" s="245">
        <v>865.65</v>
      </c>
    </row>
    <row r="1748" spans="1:6" ht="13.5">
      <c r="A1748" s="244" t="s">
        <v>16605</v>
      </c>
      <c r="B1748" s="244" t="str">
        <f t="shared" si="27"/>
        <v>100693U</v>
      </c>
      <c r="C1748" s="244" t="s">
        <v>16606</v>
      </c>
      <c r="D1748" s="244" t="s">
        <v>2</v>
      </c>
      <c r="E1748" s="244" t="s">
        <v>4952</v>
      </c>
      <c r="F1748" s="280">
        <v>1141.92</v>
      </c>
    </row>
    <row r="1749" spans="1:6" ht="13.5">
      <c r="A1749" s="244" t="s">
        <v>16607</v>
      </c>
      <c r="B1749" s="244" t="str">
        <f t="shared" si="27"/>
        <v>100694U</v>
      </c>
      <c r="C1749" s="244" t="s">
        <v>16608</v>
      </c>
      <c r="D1749" s="244" t="s">
        <v>2</v>
      </c>
      <c r="E1749" s="244" t="s">
        <v>4952</v>
      </c>
      <c r="F1749" s="280">
        <v>1075.51</v>
      </c>
    </row>
    <row r="1750" spans="1:6" ht="13.5">
      <c r="A1750" s="244" t="s">
        <v>16609</v>
      </c>
      <c r="B1750" s="244" t="str">
        <f t="shared" si="27"/>
        <v>100695U</v>
      </c>
      <c r="C1750" s="244" t="s">
        <v>16610</v>
      </c>
      <c r="D1750" s="244" t="s">
        <v>2</v>
      </c>
      <c r="E1750" s="244" t="s">
        <v>4900</v>
      </c>
      <c r="F1750" s="245">
        <v>46.64</v>
      </c>
    </row>
    <row r="1751" spans="1:6" ht="13.5">
      <c r="A1751" s="244" t="s">
        <v>16611</v>
      </c>
      <c r="B1751" s="244" t="str">
        <f t="shared" si="27"/>
        <v>100696U</v>
      </c>
      <c r="C1751" s="244" t="s">
        <v>16612</v>
      </c>
      <c r="D1751" s="244" t="s">
        <v>2</v>
      </c>
      <c r="E1751" s="244" t="s">
        <v>4900</v>
      </c>
      <c r="F1751" s="245">
        <v>51.8</v>
      </c>
    </row>
    <row r="1752" spans="1:6" ht="13.5">
      <c r="A1752" s="244" t="s">
        <v>16613</v>
      </c>
      <c r="B1752" s="244" t="str">
        <f t="shared" si="27"/>
        <v>100697U</v>
      </c>
      <c r="C1752" s="244" t="s">
        <v>16614</v>
      </c>
      <c r="D1752" s="244" t="s">
        <v>2</v>
      </c>
      <c r="E1752" s="244" t="s">
        <v>4900</v>
      </c>
      <c r="F1752" s="245">
        <v>56.99</v>
      </c>
    </row>
    <row r="1753" spans="1:6" ht="13.5">
      <c r="A1753" s="244" t="s">
        <v>16615</v>
      </c>
      <c r="B1753" s="244" t="str">
        <f t="shared" si="27"/>
        <v>100698U</v>
      </c>
      <c r="C1753" s="244" t="s">
        <v>16616</v>
      </c>
      <c r="D1753" s="244" t="s">
        <v>2</v>
      </c>
      <c r="E1753" s="244" t="s">
        <v>4900</v>
      </c>
      <c r="F1753" s="245">
        <v>62.17</v>
      </c>
    </row>
    <row r="1754" spans="1:6" ht="13.5">
      <c r="A1754" s="244" t="s">
        <v>16617</v>
      </c>
      <c r="B1754" s="244" t="str">
        <f t="shared" si="27"/>
        <v>100699U</v>
      </c>
      <c r="C1754" s="244" t="s">
        <v>16618</v>
      </c>
      <c r="D1754" s="244" t="s">
        <v>2</v>
      </c>
      <c r="E1754" s="244" t="s">
        <v>4900</v>
      </c>
      <c r="F1754" s="245">
        <v>74.86</v>
      </c>
    </row>
    <row r="1755" spans="1:6" ht="13.5">
      <c r="A1755" s="244" t="s">
        <v>16619</v>
      </c>
      <c r="B1755" s="244" t="str">
        <f t="shared" si="27"/>
        <v>100700U</v>
      </c>
      <c r="C1755" s="244" t="s">
        <v>16620</v>
      </c>
      <c r="D1755" s="244" t="s">
        <v>2</v>
      </c>
      <c r="E1755" s="244" t="s">
        <v>4900</v>
      </c>
      <c r="F1755" s="245">
        <v>625.6</v>
      </c>
    </row>
    <row r="1756" spans="1:6" ht="13.5">
      <c r="A1756" s="244" t="s">
        <v>16621</v>
      </c>
      <c r="B1756" s="244" t="str">
        <f t="shared" si="27"/>
        <v>100712U</v>
      </c>
      <c r="C1756" s="244" t="s">
        <v>16622</v>
      </c>
      <c r="D1756" s="244" t="s">
        <v>2</v>
      </c>
      <c r="E1756" s="244" t="s">
        <v>4900</v>
      </c>
      <c r="F1756" s="245">
        <v>533.41999999999996</v>
      </c>
    </row>
    <row r="1757" spans="1:6" ht="13.5">
      <c r="A1757" s="244" t="s">
        <v>16623</v>
      </c>
      <c r="B1757" s="244" t="str">
        <f t="shared" si="27"/>
        <v>100665U</v>
      </c>
      <c r="C1757" s="244" t="s">
        <v>16624</v>
      </c>
      <c r="D1757" s="244" t="s">
        <v>63</v>
      </c>
      <c r="E1757" s="244" t="s">
        <v>4952</v>
      </c>
      <c r="F1757" s="245">
        <v>707.42</v>
      </c>
    </row>
    <row r="1758" spans="1:6" ht="13.5">
      <c r="A1758" s="244" t="s">
        <v>16625</v>
      </c>
      <c r="B1758" s="244" t="str">
        <f t="shared" si="27"/>
        <v>100666U</v>
      </c>
      <c r="C1758" s="244" t="s">
        <v>16626</v>
      </c>
      <c r="D1758" s="244" t="s">
        <v>63</v>
      </c>
      <c r="E1758" s="244" t="s">
        <v>4952</v>
      </c>
      <c r="F1758" s="245">
        <v>560.19000000000005</v>
      </c>
    </row>
    <row r="1759" spans="1:6" ht="13.5">
      <c r="A1759" s="244" t="s">
        <v>16627</v>
      </c>
      <c r="B1759" s="244" t="str">
        <f t="shared" si="27"/>
        <v>100667U</v>
      </c>
      <c r="C1759" s="244" t="s">
        <v>16628</v>
      </c>
      <c r="D1759" s="244" t="s">
        <v>63</v>
      </c>
      <c r="E1759" s="244" t="s">
        <v>4952</v>
      </c>
      <c r="F1759" s="245">
        <v>915.55</v>
      </c>
    </row>
    <row r="1760" spans="1:6" ht="13.5">
      <c r="A1760" s="244" t="s">
        <v>16629</v>
      </c>
      <c r="B1760" s="244" t="str">
        <f t="shared" si="27"/>
        <v>100668U</v>
      </c>
      <c r="C1760" s="244" t="s">
        <v>16630</v>
      </c>
      <c r="D1760" s="244" t="s">
        <v>63</v>
      </c>
      <c r="E1760" s="244" t="s">
        <v>4952</v>
      </c>
      <c r="F1760" s="280">
        <v>1107.45</v>
      </c>
    </row>
    <row r="1761" spans="1:6" ht="13.5">
      <c r="A1761" s="244" t="s">
        <v>16631</v>
      </c>
      <c r="B1761" s="244" t="str">
        <f t="shared" si="27"/>
        <v>100669U</v>
      </c>
      <c r="C1761" s="244" t="s">
        <v>16632</v>
      </c>
      <c r="D1761" s="244" t="s">
        <v>63</v>
      </c>
      <c r="E1761" s="244" t="s">
        <v>4952</v>
      </c>
      <c r="F1761" s="245">
        <v>658.55</v>
      </c>
    </row>
    <row r="1762" spans="1:6" ht="13.5">
      <c r="A1762" s="244" t="s">
        <v>16633</v>
      </c>
      <c r="B1762" s="244" t="str">
        <f t="shared" si="27"/>
        <v>100670U</v>
      </c>
      <c r="C1762" s="244" t="s">
        <v>16634</v>
      </c>
      <c r="D1762" s="244" t="s">
        <v>63</v>
      </c>
      <c r="E1762" s="244" t="s">
        <v>4952</v>
      </c>
      <c r="F1762" s="245">
        <v>878.66</v>
      </c>
    </row>
    <row r="1763" spans="1:6" ht="13.5">
      <c r="A1763" s="244" t="s">
        <v>16635</v>
      </c>
      <c r="B1763" s="244" t="str">
        <f t="shared" si="27"/>
        <v>100671U</v>
      </c>
      <c r="C1763" s="244" t="s">
        <v>16636</v>
      </c>
      <c r="D1763" s="244" t="s">
        <v>63</v>
      </c>
      <c r="E1763" s="244" t="s">
        <v>4952</v>
      </c>
      <c r="F1763" s="280">
        <v>1090.19</v>
      </c>
    </row>
    <row r="1764" spans="1:6" ht="13.5">
      <c r="A1764" s="244" t="s">
        <v>16637</v>
      </c>
      <c r="B1764" s="244" t="str">
        <f t="shared" si="27"/>
        <v>100672U</v>
      </c>
      <c r="C1764" s="244" t="s">
        <v>16638</v>
      </c>
      <c r="D1764" s="244" t="s">
        <v>63</v>
      </c>
      <c r="E1764" s="244" t="s">
        <v>4952</v>
      </c>
      <c r="F1764" s="245">
        <v>704.18</v>
      </c>
    </row>
    <row r="1765" spans="1:6" ht="13.5">
      <c r="A1765" s="244" t="s">
        <v>16639</v>
      </c>
      <c r="B1765" s="244" t="str">
        <f t="shared" si="27"/>
        <v>100701U</v>
      </c>
      <c r="C1765" s="244" t="s">
        <v>16640</v>
      </c>
      <c r="D1765" s="244" t="s">
        <v>63</v>
      </c>
      <c r="E1765" s="244" t="s">
        <v>4900</v>
      </c>
      <c r="F1765" s="245">
        <v>353.63</v>
      </c>
    </row>
    <row r="1766" spans="1:6" ht="13.5">
      <c r="A1766" s="244" t="s">
        <v>11371</v>
      </c>
      <c r="B1766" s="244" t="str">
        <f t="shared" si="27"/>
        <v>94559U</v>
      </c>
      <c r="C1766" s="244" t="s">
        <v>16641</v>
      </c>
      <c r="D1766" s="244" t="s">
        <v>63</v>
      </c>
      <c r="E1766" s="244" t="s">
        <v>4952</v>
      </c>
      <c r="F1766" s="245">
        <v>576.16</v>
      </c>
    </row>
    <row r="1767" spans="1:6" ht="13.5">
      <c r="A1767" s="244" t="s">
        <v>11372</v>
      </c>
      <c r="B1767" s="244" t="str">
        <f t="shared" si="27"/>
        <v>94560U</v>
      </c>
      <c r="C1767" s="244" t="s">
        <v>16642</v>
      </c>
      <c r="D1767" s="244" t="s">
        <v>63</v>
      </c>
      <c r="E1767" s="244" t="s">
        <v>4952</v>
      </c>
      <c r="F1767" s="245">
        <v>529.58000000000004</v>
      </c>
    </row>
    <row r="1768" spans="1:6" ht="13.5">
      <c r="A1768" s="244" t="s">
        <v>11373</v>
      </c>
      <c r="B1768" s="244" t="str">
        <f t="shared" si="27"/>
        <v>94562U</v>
      </c>
      <c r="C1768" s="244" t="s">
        <v>16643</v>
      </c>
      <c r="D1768" s="244" t="s">
        <v>63</v>
      </c>
      <c r="E1768" s="244" t="s">
        <v>4952</v>
      </c>
      <c r="F1768" s="245">
        <v>555.42999999999995</v>
      </c>
    </row>
    <row r="1769" spans="1:6" ht="13.5">
      <c r="A1769" s="244" t="s">
        <v>11374</v>
      </c>
      <c r="B1769" s="244" t="str">
        <f t="shared" si="27"/>
        <v>94563U</v>
      </c>
      <c r="C1769" s="244" t="s">
        <v>16644</v>
      </c>
      <c r="D1769" s="244" t="s">
        <v>63</v>
      </c>
      <c r="E1769" s="244" t="s">
        <v>4952</v>
      </c>
      <c r="F1769" s="245">
        <v>698.73</v>
      </c>
    </row>
    <row r="1770" spans="1:6" ht="13.5">
      <c r="A1770" s="244" t="s">
        <v>16645</v>
      </c>
      <c r="B1770" s="244" t="str">
        <f t="shared" si="27"/>
        <v>94587U</v>
      </c>
      <c r="C1770" s="244" t="s">
        <v>16646</v>
      </c>
      <c r="D1770" s="244" t="s">
        <v>65</v>
      </c>
      <c r="E1770" s="244" t="s">
        <v>4952</v>
      </c>
      <c r="F1770" s="245">
        <v>38.89</v>
      </c>
    </row>
    <row r="1771" spans="1:6" ht="13.5">
      <c r="A1771" s="244" t="s">
        <v>16647</v>
      </c>
      <c r="B1771" s="244" t="str">
        <f t="shared" si="27"/>
        <v>94588U</v>
      </c>
      <c r="C1771" s="244" t="s">
        <v>16648</v>
      </c>
      <c r="D1771" s="244" t="s">
        <v>65</v>
      </c>
      <c r="E1771" s="244" t="s">
        <v>4952</v>
      </c>
      <c r="F1771" s="245">
        <v>33.869999999999997</v>
      </c>
    </row>
    <row r="1772" spans="1:6" ht="13.5">
      <c r="A1772" s="244" t="s">
        <v>16649</v>
      </c>
      <c r="B1772" s="244" t="str">
        <f t="shared" si="27"/>
        <v>99837U</v>
      </c>
      <c r="C1772" s="244" t="s">
        <v>16650</v>
      </c>
      <c r="D1772" s="244" t="s">
        <v>65</v>
      </c>
      <c r="E1772" s="244" t="s">
        <v>4952</v>
      </c>
      <c r="F1772" s="245">
        <v>362.17</v>
      </c>
    </row>
    <row r="1773" spans="1:6" ht="13.5">
      <c r="A1773" s="244" t="s">
        <v>16651</v>
      </c>
      <c r="B1773" s="244" t="str">
        <f t="shared" si="27"/>
        <v>99839U</v>
      </c>
      <c r="C1773" s="244" t="s">
        <v>16652</v>
      </c>
      <c r="D1773" s="244" t="s">
        <v>65</v>
      </c>
      <c r="E1773" s="244" t="s">
        <v>4952</v>
      </c>
      <c r="F1773" s="245">
        <v>306</v>
      </c>
    </row>
    <row r="1774" spans="1:6" ht="13.5">
      <c r="A1774" s="244" t="s">
        <v>16653</v>
      </c>
      <c r="B1774" s="244" t="str">
        <f t="shared" si="27"/>
        <v>99841U</v>
      </c>
      <c r="C1774" s="244" t="s">
        <v>16654</v>
      </c>
      <c r="D1774" s="244" t="s">
        <v>65</v>
      </c>
      <c r="E1774" s="244" t="s">
        <v>4952</v>
      </c>
      <c r="F1774" s="245">
        <v>768.16</v>
      </c>
    </row>
    <row r="1775" spans="1:6" ht="13.5">
      <c r="A1775" s="244" t="s">
        <v>16655</v>
      </c>
      <c r="B1775" s="244" t="str">
        <f t="shared" si="27"/>
        <v>99855U</v>
      </c>
      <c r="C1775" s="244" t="s">
        <v>16656</v>
      </c>
      <c r="D1775" s="244" t="s">
        <v>65</v>
      </c>
      <c r="E1775" s="244" t="s">
        <v>4952</v>
      </c>
      <c r="F1775" s="245">
        <v>66.86</v>
      </c>
    </row>
    <row r="1776" spans="1:6" ht="13.5">
      <c r="A1776" s="244" t="s">
        <v>16657</v>
      </c>
      <c r="B1776" s="244" t="str">
        <f t="shared" si="27"/>
        <v>99857U</v>
      </c>
      <c r="C1776" s="244" t="s">
        <v>16658</v>
      </c>
      <c r="D1776" s="244" t="s">
        <v>65</v>
      </c>
      <c r="E1776" s="244" t="s">
        <v>4952</v>
      </c>
      <c r="F1776" s="245">
        <v>60.94</v>
      </c>
    </row>
    <row r="1777" spans="1:6" ht="13.5">
      <c r="A1777" s="244" t="s">
        <v>16659</v>
      </c>
      <c r="B1777" s="244" t="str">
        <f t="shared" si="27"/>
        <v>99861U</v>
      </c>
      <c r="C1777" s="244" t="s">
        <v>16660</v>
      </c>
      <c r="D1777" s="244" t="s">
        <v>63</v>
      </c>
      <c r="E1777" s="244" t="s">
        <v>4952</v>
      </c>
      <c r="F1777" s="245">
        <v>387.59</v>
      </c>
    </row>
    <row r="1778" spans="1:6" ht="13.5">
      <c r="A1778" s="244" t="s">
        <v>16661</v>
      </c>
      <c r="B1778" s="244" t="str">
        <f t="shared" si="27"/>
        <v>99862U</v>
      </c>
      <c r="C1778" s="244" t="s">
        <v>16662</v>
      </c>
      <c r="D1778" s="244" t="s">
        <v>63</v>
      </c>
      <c r="E1778" s="244" t="s">
        <v>4952</v>
      </c>
      <c r="F1778" s="245">
        <v>401.78</v>
      </c>
    </row>
    <row r="1779" spans="1:6" ht="13.5">
      <c r="A1779" s="244" t="s">
        <v>11375</v>
      </c>
      <c r="B1779" s="244" t="str">
        <f t="shared" si="27"/>
        <v>73665U</v>
      </c>
      <c r="C1779" s="244" t="s">
        <v>6201</v>
      </c>
      <c r="D1779" s="244" t="s">
        <v>65</v>
      </c>
      <c r="E1779" s="244" t="s">
        <v>4900</v>
      </c>
      <c r="F1779" s="245">
        <v>57.41</v>
      </c>
    </row>
    <row r="1780" spans="1:6" ht="13.5">
      <c r="A1780" s="244" t="s">
        <v>6202</v>
      </c>
      <c r="B1780" s="244" t="str">
        <f t="shared" si="27"/>
        <v>74194/1U</v>
      </c>
      <c r="C1780" s="244" t="s">
        <v>6203</v>
      </c>
      <c r="D1780" s="244" t="s">
        <v>65</v>
      </c>
      <c r="E1780" s="244" t="s">
        <v>4952</v>
      </c>
      <c r="F1780" s="245">
        <v>232.57</v>
      </c>
    </row>
    <row r="1781" spans="1:6" ht="13.5">
      <c r="A1781" s="244" t="s">
        <v>11376</v>
      </c>
      <c r="B1781" s="244" t="str">
        <f t="shared" si="27"/>
        <v>90838U</v>
      </c>
      <c r="C1781" s="244" t="s">
        <v>16663</v>
      </c>
      <c r="D1781" s="244" t="s">
        <v>2</v>
      </c>
      <c r="E1781" s="244" t="s">
        <v>4900</v>
      </c>
      <c r="F1781" s="245">
        <v>802.49</v>
      </c>
    </row>
    <row r="1782" spans="1:6" ht="13.5">
      <c r="A1782" s="244" t="s">
        <v>11377</v>
      </c>
      <c r="B1782" s="244" t="str">
        <f t="shared" si="27"/>
        <v>91338U</v>
      </c>
      <c r="C1782" s="244" t="s">
        <v>16664</v>
      </c>
      <c r="D1782" s="244" t="s">
        <v>63</v>
      </c>
      <c r="E1782" s="244" t="s">
        <v>4900</v>
      </c>
      <c r="F1782" s="245">
        <v>678.26</v>
      </c>
    </row>
    <row r="1783" spans="1:6" ht="13.5">
      <c r="A1783" s="244" t="s">
        <v>11378</v>
      </c>
      <c r="B1783" s="244" t="str">
        <f t="shared" si="27"/>
        <v>91341U</v>
      </c>
      <c r="C1783" s="244" t="s">
        <v>16665</v>
      </c>
      <c r="D1783" s="244" t="s">
        <v>63</v>
      </c>
      <c r="E1783" s="244" t="s">
        <v>4900</v>
      </c>
      <c r="F1783" s="245">
        <v>494.21</v>
      </c>
    </row>
    <row r="1784" spans="1:6" ht="13.5">
      <c r="A1784" s="244" t="s">
        <v>11379</v>
      </c>
      <c r="B1784" s="244" t="str">
        <f t="shared" si="27"/>
        <v>94805U</v>
      </c>
      <c r="C1784" s="244" t="s">
        <v>16666</v>
      </c>
      <c r="D1784" s="244" t="s">
        <v>2</v>
      </c>
      <c r="E1784" s="244" t="s">
        <v>4900</v>
      </c>
      <c r="F1784" s="245">
        <v>800.53</v>
      </c>
    </row>
    <row r="1785" spans="1:6" ht="13.5">
      <c r="A1785" s="244" t="s">
        <v>11380</v>
      </c>
      <c r="B1785" s="244" t="str">
        <f t="shared" si="27"/>
        <v>94806U</v>
      </c>
      <c r="C1785" s="244" t="s">
        <v>16667</v>
      </c>
      <c r="D1785" s="244" t="s">
        <v>2</v>
      </c>
      <c r="E1785" s="244" t="s">
        <v>4900</v>
      </c>
      <c r="F1785" s="245">
        <v>380.94</v>
      </c>
    </row>
    <row r="1786" spans="1:6" ht="13.5">
      <c r="A1786" s="244" t="s">
        <v>11381</v>
      </c>
      <c r="B1786" s="244" t="str">
        <f t="shared" si="27"/>
        <v>94807U</v>
      </c>
      <c r="C1786" s="244" t="s">
        <v>16668</v>
      </c>
      <c r="D1786" s="244" t="s">
        <v>2</v>
      </c>
      <c r="E1786" s="244" t="s">
        <v>4900</v>
      </c>
      <c r="F1786" s="245">
        <v>456.41</v>
      </c>
    </row>
    <row r="1787" spans="1:6" ht="13.5">
      <c r="A1787" s="244" t="s">
        <v>16669</v>
      </c>
      <c r="B1787" s="244" t="str">
        <f t="shared" si="27"/>
        <v>100702U</v>
      </c>
      <c r="C1787" s="244" t="s">
        <v>16670</v>
      </c>
      <c r="D1787" s="244" t="s">
        <v>63</v>
      </c>
      <c r="E1787" s="244" t="s">
        <v>4900</v>
      </c>
      <c r="F1787" s="245">
        <v>409.84</v>
      </c>
    </row>
    <row r="1788" spans="1:6" ht="13.5">
      <c r="A1788" s="244" t="s">
        <v>11382</v>
      </c>
      <c r="B1788" s="244" t="str">
        <f t="shared" si="27"/>
        <v>84885U</v>
      </c>
      <c r="C1788" s="244" t="s">
        <v>6204</v>
      </c>
      <c r="D1788" s="244" t="s">
        <v>2</v>
      </c>
      <c r="E1788" s="244" t="s">
        <v>4900</v>
      </c>
      <c r="F1788" s="245">
        <v>680.13</v>
      </c>
    </row>
    <row r="1789" spans="1:6" ht="13.5">
      <c r="A1789" s="244" t="s">
        <v>11383</v>
      </c>
      <c r="B1789" s="244" t="str">
        <f t="shared" si="27"/>
        <v>84886U</v>
      </c>
      <c r="C1789" s="244" t="s">
        <v>6205</v>
      </c>
      <c r="D1789" s="244" t="s">
        <v>2</v>
      </c>
      <c r="E1789" s="244" t="s">
        <v>4900</v>
      </c>
      <c r="F1789" s="280">
        <v>1252.95</v>
      </c>
    </row>
    <row r="1790" spans="1:6" ht="13.5">
      <c r="A1790" s="244" t="s">
        <v>16671</v>
      </c>
      <c r="B1790" s="244" t="str">
        <f t="shared" si="27"/>
        <v>100703U</v>
      </c>
      <c r="C1790" s="244" t="s">
        <v>16672</v>
      </c>
      <c r="D1790" s="244" t="s">
        <v>2</v>
      </c>
      <c r="E1790" s="244" t="s">
        <v>4900</v>
      </c>
      <c r="F1790" s="245">
        <v>20.07</v>
      </c>
    </row>
    <row r="1791" spans="1:6" ht="13.5">
      <c r="A1791" s="244" t="s">
        <v>16673</v>
      </c>
      <c r="B1791" s="244" t="str">
        <f t="shared" si="27"/>
        <v>100704U</v>
      </c>
      <c r="C1791" s="244" t="s">
        <v>16674</v>
      </c>
      <c r="D1791" s="244" t="s">
        <v>2</v>
      </c>
      <c r="E1791" s="244" t="s">
        <v>4900</v>
      </c>
      <c r="F1791" s="245">
        <v>144.32</v>
      </c>
    </row>
    <row r="1792" spans="1:6" ht="13.5">
      <c r="A1792" s="244" t="s">
        <v>16675</v>
      </c>
      <c r="B1792" s="244" t="str">
        <f t="shared" si="27"/>
        <v>100705U</v>
      </c>
      <c r="C1792" s="244" t="s">
        <v>16676</v>
      </c>
      <c r="D1792" s="244" t="s">
        <v>2</v>
      </c>
      <c r="E1792" s="244" t="s">
        <v>4900</v>
      </c>
      <c r="F1792" s="245">
        <v>50.52</v>
      </c>
    </row>
    <row r="1793" spans="1:6" ht="13.5">
      <c r="A1793" s="244" t="s">
        <v>16677</v>
      </c>
      <c r="B1793" s="244" t="str">
        <f t="shared" si="27"/>
        <v>100706U</v>
      </c>
      <c r="C1793" s="244" t="s">
        <v>16678</v>
      </c>
      <c r="D1793" s="244" t="s">
        <v>2</v>
      </c>
      <c r="E1793" s="244" t="s">
        <v>4900</v>
      </c>
      <c r="F1793" s="245">
        <v>90.42</v>
      </c>
    </row>
    <row r="1794" spans="1:6" ht="13.5">
      <c r="A1794" s="244" t="s">
        <v>16679</v>
      </c>
      <c r="B1794" s="244" t="str">
        <f t="shared" si="27"/>
        <v>100707U</v>
      </c>
      <c r="C1794" s="244" t="s">
        <v>16680</v>
      </c>
      <c r="D1794" s="244" t="s">
        <v>2</v>
      </c>
      <c r="E1794" s="244" t="s">
        <v>4900</v>
      </c>
      <c r="F1794" s="245">
        <v>53.47</v>
      </c>
    </row>
    <row r="1795" spans="1:6" ht="13.5">
      <c r="A1795" s="244" t="s">
        <v>16681</v>
      </c>
      <c r="B1795" s="244" t="str">
        <f t="shared" si="27"/>
        <v>100708U</v>
      </c>
      <c r="C1795" s="244" t="s">
        <v>16682</v>
      </c>
      <c r="D1795" s="244" t="s">
        <v>2</v>
      </c>
      <c r="E1795" s="244" t="s">
        <v>4900</v>
      </c>
      <c r="F1795" s="245">
        <v>68.150000000000006</v>
      </c>
    </row>
    <row r="1796" spans="1:6" ht="13.5">
      <c r="A1796" s="244" t="s">
        <v>16683</v>
      </c>
      <c r="B1796" s="244" t="str">
        <f t="shared" si="27"/>
        <v>100709U</v>
      </c>
      <c r="C1796" s="244" t="s">
        <v>16684</v>
      </c>
      <c r="D1796" s="244" t="s">
        <v>2</v>
      </c>
      <c r="E1796" s="244" t="s">
        <v>4900</v>
      </c>
      <c r="F1796" s="245">
        <v>35.44</v>
      </c>
    </row>
    <row r="1797" spans="1:6" ht="13.5">
      <c r="A1797" s="244" t="s">
        <v>16685</v>
      </c>
      <c r="B1797" s="244" t="str">
        <f t="shared" si="27"/>
        <v>100710U</v>
      </c>
      <c r="C1797" s="244" t="s">
        <v>16686</v>
      </c>
      <c r="D1797" s="244" t="s">
        <v>2</v>
      </c>
      <c r="E1797" s="244" t="s">
        <v>4900</v>
      </c>
      <c r="F1797" s="245">
        <v>79.44</v>
      </c>
    </row>
    <row r="1798" spans="1:6" ht="13.5">
      <c r="A1798" s="244" t="s">
        <v>11384</v>
      </c>
      <c r="B1798" s="244" t="str">
        <f t="shared" si="27"/>
        <v>72116U</v>
      </c>
      <c r="C1798" s="244" t="s">
        <v>6206</v>
      </c>
      <c r="D1798" s="244" t="s">
        <v>63</v>
      </c>
      <c r="E1798" s="244" t="s">
        <v>4900</v>
      </c>
      <c r="F1798" s="245">
        <v>102.42</v>
      </c>
    </row>
    <row r="1799" spans="1:6" ht="13.5">
      <c r="A1799" s="244" t="s">
        <v>11385</v>
      </c>
      <c r="B1799" s="244" t="str">
        <f t="shared" si="27"/>
        <v>72117U</v>
      </c>
      <c r="C1799" s="244" t="s">
        <v>6207</v>
      </c>
      <c r="D1799" s="244" t="s">
        <v>63</v>
      </c>
      <c r="E1799" s="244" t="s">
        <v>4900</v>
      </c>
      <c r="F1799" s="245">
        <v>131.28</v>
      </c>
    </row>
    <row r="1800" spans="1:6" ht="13.5">
      <c r="A1800" s="244" t="s">
        <v>11386</v>
      </c>
      <c r="B1800" s="244" t="str">
        <f t="shared" ref="B1800:B1863" si="28">A1800&amp;"U"</f>
        <v>72118U</v>
      </c>
      <c r="C1800" s="244" t="s">
        <v>6208</v>
      </c>
      <c r="D1800" s="244" t="s">
        <v>63</v>
      </c>
      <c r="E1800" s="244" t="s">
        <v>4900</v>
      </c>
      <c r="F1800" s="245">
        <v>134.6</v>
      </c>
    </row>
    <row r="1801" spans="1:6" ht="13.5">
      <c r="A1801" s="244" t="s">
        <v>11387</v>
      </c>
      <c r="B1801" s="244" t="str">
        <f t="shared" si="28"/>
        <v>72119U</v>
      </c>
      <c r="C1801" s="244" t="s">
        <v>6209</v>
      </c>
      <c r="D1801" s="244" t="s">
        <v>63</v>
      </c>
      <c r="E1801" s="244" t="s">
        <v>4900</v>
      </c>
      <c r="F1801" s="245">
        <v>167.92</v>
      </c>
    </row>
    <row r="1802" spans="1:6" ht="13.5">
      <c r="A1802" s="244" t="s">
        <v>11388</v>
      </c>
      <c r="B1802" s="244" t="str">
        <f t="shared" si="28"/>
        <v>72120U</v>
      </c>
      <c r="C1802" s="244" t="s">
        <v>6210</v>
      </c>
      <c r="D1802" s="244" t="s">
        <v>63</v>
      </c>
      <c r="E1802" s="244" t="s">
        <v>4900</v>
      </c>
      <c r="F1802" s="245">
        <v>210.4</v>
      </c>
    </row>
    <row r="1803" spans="1:6" ht="13.5">
      <c r="A1803" s="244" t="s">
        <v>11389</v>
      </c>
      <c r="B1803" s="244" t="str">
        <f t="shared" si="28"/>
        <v>72122U</v>
      </c>
      <c r="C1803" s="244" t="s">
        <v>6211</v>
      </c>
      <c r="D1803" s="244" t="s">
        <v>63</v>
      </c>
      <c r="E1803" s="244" t="s">
        <v>4900</v>
      </c>
      <c r="F1803" s="245">
        <v>112.83</v>
      </c>
    </row>
    <row r="1804" spans="1:6" ht="13.5">
      <c r="A1804" s="244" t="s">
        <v>11390</v>
      </c>
      <c r="B1804" s="244" t="str">
        <f t="shared" si="28"/>
        <v>72123U</v>
      </c>
      <c r="C1804" s="244" t="s">
        <v>6212</v>
      </c>
      <c r="D1804" s="244" t="s">
        <v>63</v>
      </c>
      <c r="E1804" s="244" t="s">
        <v>4900</v>
      </c>
      <c r="F1804" s="245">
        <v>299.5</v>
      </c>
    </row>
    <row r="1805" spans="1:6" ht="13.5">
      <c r="A1805" s="244" t="s">
        <v>6213</v>
      </c>
      <c r="B1805" s="244" t="str">
        <f t="shared" si="28"/>
        <v>73838/1U</v>
      </c>
      <c r="C1805" s="244" t="s">
        <v>6214</v>
      </c>
      <c r="D1805" s="244" t="s">
        <v>2</v>
      </c>
      <c r="E1805" s="244" t="s">
        <v>4900</v>
      </c>
      <c r="F1805" s="280">
        <v>2016.71</v>
      </c>
    </row>
    <row r="1806" spans="1:6" ht="13.5">
      <c r="A1806" s="244" t="s">
        <v>6215</v>
      </c>
      <c r="B1806" s="244" t="str">
        <f t="shared" si="28"/>
        <v>74125/1U</v>
      </c>
      <c r="C1806" s="244" t="s">
        <v>6216</v>
      </c>
      <c r="D1806" s="244" t="s">
        <v>63</v>
      </c>
      <c r="E1806" s="244" t="s">
        <v>4900</v>
      </c>
      <c r="F1806" s="245">
        <v>397.82</v>
      </c>
    </row>
    <row r="1807" spans="1:6" ht="13.5">
      <c r="A1807" s="244" t="s">
        <v>6217</v>
      </c>
      <c r="B1807" s="244" t="str">
        <f t="shared" si="28"/>
        <v>74125/2U</v>
      </c>
      <c r="C1807" s="244" t="s">
        <v>6218</v>
      </c>
      <c r="D1807" s="244" t="s">
        <v>63</v>
      </c>
      <c r="E1807" s="244" t="s">
        <v>4952</v>
      </c>
      <c r="F1807" s="245">
        <v>426.95</v>
      </c>
    </row>
    <row r="1808" spans="1:6" ht="13.5">
      <c r="A1808" s="244" t="s">
        <v>11391</v>
      </c>
      <c r="B1808" s="244" t="str">
        <f t="shared" si="28"/>
        <v>84957U</v>
      </c>
      <c r="C1808" s="244" t="s">
        <v>6219</v>
      </c>
      <c r="D1808" s="244" t="s">
        <v>63</v>
      </c>
      <c r="E1808" s="244" t="s">
        <v>4900</v>
      </c>
      <c r="F1808" s="245">
        <v>157.99</v>
      </c>
    </row>
    <row r="1809" spans="1:6" ht="13.5">
      <c r="A1809" s="244" t="s">
        <v>11392</v>
      </c>
      <c r="B1809" s="244" t="str">
        <f t="shared" si="28"/>
        <v>84959U</v>
      </c>
      <c r="C1809" s="244" t="s">
        <v>6220</v>
      </c>
      <c r="D1809" s="244" t="s">
        <v>63</v>
      </c>
      <c r="E1809" s="244" t="s">
        <v>4900</v>
      </c>
      <c r="F1809" s="245">
        <v>184.66</v>
      </c>
    </row>
    <row r="1810" spans="1:6" ht="13.5">
      <c r="A1810" s="244" t="s">
        <v>11393</v>
      </c>
      <c r="B1810" s="244" t="str">
        <f t="shared" si="28"/>
        <v>85001U</v>
      </c>
      <c r="C1810" s="244" t="s">
        <v>6221</v>
      </c>
      <c r="D1810" s="244" t="s">
        <v>63</v>
      </c>
      <c r="E1810" s="244" t="s">
        <v>4900</v>
      </c>
      <c r="F1810" s="245">
        <v>175.77</v>
      </c>
    </row>
    <row r="1811" spans="1:6" ht="13.5">
      <c r="A1811" s="244" t="s">
        <v>11394</v>
      </c>
      <c r="B1811" s="244" t="str">
        <f t="shared" si="28"/>
        <v>85002U</v>
      </c>
      <c r="C1811" s="244" t="s">
        <v>6222</v>
      </c>
      <c r="D1811" s="244" t="s">
        <v>63</v>
      </c>
      <c r="E1811" s="244" t="s">
        <v>4900</v>
      </c>
      <c r="F1811" s="245">
        <v>246.88</v>
      </c>
    </row>
    <row r="1812" spans="1:6" ht="13.5">
      <c r="A1812" s="244" t="s">
        <v>11395</v>
      </c>
      <c r="B1812" s="244" t="str">
        <f t="shared" si="28"/>
        <v>85004U</v>
      </c>
      <c r="C1812" s="244" t="s">
        <v>6223</v>
      </c>
      <c r="D1812" s="244" t="s">
        <v>63</v>
      </c>
      <c r="E1812" s="244" t="s">
        <v>4900</v>
      </c>
      <c r="F1812" s="245">
        <v>122.43</v>
      </c>
    </row>
    <row r="1813" spans="1:6" ht="13.5">
      <c r="A1813" s="244" t="s">
        <v>11396</v>
      </c>
      <c r="B1813" s="244" t="str">
        <f t="shared" si="28"/>
        <v>85005U</v>
      </c>
      <c r="C1813" s="244" t="s">
        <v>4837</v>
      </c>
      <c r="D1813" s="244" t="s">
        <v>63</v>
      </c>
      <c r="E1813" s="244" t="s">
        <v>4900</v>
      </c>
      <c r="F1813" s="245">
        <v>356.79</v>
      </c>
    </row>
    <row r="1814" spans="1:6" ht="13.5">
      <c r="A1814" s="244" t="s">
        <v>11397</v>
      </c>
      <c r="B1814" s="244" t="str">
        <f t="shared" si="28"/>
        <v>94569U</v>
      </c>
      <c r="C1814" s="244" t="s">
        <v>16687</v>
      </c>
      <c r="D1814" s="244" t="s">
        <v>63</v>
      </c>
      <c r="E1814" s="244" t="s">
        <v>4952</v>
      </c>
      <c r="F1814" s="245">
        <v>370.61</v>
      </c>
    </row>
    <row r="1815" spans="1:6" ht="13.5">
      <c r="A1815" s="244" t="s">
        <v>11398</v>
      </c>
      <c r="B1815" s="244" t="str">
        <f t="shared" si="28"/>
        <v>94570U</v>
      </c>
      <c r="C1815" s="244" t="s">
        <v>16688</v>
      </c>
      <c r="D1815" s="244" t="s">
        <v>63</v>
      </c>
      <c r="E1815" s="244" t="s">
        <v>4952</v>
      </c>
      <c r="F1815" s="245">
        <v>229.82</v>
      </c>
    </row>
    <row r="1816" spans="1:6" ht="13.5">
      <c r="A1816" s="244" t="s">
        <v>11399</v>
      </c>
      <c r="B1816" s="244" t="str">
        <f t="shared" si="28"/>
        <v>94572U</v>
      </c>
      <c r="C1816" s="244" t="s">
        <v>16689</v>
      </c>
      <c r="D1816" s="244" t="s">
        <v>63</v>
      </c>
      <c r="E1816" s="244" t="s">
        <v>4952</v>
      </c>
      <c r="F1816" s="245">
        <v>343.27</v>
      </c>
    </row>
    <row r="1817" spans="1:6" ht="13.5">
      <c r="A1817" s="244" t="s">
        <v>11400</v>
      </c>
      <c r="B1817" s="244" t="str">
        <f t="shared" si="28"/>
        <v>94573U</v>
      </c>
      <c r="C1817" s="244" t="s">
        <v>16690</v>
      </c>
      <c r="D1817" s="244" t="s">
        <v>63</v>
      </c>
      <c r="E1817" s="244" t="s">
        <v>4952</v>
      </c>
      <c r="F1817" s="245">
        <v>266.24</v>
      </c>
    </row>
    <row r="1818" spans="1:6" ht="13.5">
      <c r="A1818" s="244" t="s">
        <v>11401</v>
      </c>
      <c r="B1818" s="244" t="str">
        <f t="shared" si="28"/>
        <v>94580U</v>
      </c>
      <c r="C1818" s="244" t="s">
        <v>16691</v>
      </c>
      <c r="D1818" s="244" t="s">
        <v>63</v>
      </c>
      <c r="E1818" s="244" t="s">
        <v>4900</v>
      </c>
      <c r="F1818" s="245">
        <v>388.88</v>
      </c>
    </row>
    <row r="1819" spans="1:6" ht="13.5">
      <c r="A1819" s="244" t="s">
        <v>16692</v>
      </c>
      <c r="B1819" s="244" t="str">
        <f t="shared" si="28"/>
        <v>100674U</v>
      </c>
      <c r="C1819" s="244" t="s">
        <v>16693</v>
      </c>
      <c r="D1819" s="244" t="s">
        <v>63</v>
      </c>
      <c r="E1819" s="244" t="s">
        <v>4952</v>
      </c>
      <c r="F1819" s="245">
        <v>252.72</v>
      </c>
    </row>
    <row r="1820" spans="1:6" ht="13.5">
      <c r="A1820" s="244" t="s">
        <v>16694</v>
      </c>
      <c r="B1820" s="244" t="str">
        <f t="shared" si="28"/>
        <v>101096U</v>
      </c>
      <c r="C1820" s="244" t="s">
        <v>16695</v>
      </c>
      <c r="D1820" s="244" t="s">
        <v>79</v>
      </c>
      <c r="E1820" s="244" t="s">
        <v>4952</v>
      </c>
      <c r="F1820" s="245">
        <v>925.71</v>
      </c>
    </row>
    <row r="1821" spans="1:6" ht="13.5">
      <c r="A1821" s="244" t="s">
        <v>16696</v>
      </c>
      <c r="B1821" s="244" t="str">
        <f t="shared" si="28"/>
        <v>101097U</v>
      </c>
      <c r="C1821" s="244" t="s">
        <v>16697</v>
      </c>
      <c r="D1821" s="244" t="s">
        <v>79</v>
      </c>
      <c r="E1821" s="244" t="s">
        <v>4952</v>
      </c>
      <c r="F1821" s="245">
        <v>867.4</v>
      </c>
    </row>
    <row r="1822" spans="1:6" ht="13.5">
      <c r="A1822" s="244" t="s">
        <v>16698</v>
      </c>
      <c r="B1822" s="244" t="str">
        <f t="shared" si="28"/>
        <v>101098U</v>
      </c>
      <c r="C1822" s="244" t="s">
        <v>16699</v>
      </c>
      <c r="D1822" s="244" t="s">
        <v>79</v>
      </c>
      <c r="E1822" s="244" t="s">
        <v>4952</v>
      </c>
      <c r="F1822" s="245">
        <v>788.63</v>
      </c>
    </row>
    <row r="1823" spans="1:6" ht="13.5">
      <c r="A1823" s="244" t="s">
        <v>16700</v>
      </c>
      <c r="B1823" s="244" t="str">
        <f t="shared" si="28"/>
        <v>101099U</v>
      </c>
      <c r="C1823" s="244" t="s">
        <v>16701</v>
      </c>
      <c r="D1823" s="244" t="s">
        <v>79</v>
      </c>
      <c r="E1823" s="244" t="s">
        <v>4952</v>
      </c>
      <c r="F1823" s="245">
        <v>715.89</v>
      </c>
    </row>
    <row r="1824" spans="1:6" ht="13.5">
      <c r="A1824" s="244" t="s">
        <v>16702</v>
      </c>
      <c r="B1824" s="244" t="str">
        <f t="shared" si="28"/>
        <v>101100U</v>
      </c>
      <c r="C1824" s="244" t="s">
        <v>16703</v>
      </c>
      <c r="D1824" s="244" t="s">
        <v>79</v>
      </c>
      <c r="E1824" s="244" t="s">
        <v>4952</v>
      </c>
      <c r="F1824" s="245">
        <v>598.75</v>
      </c>
    </row>
    <row r="1825" spans="1:6" ht="13.5">
      <c r="A1825" s="244" t="s">
        <v>16704</v>
      </c>
      <c r="B1825" s="244" t="str">
        <f t="shared" si="28"/>
        <v>101101U</v>
      </c>
      <c r="C1825" s="244" t="s">
        <v>16705</v>
      </c>
      <c r="D1825" s="244" t="s">
        <v>79</v>
      </c>
      <c r="E1825" s="244" t="s">
        <v>4952</v>
      </c>
      <c r="F1825" s="245">
        <v>585.02</v>
      </c>
    </row>
    <row r="1826" spans="1:6" ht="13.5">
      <c r="A1826" s="244" t="s">
        <v>16706</v>
      </c>
      <c r="B1826" s="244" t="str">
        <f t="shared" si="28"/>
        <v>101102U</v>
      </c>
      <c r="C1826" s="244" t="s">
        <v>16707</v>
      </c>
      <c r="D1826" s="244" t="s">
        <v>79</v>
      </c>
      <c r="E1826" s="244" t="s">
        <v>4952</v>
      </c>
      <c r="F1826" s="245">
        <v>567.42999999999995</v>
      </c>
    </row>
    <row r="1827" spans="1:6" ht="13.5">
      <c r="A1827" s="244" t="s">
        <v>16708</v>
      </c>
      <c r="B1827" s="244" t="str">
        <f t="shared" si="28"/>
        <v>101103U</v>
      </c>
      <c r="C1827" s="244" t="s">
        <v>16709</v>
      </c>
      <c r="D1827" s="244" t="s">
        <v>79</v>
      </c>
      <c r="E1827" s="244" t="s">
        <v>4952</v>
      </c>
      <c r="F1827" s="245">
        <v>534.46</v>
      </c>
    </row>
    <row r="1828" spans="1:6" ht="13.5">
      <c r="A1828" s="244" t="s">
        <v>16710</v>
      </c>
      <c r="B1828" s="244" t="str">
        <f t="shared" si="28"/>
        <v>101104U</v>
      </c>
      <c r="C1828" s="244" t="s">
        <v>16711</v>
      </c>
      <c r="D1828" s="244" t="s">
        <v>79</v>
      </c>
      <c r="E1828" s="244" t="s">
        <v>4952</v>
      </c>
      <c r="F1828" s="245">
        <v>897.65</v>
      </c>
    </row>
    <row r="1829" spans="1:6" ht="13.5">
      <c r="A1829" s="244" t="s">
        <v>16712</v>
      </c>
      <c r="B1829" s="244" t="str">
        <f t="shared" si="28"/>
        <v>101105U</v>
      </c>
      <c r="C1829" s="244" t="s">
        <v>16713</v>
      </c>
      <c r="D1829" s="244" t="s">
        <v>79</v>
      </c>
      <c r="E1829" s="244" t="s">
        <v>4952</v>
      </c>
      <c r="F1829" s="245">
        <v>839.91</v>
      </c>
    </row>
    <row r="1830" spans="1:6" ht="13.5">
      <c r="A1830" s="244" t="s">
        <v>16714</v>
      </c>
      <c r="B1830" s="244" t="str">
        <f t="shared" si="28"/>
        <v>101106U</v>
      </c>
      <c r="C1830" s="244" t="s">
        <v>16715</v>
      </c>
      <c r="D1830" s="244" t="s">
        <v>79</v>
      </c>
      <c r="E1830" s="244" t="s">
        <v>4952</v>
      </c>
      <c r="F1830" s="245">
        <v>762.29</v>
      </c>
    </row>
    <row r="1831" spans="1:6" ht="13.5">
      <c r="A1831" s="244" t="s">
        <v>16716</v>
      </c>
      <c r="B1831" s="244" t="str">
        <f t="shared" si="28"/>
        <v>101107U</v>
      </c>
      <c r="C1831" s="244" t="s">
        <v>16717</v>
      </c>
      <c r="D1831" s="244" t="s">
        <v>79</v>
      </c>
      <c r="E1831" s="244" t="s">
        <v>4952</v>
      </c>
      <c r="F1831" s="245">
        <v>690.73</v>
      </c>
    </row>
    <row r="1832" spans="1:6" ht="13.5">
      <c r="A1832" s="244" t="s">
        <v>16718</v>
      </c>
      <c r="B1832" s="244" t="str">
        <f t="shared" si="28"/>
        <v>101108U</v>
      </c>
      <c r="C1832" s="244" t="s">
        <v>16719</v>
      </c>
      <c r="D1832" s="244" t="s">
        <v>79</v>
      </c>
      <c r="E1832" s="244" t="s">
        <v>4952</v>
      </c>
      <c r="F1832" s="245">
        <v>566.15</v>
      </c>
    </row>
    <row r="1833" spans="1:6" ht="13.5">
      <c r="A1833" s="244" t="s">
        <v>16720</v>
      </c>
      <c r="B1833" s="244" t="str">
        <f t="shared" si="28"/>
        <v>101109U</v>
      </c>
      <c r="C1833" s="244" t="s">
        <v>16721</v>
      </c>
      <c r="D1833" s="244" t="s">
        <v>79</v>
      </c>
      <c r="E1833" s="244" t="s">
        <v>4952</v>
      </c>
      <c r="F1833" s="245">
        <v>553.23</v>
      </c>
    </row>
    <row r="1834" spans="1:6" ht="13.5">
      <c r="A1834" s="244" t="s">
        <v>16722</v>
      </c>
      <c r="B1834" s="244" t="str">
        <f t="shared" si="28"/>
        <v>101110U</v>
      </c>
      <c r="C1834" s="244" t="s">
        <v>16723</v>
      </c>
      <c r="D1834" s="244" t="s">
        <v>79</v>
      </c>
      <c r="E1834" s="244" t="s">
        <v>4952</v>
      </c>
      <c r="F1834" s="245">
        <v>537.29999999999995</v>
      </c>
    </row>
    <row r="1835" spans="1:6" ht="13.5">
      <c r="A1835" s="244" t="s">
        <v>16724</v>
      </c>
      <c r="B1835" s="244" t="str">
        <f t="shared" si="28"/>
        <v>101111U</v>
      </c>
      <c r="C1835" s="244" t="s">
        <v>16725</v>
      </c>
      <c r="D1835" s="244" t="s">
        <v>79</v>
      </c>
      <c r="E1835" s="244" t="s">
        <v>4952</v>
      </c>
      <c r="F1835" s="245">
        <v>506.02</v>
      </c>
    </row>
    <row r="1836" spans="1:6" ht="13.5">
      <c r="A1836" s="244" t="s">
        <v>16726</v>
      </c>
      <c r="B1836" s="244" t="str">
        <f t="shared" si="28"/>
        <v>101112U</v>
      </c>
      <c r="C1836" s="244" t="s">
        <v>16727</v>
      </c>
      <c r="D1836" s="244" t="s">
        <v>79</v>
      </c>
      <c r="E1836" s="244" t="s">
        <v>4952</v>
      </c>
      <c r="F1836" s="245">
        <v>635.74</v>
      </c>
    </row>
    <row r="1837" spans="1:6" ht="13.5">
      <c r="A1837" s="244" t="s">
        <v>16728</v>
      </c>
      <c r="B1837" s="244" t="str">
        <f t="shared" si="28"/>
        <v>101113U</v>
      </c>
      <c r="C1837" s="244" t="s">
        <v>16729</v>
      </c>
      <c r="D1837" s="244" t="s">
        <v>79</v>
      </c>
      <c r="E1837" s="244" t="s">
        <v>4952</v>
      </c>
      <c r="F1837" s="245">
        <v>610.17999999999995</v>
      </c>
    </row>
    <row r="1838" spans="1:6" ht="13.5">
      <c r="A1838" s="244" t="s">
        <v>11402</v>
      </c>
      <c r="B1838" s="244" t="str">
        <f t="shared" si="28"/>
        <v>95601U</v>
      </c>
      <c r="C1838" s="244" t="s">
        <v>6224</v>
      </c>
      <c r="D1838" s="244" t="s">
        <v>2</v>
      </c>
      <c r="E1838" s="244" t="s">
        <v>4952</v>
      </c>
      <c r="F1838" s="245">
        <v>15.85</v>
      </c>
    </row>
    <row r="1839" spans="1:6" ht="13.5">
      <c r="A1839" s="244" t="s">
        <v>11403</v>
      </c>
      <c r="B1839" s="244" t="str">
        <f t="shared" si="28"/>
        <v>95602U</v>
      </c>
      <c r="C1839" s="244" t="s">
        <v>6225</v>
      </c>
      <c r="D1839" s="244" t="s">
        <v>2</v>
      </c>
      <c r="E1839" s="244" t="s">
        <v>4952</v>
      </c>
      <c r="F1839" s="245">
        <v>20.2</v>
      </c>
    </row>
    <row r="1840" spans="1:6" ht="13.5">
      <c r="A1840" s="244" t="s">
        <v>11404</v>
      </c>
      <c r="B1840" s="244" t="str">
        <f t="shared" si="28"/>
        <v>95603U</v>
      </c>
      <c r="C1840" s="244" t="s">
        <v>6226</v>
      </c>
      <c r="D1840" s="244" t="s">
        <v>2</v>
      </c>
      <c r="E1840" s="244" t="s">
        <v>4952</v>
      </c>
      <c r="F1840" s="245">
        <v>26.51</v>
      </c>
    </row>
    <row r="1841" spans="1:6" ht="13.5">
      <c r="A1841" s="244" t="s">
        <v>11405</v>
      </c>
      <c r="B1841" s="244" t="str">
        <f t="shared" si="28"/>
        <v>95604U</v>
      </c>
      <c r="C1841" s="244" t="s">
        <v>6227</v>
      </c>
      <c r="D1841" s="244" t="s">
        <v>2</v>
      </c>
      <c r="E1841" s="244" t="s">
        <v>4952</v>
      </c>
      <c r="F1841" s="245">
        <v>34.9</v>
      </c>
    </row>
    <row r="1842" spans="1:6" ht="13.5">
      <c r="A1842" s="244" t="s">
        <v>11406</v>
      </c>
      <c r="B1842" s="244" t="str">
        <f t="shared" si="28"/>
        <v>95605U</v>
      </c>
      <c r="C1842" s="244" t="s">
        <v>6228</v>
      </c>
      <c r="D1842" s="244" t="s">
        <v>2</v>
      </c>
      <c r="E1842" s="244" t="s">
        <v>4952</v>
      </c>
      <c r="F1842" s="245">
        <v>54.73</v>
      </c>
    </row>
    <row r="1843" spans="1:6" ht="13.5">
      <c r="A1843" s="244" t="s">
        <v>11407</v>
      </c>
      <c r="B1843" s="244" t="str">
        <f t="shared" si="28"/>
        <v>95607U</v>
      </c>
      <c r="C1843" s="244" t="s">
        <v>6229</v>
      </c>
      <c r="D1843" s="244" t="s">
        <v>2</v>
      </c>
      <c r="E1843" s="244" t="s">
        <v>4900</v>
      </c>
      <c r="F1843" s="245">
        <v>4.6500000000000004</v>
      </c>
    </row>
    <row r="1844" spans="1:6" ht="13.5">
      <c r="A1844" s="244" t="s">
        <v>11408</v>
      </c>
      <c r="B1844" s="244" t="str">
        <f t="shared" si="28"/>
        <v>95608U</v>
      </c>
      <c r="C1844" s="244" t="s">
        <v>6230</v>
      </c>
      <c r="D1844" s="244" t="s">
        <v>2</v>
      </c>
      <c r="E1844" s="244" t="s">
        <v>4900</v>
      </c>
      <c r="F1844" s="245">
        <v>5.36</v>
      </c>
    </row>
    <row r="1845" spans="1:6" ht="13.5">
      <c r="A1845" s="244" t="s">
        <v>11409</v>
      </c>
      <c r="B1845" s="244" t="str">
        <f t="shared" si="28"/>
        <v>95609U</v>
      </c>
      <c r="C1845" s="244" t="s">
        <v>6231</v>
      </c>
      <c r="D1845" s="244" t="s">
        <v>2</v>
      </c>
      <c r="E1845" s="244" t="s">
        <v>4900</v>
      </c>
      <c r="F1845" s="245">
        <v>5.98</v>
      </c>
    </row>
    <row r="1846" spans="1:6" ht="13.5">
      <c r="A1846" s="244" t="s">
        <v>16730</v>
      </c>
      <c r="B1846" s="244" t="str">
        <f t="shared" si="28"/>
        <v>100651U</v>
      </c>
      <c r="C1846" s="244" t="s">
        <v>16731</v>
      </c>
      <c r="D1846" s="244" t="s">
        <v>65</v>
      </c>
      <c r="E1846" s="244" t="s">
        <v>4952</v>
      </c>
      <c r="F1846" s="245">
        <v>80.48</v>
      </c>
    </row>
    <row r="1847" spans="1:6" ht="13.5">
      <c r="A1847" s="244" t="s">
        <v>16732</v>
      </c>
      <c r="B1847" s="244" t="str">
        <f t="shared" si="28"/>
        <v>100652U</v>
      </c>
      <c r="C1847" s="244" t="s">
        <v>16733</v>
      </c>
      <c r="D1847" s="244" t="s">
        <v>65</v>
      </c>
      <c r="E1847" s="244" t="s">
        <v>4952</v>
      </c>
      <c r="F1847" s="245">
        <v>153.22</v>
      </c>
    </row>
    <row r="1848" spans="1:6" ht="13.5">
      <c r="A1848" s="244" t="s">
        <v>16734</v>
      </c>
      <c r="B1848" s="244" t="str">
        <f t="shared" si="28"/>
        <v>100653U</v>
      </c>
      <c r="C1848" s="244" t="s">
        <v>16735</v>
      </c>
      <c r="D1848" s="244" t="s">
        <v>65</v>
      </c>
      <c r="E1848" s="244" t="s">
        <v>4952</v>
      </c>
      <c r="F1848" s="245">
        <v>254.77</v>
      </c>
    </row>
    <row r="1849" spans="1:6" ht="13.5">
      <c r="A1849" s="244" t="s">
        <v>16736</v>
      </c>
      <c r="B1849" s="244" t="str">
        <f t="shared" si="28"/>
        <v>100654U</v>
      </c>
      <c r="C1849" s="244" t="s">
        <v>16737</v>
      </c>
      <c r="D1849" s="244" t="s">
        <v>65</v>
      </c>
      <c r="E1849" s="244" t="s">
        <v>4952</v>
      </c>
      <c r="F1849" s="245">
        <v>342</v>
      </c>
    </row>
    <row r="1850" spans="1:6" ht="13.5">
      <c r="A1850" s="244" t="s">
        <v>16738</v>
      </c>
      <c r="B1850" s="244" t="str">
        <f t="shared" si="28"/>
        <v>100655U</v>
      </c>
      <c r="C1850" s="244" t="s">
        <v>16739</v>
      </c>
      <c r="D1850" s="244" t="s">
        <v>65</v>
      </c>
      <c r="E1850" s="244" t="s">
        <v>4952</v>
      </c>
      <c r="F1850" s="245">
        <v>394.89</v>
      </c>
    </row>
    <row r="1851" spans="1:6" ht="13.5">
      <c r="A1851" s="244" t="s">
        <v>16740</v>
      </c>
      <c r="B1851" s="244" t="str">
        <f t="shared" si="28"/>
        <v>100656U</v>
      </c>
      <c r="C1851" s="244" t="s">
        <v>16741</v>
      </c>
      <c r="D1851" s="244" t="s">
        <v>65</v>
      </c>
      <c r="E1851" s="244" t="s">
        <v>4952</v>
      </c>
      <c r="F1851" s="245">
        <v>68.92</v>
      </c>
    </row>
    <row r="1852" spans="1:6" ht="13.5">
      <c r="A1852" s="244" t="s">
        <v>16742</v>
      </c>
      <c r="B1852" s="244" t="str">
        <f t="shared" si="28"/>
        <v>100657U</v>
      </c>
      <c r="C1852" s="244" t="s">
        <v>16743</v>
      </c>
      <c r="D1852" s="244" t="s">
        <v>65</v>
      </c>
      <c r="E1852" s="244" t="s">
        <v>4952</v>
      </c>
      <c r="F1852" s="245">
        <v>88.38</v>
      </c>
    </row>
    <row r="1853" spans="1:6" ht="13.5">
      <c r="A1853" s="244" t="s">
        <v>16744</v>
      </c>
      <c r="B1853" s="244" t="str">
        <f t="shared" si="28"/>
        <v>100658U</v>
      </c>
      <c r="C1853" s="244" t="s">
        <v>16745</v>
      </c>
      <c r="D1853" s="244" t="s">
        <v>65</v>
      </c>
      <c r="E1853" s="244" t="s">
        <v>4952</v>
      </c>
      <c r="F1853" s="245">
        <v>201.38</v>
      </c>
    </row>
    <row r="1854" spans="1:6" ht="13.5">
      <c r="A1854" s="244" t="s">
        <v>16746</v>
      </c>
      <c r="B1854" s="244" t="str">
        <f t="shared" si="28"/>
        <v>100889U</v>
      </c>
      <c r="C1854" s="244" t="s">
        <v>16747</v>
      </c>
      <c r="D1854" s="244" t="s">
        <v>80</v>
      </c>
      <c r="E1854" s="244" t="s">
        <v>4952</v>
      </c>
      <c r="F1854" s="245">
        <v>7.64</v>
      </c>
    </row>
    <row r="1855" spans="1:6" ht="13.5">
      <c r="A1855" s="244" t="s">
        <v>16748</v>
      </c>
      <c r="B1855" s="244" t="str">
        <f t="shared" si="28"/>
        <v>100890U</v>
      </c>
      <c r="C1855" s="244" t="s">
        <v>16749</v>
      </c>
      <c r="D1855" s="244" t="s">
        <v>80</v>
      </c>
      <c r="E1855" s="244" t="s">
        <v>4952</v>
      </c>
      <c r="F1855" s="245">
        <v>7.53</v>
      </c>
    </row>
    <row r="1856" spans="1:6" ht="13.5">
      <c r="A1856" s="244" t="s">
        <v>16750</v>
      </c>
      <c r="B1856" s="244" t="str">
        <f t="shared" si="28"/>
        <v>100892U</v>
      </c>
      <c r="C1856" s="244" t="s">
        <v>16751</v>
      </c>
      <c r="D1856" s="244" t="s">
        <v>80</v>
      </c>
      <c r="E1856" s="244" t="s">
        <v>4952</v>
      </c>
      <c r="F1856" s="245">
        <v>7.36</v>
      </c>
    </row>
    <row r="1857" spans="1:6" ht="13.5">
      <c r="A1857" s="244" t="s">
        <v>16752</v>
      </c>
      <c r="B1857" s="244" t="str">
        <f t="shared" si="28"/>
        <v>100893U</v>
      </c>
      <c r="C1857" s="244" t="s">
        <v>16753</v>
      </c>
      <c r="D1857" s="244" t="s">
        <v>80</v>
      </c>
      <c r="E1857" s="244" t="s">
        <v>4952</v>
      </c>
      <c r="F1857" s="245">
        <v>7.22</v>
      </c>
    </row>
    <row r="1858" spans="1:6" ht="13.5">
      <c r="A1858" s="244" t="s">
        <v>16754</v>
      </c>
      <c r="B1858" s="244" t="str">
        <f t="shared" si="28"/>
        <v>100894U</v>
      </c>
      <c r="C1858" s="244" t="s">
        <v>16755</v>
      </c>
      <c r="D1858" s="244" t="s">
        <v>80</v>
      </c>
      <c r="E1858" s="244" t="s">
        <v>4952</v>
      </c>
      <c r="F1858" s="245">
        <v>7.15</v>
      </c>
    </row>
    <row r="1859" spans="1:6" ht="13.5">
      <c r="A1859" s="244" t="s">
        <v>16756</v>
      </c>
      <c r="B1859" s="244" t="str">
        <f t="shared" si="28"/>
        <v>100896U</v>
      </c>
      <c r="C1859" s="244" t="s">
        <v>16757</v>
      </c>
      <c r="D1859" s="244" t="s">
        <v>65</v>
      </c>
      <c r="E1859" s="244" t="s">
        <v>4952</v>
      </c>
      <c r="F1859" s="245">
        <v>36.25</v>
      </c>
    </row>
    <row r="1860" spans="1:6" ht="13.5">
      <c r="A1860" s="244" t="s">
        <v>16758</v>
      </c>
      <c r="B1860" s="244" t="str">
        <f t="shared" si="28"/>
        <v>100897U</v>
      </c>
      <c r="C1860" s="244" t="s">
        <v>16759</v>
      </c>
      <c r="D1860" s="244" t="s">
        <v>65</v>
      </c>
      <c r="E1860" s="244" t="s">
        <v>4952</v>
      </c>
      <c r="F1860" s="245">
        <v>70.48</v>
      </c>
    </row>
    <row r="1861" spans="1:6" ht="13.5">
      <c r="A1861" s="244" t="s">
        <v>16760</v>
      </c>
      <c r="B1861" s="244" t="str">
        <f t="shared" si="28"/>
        <v>100898U</v>
      </c>
      <c r="C1861" s="244" t="s">
        <v>16761</v>
      </c>
      <c r="D1861" s="244" t="s">
        <v>65</v>
      </c>
      <c r="E1861" s="244" t="s">
        <v>4952</v>
      </c>
      <c r="F1861" s="245">
        <v>135.63</v>
      </c>
    </row>
    <row r="1862" spans="1:6" ht="13.5">
      <c r="A1862" s="244" t="s">
        <v>16762</v>
      </c>
      <c r="B1862" s="244" t="str">
        <f t="shared" si="28"/>
        <v>100899U</v>
      </c>
      <c r="C1862" s="244" t="s">
        <v>16763</v>
      </c>
      <c r="D1862" s="244" t="s">
        <v>65</v>
      </c>
      <c r="E1862" s="244" t="s">
        <v>4952</v>
      </c>
      <c r="F1862" s="245">
        <v>51.32</v>
      </c>
    </row>
    <row r="1863" spans="1:6" ht="13.5">
      <c r="A1863" s="244" t="s">
        <v>16764</v>
      </c>
      <c r="B1863" s="244" t="str">
        <f t="shared" si="28"/>
        <v>100900U</v>
      </c>
      <c r="C1863" s="244" t="s">
        <v>16765</v>
      </c>
      <c r="D1863" s="244" t="s">
        <v>65</v>
      </c>
      <c r="E1863" s="244" t="s">
        <v>4952</v>
      </c>
      <c r="F1863" s="245">
        <v>156.19999999999999</v>
      </c>
    </row>
    <row r="1864" spans="1:6" ht="13.5">
      <c r="A1864" s="244" t="s">
        <v>16766</v>
      </c>
      <c r="B1864" s="244" t="str">
        <f t="shared" ref="B1864:B1927" si="29">A1864&amp;"U"</f>
        <v>100929U</v>
      </c>
      <c r="C1864" s="244" t="s">
        <v>16767</v>
      </c>
      <c r="D1864" s="244" t="s">
        <v>65</v>
      </c>
      <c r="E1864" s="244" t="s">
        <v>4952</v>
      </c>
      <c r="F1864" s="245">
        <v>160.72</v>
      </c>
    </row>
    <row r="1865" spans="1:6" ht="13.5">
      <c r="A1865" s="244" t="s">
        <v>16768</v>
      </c>
      <c r="B1865" s="244" t="str">
        <f t="shared" si="29"/>
        <v>100930U</v>
      </c>
      <c r="C1865" s="244" t="s">
        <v>16769</v>
      </c>
      <c r="D1865" s="244" t="s">
        <v>65</v>
      </c>
      <c r="E1865" s="244" t="s">
        <v>4952</v>
      </c>
      <c r="F1865" s="245">
        <v>239.97</v>
      </c>
    </row>
    <row r="1866" spans="1:6" ht="13.5">
      <c r="A1866" s="244" t="s">
        <v>16770</v>
      </c>
      <c r="B1866" s="244" t="str">
        <f t="shared" si="29"/>
        <v>100931U</v>
      </c>
      <c r="C1866" s="244" t="s">
        <v>16771</v>
      </c>
      <c r="D1866" s="244" t="s">
        <v>65</v>
      </c>
      <c r="E1866" s="244" t="s">
        <v>4952</v>
      </c>
      <c r="F1866" s="245">
        <v>310.19</v>
      </c>
    </row>
    <row r="1867" spans="1:6" ht="13.5">
      <c r="A1867" s="244" t="s">
        <v>16772</v>
      </c>
      <c r="B1867" s="244" t="str">
        <f t="shared" si="29"/>
        <v>100932U</v>
      </c>
      <c r="C1867" s="244" t="s">
        <v>16773</v>
      </c>
      <c r="D1867" s="244" t="s">
        <v>65</v>
      </c>
      <c r="E1867" s="244" t="s">
        <v>4952</v>
      </c>
      <c r="F1867" s="245">
        <v>412.39</v>
      </c>
    </row>
    <row r="1868" spans="1:6" ht="13.5">
      <c r="A1868" s="244" t="s">
        <v>16774</v>
      </c>
      <c r="B1868" s="244" t="str">
        <f t="shared" si="29"/>
        <v>100933U</v>
      </c>
      <c r="C1868" s="244" t="s">
        <v>16775</v>
      </c>
      <c r="D1868" s="244" t="s">
        <v>65</v>
      </c>
      <c r="E1868" s="244" t="s">
        <v>4952</v>
      </c>
      <c r="F1868" s="245">
        <v>208.06</v>
      </c>
    </row>
    <row r="1869" spans="1:6" ht="13.5">
      <c r="A1869" s="244" t="s">
        <v>16776</v>
      </c>
      <c r="B1869" s="244" t="str">
        <f t="shared" si="29"/>
        <v>100934U</v>
      </c>
      <c r="C1869" s="244" t="s">
        <v>16777</v>
      </c>
      <c r="D1869" s="244" t="s">
        <v>65</v>
      </c>
      <c r="E1869" s="244" t="s">
        <v>4952</v>
      </c>
      <c r="F1869" s="245">
        <v>299.17</v>
      </c>
    </row>
    <row r="1870" spans="1:6" ht="13.5">
      <c r="A1870" s="244" t="s">
        <v>16778</v>
      </c>
      <c r="B1870" s="244" t="str">
        <f t="shared" si="29"/>
        <v>100935U</v>
      </c>
      <c r="C1870" s="244" t="s">
        <v>16779</v>
      </c>
      <c r="D1870" s="244" t="s">
        <v>65</v>
      </c>
      <c r="E1870" s="244" t="s">
        <v>4952</v>
      </c>
      <c r="F1870" s="245">
        <v>384.64</v>
      </c>
    </row>
    <row r="1871" spans="1:6" ht="13.5">
      <c r="A1871" s="244" t="s">
        <v>16780</v>
      </c>
      <c r="B1871" s="244" t="str">
        <f t="shared" si="29"/>
        <v>100936U</v>
      </c>
      <c r="C1871" s="244" t="s">
        <v>16781</v>
      </c>
      <c r="D1871" s="244" t="s">
        <v>65</v>
      </c>
      <c r="E1871" s="244" t="s">
        <v>4952</v>
      </c>
      <c r="F1871" s="245">
        <v>499.23</v>
      </c>
    </row>
    <row r="1872" spans="1:6" ht="13.5">
      <c r="A1872" s="244" t="s">
        <v>16782</v>
      </c>
      <c r="B1872" s="244" t="str">
        <f t="shared" si="29"/>
        <v>101173U</v>
      </c>
      <c r="C1872" s="244" t="s">
        <v>16783</v>
      </c>
      <c r="D1872" s="244" t="s">
        <v>65</v>
      </c>
      <c r="E1872" s="244" t="s">
        <v>4900</v>
      </c>
      <c r="F1872" s="245">
        <v>38.51</v>
      </c>
    </row>
    <row r="1873" spans="1:6" ht="13.5">
      <c r="A1873" s="244" t="s">
        <v>16784</v>
      </c>
      <c r="B1873" s="244" t="str">
        <f t="shared" si="29"/>
        <v>101174U</v>
      </c>
      <c r="C1873" s="244" t="s">
        <v>16785</v>
      </c>
      <c r="D1873" s="244" t="s">
        <v>65</v>
      </c>
      <c r="E1873" s="244" t="s">
        <v>4900</v>
      </c>
      <c r="F1873" s="245">
        <v>54.47</v>
      </c>
    </row>
    <row r="1874" spans="1:6" ht="13.5">
      <c r="A1874" s="244" t="s">
        <v>16786</v>
      </c>
      <c r="B1874" s="244" t="str">
        <f t="shared" si="29"/>
        <v>101175U</v>
      </c>
      <c r="C1874" s="244" t="s">
        <v>16787</v>
      </c>
      <c r="D1874" s="244" t="s">
        <v>65</v>
      </c>
      <c r="E1874" s="244" t="s">
        <v>4900</v>
      </c>
      <c r="F1874" s="245">
        <v>74.400000000000006</v>
      </c>
    </row>
    <row r="1875" spans="1:6" ht="13.5">
      <c r="A1875" s="244" t="s">
        <v>16788</v>
      </c>
      <c r="B1875" s="244" t="str">
        <f t="shared" si="29"/>
        <v>101176U</v>
      </c>
      <c r="C1875" s="244" t="s">
        <v>16789</v>
      </c>
      <c r="D1875" s="244" t="s">
        <v>65</v>
      </c>
      <c r="E1875" s="244" t="s">
        <v>4900</v>
      </c>
      <c r="F1875" s="245">
        <v>94.93</v>
      </c>
    </row>
    <row r="1876" spans="1:6" ht="13.5">
      <c r="A1876" s="244" t="s">
        <v>11410</v>
      </c>
      <c r="B1876" s="244" t="str">
        <f t="shared" si="29"/>
        <v>95240U</v>
      </c>
      <c r="C1876" s="244" t="s">
        <v>11411</v>
      </c>
      <c r="D1876" s="244" t="s">
        <v>63</v>
      </c>
      <c r="E1876" s="244" t="s">
        <v>4900</v>
      </c>
      <c r="F1876" s="245">
        <v>12.48</v>
      </c>
    </row>
    <row r="1877" spans="1:6" ht="13.5">
      <c r="A1877" s="244" t="s">
        <v>11412</v>
      </c>
      <c r="B1877" s="244" t="str">
        <f t="shared" si="29"/>
        <v>95241U</v>
      </c>
      <c r="C1877" s="244" t="s">
        <v>11413</v>
      </c>
      <c r="D1877" s="244" t="s">
        <v>63</v>
      </c>
      <c r="E1877" s="244" t="s">
        <v>4900</v>
      </c>
      <c r="F1877" s="245">
        <v>20.8</v>
      </c>
    </row>
    <row r="1878" spans="1:6" ht="13.5">
      <c r="A1878" s="244" t="s">
        <v>11414</v>
      </c>
      <c r="B1878" s="244" t="str">
        <f t="shared" si="29"/>
        <v>96616U</v>
      </c>
      <c r="C1878" s="244" t="s">
        <v>6232</v>
      </c>
      <c r="D1878" s="244" t="s">
        <v>79</v>
      </c>
      <c r="E1878" s="244" t="s">
        <v>4900</v>
      </c>
      <c r="F1878" s="245">
        <v>433.61</v>
      </c>
    </row>
    <row r="1879" spans="1:6" ht="13.5">
      <c r="A1879" s="244" t="s">
        <v>11415</v>
      </c>
      <c r="B1879" s="244" t="str">
        <f t="shared" si="29"/>
        <v>96617U</v>
      </c>
      <c r="C1879" s="244" t="s">
        <v>6233</v>
      </c>
      <c r="D1879" s="244" t="s">
        <v>63</v>
      </c>
      <c r="E1879" s="244" t="s">
        <v>4900</v>
      </c>
      <c r="F1879" s="245">
        <v>12.99</v>
      </c>
    </row>
    <row r="1880" spans="1:6" ht="13.5">
      <c r="A1880" s="244" t="s">
        <v>11416</v>
      </c>
      <c r="B1880" s="244" t="str">
        <f t="shared" si="29"/>
        <v>96619U</v>
      </c>
      <c r="C1880" s="244" t="s">
        <v>6234</v>
      </c>
      <c r="D1880" s="244" t="s">
        <v>63</v>
      </c>
      <c r="E1880" s="244" t="s">
        <v>4900</v>
      </c>
      <c r="F1880" s="245">
        <v>21.66</v>
      </c>
    </row>
    <row r="1881" spans="1:6" ht="13.5">
      <c r="A1881" s="244" t="s">
        <v>11417</v>
      </c>
      <c r="B1881" s="244" t="str">
        <f t="shared" si="29"/>
        <v>96620U</v>
      </c>
      <c r="C1881" s="244" t="s">
        <v>6235</v>
      </c>
      <c r="D1881" s="244" t="s">
        <v>79</v>
      </c>
      <c r="E1881" s="244" t="s">
        <v>4900</v>
      </c>
      <c r="F1881" s="245">
        <v>416.41</v>
      </c>
    </row>
    <row r="1882" spans="1:6" ht="13.5">
      <c r="A1882" s="244" t="s">
        <v>11418</v>
      </c>
      <c r="B1882" s="244" t="str">
        <f t="shared" si="29"/>
        <v>96621U</v>
      </c>
      <c r="C1882" s="244" t="s">
        <v>6236</v>
      </c>
      <c r="D1882" s="244" t="s">
        <v>79</v>
      </c>
      <c r="E1882" s="244" t="s">
        <v>4952</v>
      </c>
      <c r="F1882" s="245">
        <v>145.37</v>
      </c>
    </row>
    <row r="1883" spans="1:6" ht="13.5">
      <c r="A1883" s="244" t="s">
        <v>11419</v>
      </c>
      <c r="B1883" s="244" t="str">
        <f t="shared" si="29"/>
        <v>96622U</v>
      </c>
      <c r="C1883" s="244" t="s">
        <v>6237</v>
      </c>
      <c r="D1883" s="244" t="s">
        <v>79</v>
      </c>
      <c r="E1883" s="244" t="s">
        <v>4952</v>
      </c>
      <c r="F1883" s="245">
        <v>94.85</v>
      </c>
    </row>
    <row r="1884" spans="1:6" ht="13.5">
      <c r="A1884" s="244" t="s">
        <v>11420</v>
      </c>
      <c r="B1884" s="244" t="str">
        <f t="shared" si="29"/>
        <v>96623U</v>
      </c>
      <c r="C1884" s="244" t="s">
        <v>6238</v>
      </c>
      <c r="D1884" s="244" t="s">
        <v>79</v>
      </c>
      <c r="E1884" s="244" t="s">
        <v>4952</v>
      </c>
      <c r="F1884" s="245">
        <v>133.6</v>
      </c>
    </row>
    <row r="1885" spans="1:6" ht="13.5">
      <c r="A1885" s="244" t="s">
        <v>11421</v>
      </c>
      <c r="B1885" s="244" t="str">
        <f t="shared" si="29"/>
        <v>96624U</v>
      </c>
      <c r="C1885" s="244" t="s">
        <v>16790</v>
      </c>
      <c r="D1885" s="244" t="s">
        <v>79</v>
      </c>
      <c r="E1885" s="244" t="s">
        <v>4952</v>
      </c>
      <c r="F1885" s="245">
        <v>90.7</v>
      </c>
    </row>
    <row r="1886" spans="1:6" ht="13.5">
      <c r="A1886" s="244" t="s">
        <v>11422</v>
      </c>
      <c r="B1886" s="244" t="str">
        <f t="shared" si="29"/>
        <v>97082U</v>
      </c>
      <c r="C1886" s="244" t="s">
        <v>6239</v>
      </c>
      <c r="D1886" s="244" t="s">
        <v>79</v>
      </c>
      <c r="E1886" s="244" t="s">
        <v>5269</v>
      </c>
      <c r="F1886" s="245">
        <v>38.68</v>
      </c>
    </row>
    <row r="1887" spans="1:6" ht="13.5">
      <c r="A1887" s="244" t="s">
        <v>11423</v>
      </c>
      <c r="B1887" s="244" t="str">
        <f t="shared" si="29"/>
        <v>97083U</v>
      </c>
      <c r="C1887" s="244" t="s">
        <v>6240</v>
      </c>
      <c r="D1887" s="244" t="s">
        <v>63</v>
      </c>
      <c r="E1887" s="244" t="s">
        <v>4952</v>
      </c>
      <c r="F1887" s="245">
        <v>2.14</v>
      </c>
    </row>
    <row r="1888" spans="1:6" ht="13.5">
      <c r="A1888" s="244" t="s">
        <v>11424</v>
      </c>
      <c r="B1888" s="244" t="str">
        <f t="shared" si="29"/>
        <v>97084U</v>
      </c>
      <c r="C1888" s="244" t="s">
        <v>6241</v>
      </c>
      <c r="D1888" s="244" t="s">
        <v>63</v>
      </c>
      <c r="E1888" s="244" t="s">
        <v>4952</v>
      </c>
      <c r="F1888" s="245">
        <v>0.44</v>
      </c>
    </row>
    <row r="1889" spans="1:6" ht="13.5">
      <c r="A1889" s="244" t="s">
        <v>11425</v>
      </c>
      <c r="B1889" s="244" t="str">
        <f t="shared" si="29"/>
        <v>97086U</v>
      </c>
      <c r="C1889" s="244" t="s">
        <v>6242</v>
      </c>
      <c r="D1889" s="244" t="s">
        <v>63</v>
      </c>
      <c r="E1889" s="244" t="s">
        <v>4900</v>
      </c>
      <c r="F1889" s="245">
        <v>79.88</v>
      </c>
    </row>
    <row r="1890" spans="1:6" ht="13.5">
      <c r="A1890" s="244" t="s">
        <v>11426</v>
      </c>
      <c r="B1890" s="244" t="str">
        <f t="shared" si="29"/>
        <v>97094U</v>
      </c>
      <c r="C1890" s="244" t="s">
        <v>6243</v>
      </c>
      <c r="D1890" s="244" t="s">
        <v>79</v>
      </c>
      <c r="E1890" s="244" t="s">
        <v>4952</v>
      </c>
      <c r="F1890" s="245">
        <v>405.76</v>
      </c>
    </row>
    <row r="1891" spans="1:6" ht="13.5">
      <c r="A1891" s="244" t="s">
        <v>11427</v>
      </c>
      <c r="B1891" s="244" t="str">
        <f t="shared" si="29"/>
        <v>97095U</v>
      </c>
      <c r="C1891" s="244" t="s">
        <v>6244</v>
      </c>
      <c r="D1891" s="244" t="s">
        <v>79</v>
      </c>
      <c r="E1891" s="244" t="s">
        <v>4952</v>
      </c>
      <c r="F1891" s="245">
        <v>380.99</v>
      </c>
    </row>
    <row r="1892" spans="1:6" ht="13.5">
      <c r="A1892" s="244" t="s">
        <v>11428</v>
      </c>
      <c r="B1892" s="244" t="str">
        <f t="shared" si="29"/>
        <v>97096U</v>
      </c>
      <c r="C1892" s="244" t="s">
        <v>6245</v>
      </c>
      <c r="D1892" s="244" t="s">
        <v>79</v>
      </c>
      <c r="E1892" s="244" t="s">
        <v>4952</v>
      </c>
      <c r="F1892" s="245">
        <v>368.28</v>
      </c>
    </row>
    <row r="1893" spans="1:6" ht="13.5">
      <c r="A1893" s="244" t="s">
        <v>16791</v>
      </c>
      <c r="B1893" s="244" t="str">
        <f t="shared" si="29"/>
        <v>97097U</v>
      </c>
      <c r="C1893" s="244" t="s">
        <v>16792</v>
      </c>
      <c r="D1893" s="244" t="s">
        <v>63</v>
      </c>
      <c r="E1893" s="244" t="s">
        <v>4952</v>
      </c>
      <c r="F1893" s="245">
        <v>27.03</v>
      </c>
    </row>
    <row r="1894" spans="1:6" ht="13.5">
      <c r="A1894" s="244" t="s">
        <v>16793</v>
      </c>
      <c r="B1894" s="244" t="str">
        <f t="shared" si="29"/>
        <v>100322U</v>
      </c>
      <c r="C1894" s="244" t="s">
        <v>16794</v>
      </c>
      <c r="D1894" s="244" t="s">
        <v>79</v>
      </c>
      <c r="E1894" s="244" t="s">
        <v>4952</v>
      </c>
      <c r="F1894" s="245">
        <v>90.7</v>
      </c>
    </row>
    <row r="1895" spans="1:6" ht="13.5">
      <c r="A1895" s="244" t="s">
        <v>16795</v>
      </c>
      <c r="B1895" s="244" t="str">
        <f t="shared" si="29"/>
        <v>100323U</v>
      </c>
      <c r="C1895" s="244" t="s">
        <v>16796</v>
      </c>
      <c r="D1895" s="244" t="s">
        <v>79</v>
      </c>
      <c r="E1895" s="244" t="s">
        <v>4952</v>
      </c>
      <c r="F1895" s="245">
        <v>120.99</v>
      </c>
    </row>
    <row r="1896" spans="1:6" ht="13.5">
      <c r="A1896" s="244" t="s">
        <v>16797</v>
      </c>
      <c r="B1896" s="244" t="str">
        <f t="shared" si="29"/>
        <v>100324U</v>
      </c>
      <c r="C1896" s="244" t="s">
        <v>16798</v>
      </c>
      <c r="D1896" s="244" t="s">
        <v>79</v>
      </c>
      <c r="E1896" s="244" t="s">
        <v>4952</v>
      </c>
      <c r="F1896" s="245">
        <v>90.69</v>
      </c>
    </row>
    <row r="1897" spans="1:6" ht="13.5">
      <c r="A1897" s="244" t="s">
        <v>11429</v>
      </c>
      <c r="B1897" s="244" t="str">
        <f t="shared" si="29"/>
        <v>90996U</v>
      </c>
      <c r="C1897" s="244" t="s">
        <v>6246</v>
      </c>
      <c r="D1897" s="244" t="s">
        <v>63</v>
      </c>
      <c r="E1897" s="244" t="s">
        <v>4952</v>
      </c>
      <c r="F1897" s="245">
        <v>11.21</v>
      </c>
    </row>
    <row r="1898" spans="1:6" ht="13.5">
      <c r="A1898" s="244" t="s">
        <v>11430</v>
      </c>
      <c r="B1898" s="244" t="str">
        <f t="shared" si="29"/>
        <v>90997U</v>
      </c>
      <c r="C1898" s="244" t="s">
        <v>6247</v>
      </c>
      <c r="D1898" s="244" t="s">
        <v>63</v>
      </c>
      <c r="E1898" s="244" t="s">
        <v>4952</v>
      </c>
      <c r="F1898" s="245">
        <v>15.19</v>
      </c>
    </row>
    <row r="1899" spans="1:6" ht="13.5">
      <c r="A1899" s="244" t="s">
        <v>11431</v>
      </c>
      <c r="B1899" s="244" t="str">
        <f t="shared" si="29"/>
        <v>90998U</v>
      </c>
      <c r="C1899" s="244" t="s">
        <v>6248</v>
      </c>
      <c r="D1899" s="244" t="s">
        <v>63</v>
      </c>
      <c r="E1899" s="244" t="s">
        <v>4952</v>
      </c>
      <c r="F1899" s="245">
        <v>18.309999999999999</v>
      </c>
    </row>
    <row r="1900" spans="1:6" ht="13.5">
      <c r="A1900" s="244" t="s">
        <v>11432</v>
      </c>
      <c r="B1900" s="244" t="str">
        <f t="shared" si="29"/>
        <v>91000U</v>
      </c>
      <c r="C1900" s="244" t="s">
        <v>6249</v>
      </c>
      <c r="D1900" s="244" t="s">
        <v>63</v>
      </c>
      <c r="E1900" s="244" t="s">
        <v>4952</v>
      </c>
      <c r="F1900" s="245">
        <v>14</v>
      </c>
    </row>
    <row r="1901" spans="1:6" ht="13.5">
      <c r="A1901" s="244" t="s">
        <v>11433</v>
      </c>
      <c r="B1901" s="244" t="str">
        <f t="shared" si="29"/>
        <v>91002U</v>
      </c>
      <c r="C1901" s="244" t="s">
        <v>6250</v>
      </c>
      <c r="D1901" s="244" t="s">
        <v>63</v>
      </c>
      <c r="E1901" s="244" t="s">
        <v>4952</v>
      </c>
      <c r="F1901" s="245">
        <v>12.89</v>
      </c>
    </row>
    <row r="1902" spans="1:6" ht="13.5">
      <c r="A1902" s="244" t="s">
        <v>11434</v>
      </c>
      <c r="B1902" s="244" t="str">
        <f t="shared" si="29"/>
        <v>91003U</v>
      </c>
      <c r="C1902" s="244" t="s">
        <v>6251</v>
      </c>
      <c r="D1902" s="244" t="s">
        <v>63</v>
      </c>
      <c r="E1902" s="244" t="s">
        <v>4952</v>
      </c>
      <c r="F1902" s="245">
        <v>14.9</v>
      </c>
    </row>
    <row r="1903" spans="1:6" ht="13.5">
      <c r="A1903" s="244" t="s">
        <v>11435</v>
      </c>
      <c r="B1903" s="244" t="str">
        <f t="shared" si="29"/>
        <v>91004U</v>
      </c>
      <c r="C1903" s="244" t="s">
        <v>6252</v>
      </c>
      <c r="D1903" s="244" t="s">
        <v>63</v>
      </c>
      <c r="E1903" s="244" t="s">
        <v>4952</v>
      </c>
      <c r="F1903" s="245">
        <v>11.82</v>
      </c>
    </row>
    <row r="1904" spans="1:6" ht="13.5">
      <c r="A1904" s="244" t="s">
        <v>11436</v>
      </c>
      <c r="B1904" s="244" t="str">
        <f t="shared" si="29"/>
        <v>91005U</v>
      </c>
      <c r="C1904" s="244" t="s">
        <v>6253</v>
      </c>
      <c r="D1904" s="244" t="s">
        <v>63</v>
      </c>
      <c r="E1904" s="244" t="s">
        <v>4952</v>
      </c>
      <c r="F1904" s="245">
        <v>14.14</v>
      </c>
    </row>
    <row r="1905" spans="1:6" ht="13.5">
      <c r="A1905" s="244" t="s">
        <v>11437</v>
      </c>
      <c r="B1905" s="244" t="str">
        <f t="shared" si="29"/>
        <v>91006U</v>
      </c>
      <c r="C1905" s="244" t="s">
        <v>6254</v>
      </c>
      <c r="D1905" s="244" t="s">
        <v>63</v>
      </c>
      <c r="E1905" s="244" t="s">
        <v>4952</v>
      </c>
      <c r="F1905" s="245">
        <v>10.93</v>
      </c>
    </row>
    <row r="1906" spans="1:6" ht="13.5">
      <c r="A1906" s="244" t="s">
        <v>11438</v>
      </c>
      <c r="B1906" s="244" t="str">
        <f t="shared" si="29"/>
        <v>91007U</v>
      </c>
      <c r="C1906" s="244" t="s">
        <v>6255</v>
      </c>
      <c r="D1906" s="244" t="s">
        <v>63</v>
      </c>
      <c r="E1906" s="244" t="s">
        <v>4952</v>
      </c>
      <c r="F1906" s="245">
        <v>9.82</v>
      </c>
    </row>
    <row r="1907" spans="1:6" ht="13.5">
      <c r="A1907" s="244" t="s">
        <v>11439</v>
      </c>
      <c r="B1907" s="244" t="str">
        <f t="shared" si="29"/>
        <v>91008U</v>
      </c>
      <c r="C1907" s="244" t="s">
        <v>6256</v>
      </c>
      <c r="D1907" s="244" t="s">
        <v>63</v>
      </c>
      <c r="E1907" s="244" t="s">
        <v>4952</v>
      </c>
      <c r="F1907" s="245">
        <v>11.83</v>
      </c>
    </row>
    <row r="1908" spans="1:6" ht="13.5">
      <c r="A1908" s="244" t="s">
        <v>11440</v>
      </c>
      <c r="B1908" s="244" t="str">
        <f t="shared" si="29"/>
        <v>92263U</v>
      </c>
      <c r="C1908" s="244" t="s">
        <v>6257</v>
      </c>
      <c r="D1908" s="244" t="s">
        <v>63</v>
      </c>
      <c r="E1908" s="244" t="s">
        <v>4900</v>
      </c>
      <c r="F1908" s="245">
        <v>91.81</v>
      </c>
    </row>
    <row r="1909" spans="1:6" ht="13.5">
      <c r="A1909" s="244" t="s">
        <v>11441</v>
      </c>
      <c r="B1909" s="244" t="str">
        <f t="shared" si="29"/>
        <v>92264U</v>
      </c>
      <c r="C1909" s="244" t="s">
        <v>6258</v>
      </c>
      <c r="D1909" s="244" t="s">
        <v>63</v>
      </c>
      <c r="E1909" s="244" t="s">
        <v>4900</v>
      </c>
      <c r="F1909" s="245">
        <v>106.22</v>
      </c>
    </row>
    <row r="1910" spans="1:6" ht="13.5">
      <c r="A1910" s="244" t="s">
        <v>11442</v>
      </c>
      <c r="B1910" s="244" t="str">
        <f t="shared" si="29"/>
        <v>92265U</v>
      </c>
      <c r="C1910" s="244" t="s">
        <v>6259</v>
      </c>
      <c r="D1910" s="244" t="s">
        <v>63</v>
      </c>
      <c r="E1910" s="244" t="s">
        <v>4900</v>
      </c>
      <c r="F1910" s="245">
        <v>70.92</v>
      </c>
    </row>
    <row r="1911" spans="1:6" ht="13.5">
      <c r="A1911" s="244" t="s">
        <v>11443</v>
      </c>
      <c r="B1911" s="244" t="str">
        <f t="shared" si="29"/>
        <v>92266U</v>
      </c>
      <c r="C1911" s="244" t="s">
        <v>6260</v>
      </c>
      <c r="D1911" s="244" t="s">
        <v>63</v>
      </c>
      <c r="E1911" s="244" t="s">
        <v>4900</v>
      </c>
      <c r="F1911" s="245">
        <v>83.76</v>
      </c>
    </row>
    <row r="1912" spans="1:6" ht="13.5">
      <c r="A1912" s="244" t="s">
        <v>11444</v>
      </c>
      <c r="B1912" s="244" t="str">
        <f t="shared" si="29"/>
        <v>92267U</v>
      </c>
      <c r="C1912" s="244" t="s">
        <v>6261</v>
      </c>
      <c r="D1912" s="244" t="s">
        <v>63</v>
      </c>
      <c r="E1912" s="244" t="s">
        <v>4900</v>
      </c>
      <c r="F1912" s="245">
        <v>25.29</v>
      </c>
    </row>
    <row r="1913" spans="1:6" ht="13.5">
      <c r="A1913" s="244" t="s">
        <v>11445</v>
      </c>
      <c r="B1913" s="244" t="str">
        <f t="shared" si="29"/>
        <v>92268U</v>
      </c>
      <c r="C1913" s="244" t="s">
        <v>6262</v>
      </c>
      <c r="D1913" s="244" t="s">
        <v>63</v>
      </c>
      <c r="E1913" s="244" t="s">
        <v>4900</v>
      </c>
      <c r="F1913" s="245">
        <v>36.619999999999997</v>
      </c>
    </row>
    <row r="1914" spans="1:6" ht="13.5">
      <c r="A1914" s="244" t="s">
        <v>11446</v>
      </c>
      <c r="B1914" s="244" t="str">
        <f t="shared" si="29"/>
        <v>92269U</v>
      </c>
      <c r="C1914" s="244" t="s">
        <v>6263</v>
      </c>
      <c r="D1914" s="244" t="s">
        <v>63</v>
      </c>
      <c r="E1914" s="244" t="s">
        <v>4900</v>
      </c>
      <c r="F1914" s="245">
        <v>77.67</v>
      </c>
    </row>
    <row r="1915" spans="1:6" ht="13.5">
      <c r="A1915" s="244" t="s">
        <v>11447</v>
      </c>
      <c r="B1915" s="244" t="str">
        <f t="shared" si="29"/>
        <v>92270U</v>
      </c>
      <c r="C1915" s="244" t="s">
        <v>6264</v>
      </c>
      <c r="D1915" s="244" t="s">
        <v>63</v>
      </c>
      <c r="E1915" s="244" t="s">
        <v>4900</v>
      </c>
      <c r="F1915" s="245">
        <v>62.94</v>
      </c>
    </row>
    <row r="1916" spans="1:6" ht="13.5">
      <c r="A1916" s="244" t="s">
        <v>11448</v>
      </c>
      <c r="B1916" s="244" t="str">
        <f t="shared" si="29"/>
        <v>92271U</v>
      </c>
      <c r="C1916" s="244" t="s">
        <v>6265</v>
      </c>
      <c r="D1916" s="244" t="s">
        <v>63</v>
      </c>
      <c r="E1916" s="244" t="s">
        <v>4900</v>
      </c>
      <c r="F1916" s="245">
        <v>44.74</v>
      </c>
    </row>
    <row r="1917" spans="1:6" ht="13.5">
      <c r="A1917" s="244" t="s">
        <v>11449</v>
      </c>
      <c r="B1917" s="244" t="str">
        <f t="shared" si="29"/>
        <v>92272U</v>
      </c>
      <c r="C1917" s="244" t="s">
        <v>6266</v>
      </c>
      <c r="D1917" s="244" t="s">
        <v>65</v>
      </c>
      <c r="E1917" s="244" t="s">
        <v>4900</v>
      </c>
      <c r="F1917" s="245">
        <v>18.489999999999998</v>
      </c>
    </row>
    <row r="1918" spans="1:6" ht="13.5">
      <c r="A1918" s="244" t="s">
        <v>11450</v>
      </c>
      <c r="B1918" s="244" t="str">
        <f t="shared" si="29"/>
        <v>92273U</v>
      </c>
      <c r="C1918" s="244" t="s">
        <v>6267</v>
      </c>
      <c r="D1918" s="244" t="s">
        <v>65</v>
      </c>
      <c r="E1918" s="244" t="s">
        <v>4900</v>
      </c>
      <c r="F1918" s="245">
        <v>8.02</v>
      </c>
    </row>
    <row r="1919" spans="1:6" ht="13.5">
      <c r="A1919" s="244" t="s">
        <v>11451</v>
      </c>
      <c r="B1919" s="244" t="str">
        <f t="shared" si="29"/>
        <v>92408U</v>
      </c>
      <c r="C1919" s="244" t="s">
        <v>6268</v>
      </c>
      <c r="D1919" s="244" t="s">
        <v>63</v>
      </c>
      <c r="E1919" s="244" t="s">
        <v>4900</v>
      </c>
      <c r="F1919" s="245">
        <v>152.46</v>
      </c>
    </row>
    <row r="1920" spans="1:6" ht="13.5">
      <c r="A1920" s="244" t="s">
        <v>11452</v>
      </c>
      <c r="B1920" s="244" t="str">
        <f t="shared" si="29"/>
        <v>92409U</v>
      </c>
      <c r="C1920" s="244" t="s">
        <v>6269</v>
      </c>
      <c r="D1920" s="244" t="s">
        <v>63</v>
      </c>
      <c r="E1920" s="244" t="s">
        <v>4900</v>
      </c>
      <c r="F1920" s="245">
        <v>143.94999999999999</v>
      </c>
    </row>
    <row r="1921" spans="1:6" ht="13.5">
      <c r="A1921" s="244" t="s">
        <v>11453</v>
      </c>
      <c r="B1921" s="244" t="str">
        <f t="shared" si="29"/>
        <v>92410U</v>
      </c>
      <c r="C1921" s="244" t="s">
        <v>6270</v>
      </c>
      <c r="D1921" s="244" t="s">
        <v>63</v>
      </c>
      <c r="E1921" s="244" t="s">
        <v>4900</v>
      </c>
      <c r="F1921" s="245">
        <v>105.85</v>
      </c>
    </row>
    <row r="1922" spans="1:6" ht="13.5">
      <c r="A1922" s="244" t="s">
        <v>11454</v>
      </c>
      <c r="B1922" s="244" t="str">
        <f t="shared" si="29"/>
        <v>92411U</v>
      </c>
      <c r="C1922" s="244" t="s">
        <v>6271</v>
      </c>
      <c r="D1922" s="244" t="s">
        <v>63</v>
      </c>
      <c r="E1922" s="244" t="s">
        <v>4900</v>
      </c>
      <c r="F1922" s="245">
        <v>98.34</v>
      </c>
    </row>
    <row r="1923" spans="1:6" ht="13.5">
      <c r="A1923" s="244" t="s">
        <v>11455</v>
      </c>
      <c r="B1923" s="244" t="str">
        <f t="shared" si="29"/>
        <v>92412U</v>
      </c>
      <c r="C1923" s="244" t="s">
        <v>6272</v>
      </c>
      <c r="D1923" s="244" t="s">
        <v>63</v>
      </c>
      <c r="E1923" s="244" t="s">
        <v>4900</v>
      </c>
      <c r="F1923" s="245">
        <v>71.22</v>
      </c>
    </row>
    <row r="1924" spans="1:6" ht="13.5">
      <c r="A1924" s="244" t="s">
        <v>11456</v>
      </c>
      <c r="B1924" s="244" t="str">
        <f t="shared" si="29"/>
        <v>92413U</v>
      </c>
      <c r="C1924" s="244" t="s">
        <v>6273</v>
      </c>
      <c r="D1924" s="244" t="s">
        <v>63</v>
      </c>
      <c r="E1924" s="244" t="s">
        <v>4900</v>
      </c>
      <c r="F1924" s="245">
        <v>65.430000000000007</v>
      </c>
    </row>
    <row r="1925" spans="1:6" ht="13.5">
      <c r="A1925" s="244" t="s">
        <v>11457</v>
      </c>
      <c r="B1925" s="244" t="str">
        <f t="shared" si="29"/>
        <v>92414U</v>
      </c>
      <c r="C1925" s="244" t="s">
        <v>6274</v>
      </c>
      <c r="D1925" s="244" t="s">
        <v>63</v>
      </c>
      <c r="E1925" s="244" t="s">
        <v>4900</v>
      </c>
      <c r="F1925" s="245">
        <v>88.51</v>
      </c>
    </row>
    <row r="1926" spans="1:6" ht="13.5">
      <c r="A1926" s="244" t="s">
        <v>11458</v>
      </c>
      <c r="B1926" s="244" t="str">
        <f t="shared" si="29"/>
        <v>92415U</v>
      </c>
      <c r="C1926" s="244" t="s">
        <v>6275</v>
      </c>
      <c r="D1926" s="244" t="s">
        <v>63</v>
      </c>
      <c r="E1926" s="244" t="s">
        <v>4900</v>
      </c>
      <c r="F1926" s="245">
        <v>80.989999999999995</v>
      </c>
    </row>
    <row r="1927" spans="1:6" ht="13.5">
      <c r="A1927" s="244" t="s">
        <v>11459</v>
      </c>
      <c r="B1927" s="244" t="str">
        <f t="shared" si="29"/>
        <v>92416U</v>
      </c>
      <c r="C1927" s="244" t="s">
        <v>6276</v>
      </c>
      <c r="D1927" s="244" t="s">
        <v>63</v>
      </c>
      <c r="E1927" s="244" t="s">
        <v>4900</v>
      </c>
      <c r="F1927" s="245">
        <v>103.95</v>
      </c>
    </row>
    <row r="1928" spans="1:6" ht="13.5">
      <c r="A1928" s="244" t="s">
        <v>11460</v>
      </c>
      <c r="B1928" s="244" t="str">
        <f t="shared" ref="B1928:B1991" si="30">A1928&amp;"U"</f>
        <v>92417U</v>
      </c>
      <c r="C1928" s="244" t="s">
        <v>6277</v>
      </c>
      <c r="D1928" s="244" t="s">
        <v>63</v>
      </c>
      <c r="E1928" s="244" t="s">
        <v>4900</v>
      </c>
      <c r="F1928" s="245">
        <v>96.47</v>
      </c>
    </row>
    <row r="1929" spans="1:6" ht="13.5">
      <c r="A1929" s="244" t="s">
        <v>11461</v>
      </c>
      <c r="B1929" s="244" t="str">
        <f t="shared" si="30"/>
        <v>92418U</v>
      </c>
      <c r="C1929" s="244" t="s">
        <v>6278</v>
      </c>
      <c r="D1929" s="244" t="s">
        <v>63</v>
      </c>
      <c r="E1929" s="244" t="s">
        <v>4900</v>
      </c>
      <c r="F1929" s="245">
        <v>57.18</v>
      </c>
    </row>
    <row r="1930" spans="1:6" ht="13.5">
      <c r="A1930" s="244" t="s">
        <v>11462</v>
      </c>
      <c r="B1930" s="244" t="str">
        <f t="shared" si="30"/>
        <v>92419U</v>
      </c>
      <c r="C1930" s="244" t="s">
        <v>6279</v>
      </c>
      <c r="D1930" s="244" t="s">
        <v>63</v>
      </c>
      <c r="E1930" s="244" t="s">
        <v>4900</v>
      </c>
      <c r="F1930" s="245">
        <v>51.43</v>
      </c>
    </row>
    <row r="1931" spans="1:6" ht="13.5">
      <c r="A1931" s="244" t="s">
        <v>11463</v>
      </c>
      <c r="B1931" s="244" t="str">
        <f t="shared" si="30"/>
        <v>92420U</v>
      </c>
      <c r="C1931" s="244" t="s">
        <v>6280</v>
      </c>
      <c r="D1931" s="244" t="s">
        <v>63</v>
      </c>
      <c r="E1931" s="244" t="s">
        <v>4900</v>
      </c>
      <c r="F1931" s="245">
        <v>69.06</v>
      </c>
    </row>
    <row r="1932" spans="1:6" ht="13.5">
      <c r="A1932" s="244" t="s">
        <v>11464</v>
      </c>
      <c r="B1932" s="244" t="str">
        <f t="shared" si="30"/>
        <v>92421U</v>
      </c>
      <c r="C1932" s="244" t="s">
        <v>6281</v>
      </c>
      <c r="D1932" s="244" t="s">
        <v>63</v>
      </c>
      <c r="E1932" s="244" t="s">
        <v>4900</v>
      </c>
      <c r="F1932" s="245">
        <v>63.29</v>
      </c>
    </row>
    <row r="1933" spans="1:6" ht="13.5">
      <c r="A1933" s="244" t="s">
        <v>11465</v>
      </c>
      <c r="B1933" s="244" t="str">
        <f t="shared" si="30"/>
        <v>92422U</v>
      </c>
      <c r="C1933" s="244" t="s">
        <v>6282</v>
      </c>
      <c r="D1933" s="244" t="s">
        <v>63</v>
      </c>
      <c r="E1933" s="244" t="s">
        <v>4900</v>
      </c>
      <c r="F1933" s="245">
        <v>47.13</v>
      </c>
    </row>
    <row r="1934" spans="1:6" ht="13.5">
      <c r="A1934" s="244" t="s">
        <v>11466</v>
      </c>
      <c r="B1934" s="244" t="str">
        <f t="shared" si="30"/>
        <v>92423U</v>
      </c>
      <c r="C1934" s="244" t="s">
        <v>6283</v>
      </c>
      <c r="D1934" s="244" t="s">
        <v>63</v>
      </c>
      <c r="E1934" s="244" t="s">
        <v>4900</v>
      </c>
      <c r="F1934" s="245">
        <v>42.12</v>
      </c>
    </row>
    <row r="1935" spans="1:6" ht="13.5">
      <c r="A1935" s="244" t="s">
        <v>11467</v>
      </c>
      <c r="B1935" s="244" t="str">
        <f t="shared" si="30"/>
        <v>92424U</v>
      </c>
      <c r="C1935" s="244" t="s">
        <v>6284</v>
      </c>
      <c r="D1935" s="244" t="s">
        <v>63</v>
      </c>
      <c r="E1935" s="244" t="s">
        <v>4900</v>
      </c>
      <c r="F1935" s="245">
        <v>57.46</v>
      </c>
    </row>
    <row r="1936" spans="1:6" ht="13.5">
      <c r="A1936" s="244" t="s">
        <v>11468</v>
      </c>
      <c r="B1936" s="244" t="str">
        <f t="shared" si="30"/>
        <v>92425U</v>
      </c>
      <c r="C1936" s="244" t="s">
        <v>6285</v>
      </c>
      <c r="D1936" s="244" t="s">
        <v>63</v>
      </c>
      <c r="E1936" s="244" t="s">
        <v>4900</v>
      </c>
      <c r="F1936" s="245">
        <v>52.45</v>
      </c>
    </row>
    <row r="1937" spans="1:6" ht="13.5">
      <c r="A1937" s="244" t="s">
        <v>11469</v>
      </c>
      <c r="B1937" s="244" t="str">
        <f t="shared" si="30"/>
        <v>92426U</v>
      </c>
      <c r="C1937" s="244" t="s">
        <v>6286</v>
      </c>
      <c r="D1937" s="244" t="s">
        <v>63</v>
      </c>
      <c r="E1937" s="244" t="s">
        <v>4900</v>
      </c>
      <c r="F1937" s="245">
        <v>42.05</v>
      </c>
    </row>
    <row r="1938" spans="1:6" ht="13.5">
      <c r="A1938" s="244" t="s">
        <v>11470</v>
      </c>
      <c r="B1938" s="244" t="str">
        <f t="shared" si="30"/>
        <v>92427U</v>
      </c>
      <c r="C1938" s="244" t="s">
        <v>6287</v>
      </c>
      <c r="D1938" s="244" t="s">
        <v>63</v>
      </c>
      <c r="E1938" s="244" t="s">
        <v>4900</v>
      </c>
      <c r="F1938" s="245">
        <v>37.409999999999997</v>
      </c>
    </row>
    <row r="1939" spans="1:6" ht="13.5">
      <c r="A1939" s="244" t="s">
        <v>11471</v>
      </c>
      <c r="B1939" s="244" t="str">
        <f t="shared" si="30"/>
        <v>92428U</v>
      </c>
      <c r="C1939" s="244" t="s">
        <v>6288</v>
      </c>
      <c r="D1939" s="244" t="s">
        <v>63</v>
      </c>
      <c r="E1939" s="244" t="s">
        <v>4900</v>
      </c>
      <c r="F1939" s="245">
        <v>51.61</v>
      </c>
    </row>
    <row r="1940" spans="1:6" ht="13.5">
      <c r="A1940" s="244" t="s">
        <v>11472</v>
      </c>
      <c r="B1940" s="244" t="str">
        <f t="shared" si="30"/>
        <v>92429U</v>
      </c>
      <c r="C1940" s="244" t="s">
        <v>6289</v>
      </c>
      <c r="D1940" s="244" t="s">
        <v>63</v>
      </c>
      <c r="E1940" s="244" t="s">
        <v>4900</v>
      </c>
      <c r="F1940" s="245">
        <v>46.98</v>
      </c>
    </row>
    <row r="1941" spans="1:6" ht="13.5">
      <c r="A1941" s="244" t="s">
        <v>11473</v>
      </c>
      <c r="B1941" s="244" t="str">
        <f t="shared" si="30"/>
        <v>92430U</v>
      </c>
      <c r="C1941" s="244" t="s">
        <v>6290</v>
      </c>
      <c r="D1941" s="244" t="s">
        <v>63</v>
      </c>
      <c r="E1941" s="244" t="s">
        <v>4900</v>
      </c>
      <c r="F1941" s="245">
        <v>38.450000000000003</v>
      </c>
    </row>
    <row r="1942" spans="1:6" ht="13.5">
      <c r="A1942" s="244" t="s">
        <v>11474</v>
      </c>
      <c r="B1942" s="244" t="str">
        <f t="shared" si="30"/>
        <v>92431U</v>
      </c>
      <c r="C1942" s="244" t="s">
        <v>6291</v>
      </c>
      <c r="D1942" s="244" t="s">
        <v>63</v>
      </c>
      <c r="E1942" s="244" t="s">
        <v>4900</v>
      </c>
      <c r="F1942" s="245">
        <v>34.04</v>
      </c>
    </row>
    <row r="1943" spans="1:6" ht="13.5">
      <c r="A1943" s="244" t="s">
        <v>11475</v>
      </c>
      <c r="B1943" s="244" t="str">
        <f t="shared" si="30"/>
        <v>92432U</v>
      </c>
      <c r="C1943" s="244" t="s">
        <v>6292</v>
      </c>
      <c r="D1943" s="244" t="s">
        <v>63</v>
      </c>
      <c r="E1943" s="244" t="s">
        <v>4900</v>
      </c>
      <c r="F1943" s="245">
        <v>47.52</v>
      </c>
    </row>
    <row r="1944" spans="1:6" ht="13.5">
      <c r="A1944" s="244" t="s">
        <v>11476</v>
      </c>
      <c r="B1944" s="244" t="str">
        <f t="shared" si="30"/>
        <v>92433U</v>
      </c>
      <c r="C1944" s="244" t="s">
        <v>6293</v>
      </c>
      <c r="D1944" s="244" t="s">
        <v>63</v>
      </c>
      <c r="E1944" s="244" t="s">
        <v>4900</v>
      </c>
      <c r="F1944" s="245">
        <v>43.13</v>
      </c>
    </row>
    <row r="1945" spans="1:6" ht="13.5">
      <c r="A1945" s="244" t="s">
        <v>11477</v>
      </c>
      <c r="B1945" s="244" t="str">
        <f t="shared" si="30"/>
        <v>92434U</v>
      </c>
      <c r="C1945" s="244" t="s">
        <v>6294</v>
      </c>
      <c r="D1945" s="244" t="s">
        <v>63</v>
      </c>
      <c r="E1945" s="244" t="s">
        <v>4900</v>
      </c>
      <c r="F1945" s="245">
        <v>36.65</v>
      </c>
    </row>
    <row r="1946" spans="1:6" ht="13.5">
      <c r="A1946" s="244" t="s">
        <v>11478</v>
      </c>
      <c r="B1946" s="244" t="str">
        <f t="shared" si="30"/>
        <v>92435U</v>
      </c>
      <c r="C1946" s="244" t="s">
        <v>6295</v>
      </c>
      <c r="D1946" s="244" t="s">
        <v>63</v>
      </c>
      <c r="E1946" s="244" t="s">
        <v>4900</v>
      </c>
      <c r="F1946" s="245">
        <v>32.39</v>
      </c>
    </row>
    <row r="1947" spans="1:6" ht="13.5">
      <c r="A1947" s="244" t="s">
        <v>11479</v>
      </c>
      <c r="B1947" s="244" t="str">
        <f t="shared" si="30"/>
        <v>92436U</v>
      </c>
      <c r="C1947" s="244" t="s">
        <v>6296</v>
      </c>
      <c r="D1947" s="244" t="s">
        <v>63</v>
      </c>
      <c r="E1947" s="244" t="s">
        <v>4900</v>
      </c>
      <c r="F1947" s="245">
        <v>45.41</v>
      </c>
    </row>
    <row r="1948" spans="1:6" ht="13.5">
      <c r="A1948" s="244" t="s">
        <v>11480</v>
      </c>
      <c r="B1948" s="244" t="str">
        <f t="shared" si="30"/>
        <v>92437U</v>
      </c>
      <c r="C1948" s="244" t="s">
        <v>6297</v>
      </c>
      <c r="D1948" s="244" t="s">
        <v>63</v>
      </c>
      <c r="E1948" s="244" t="s">
        <v>4900</v>
      </c>
      <c r="F1948" s="245">
        <v>41.16</v>
      </c>
    </row>
    <row r="1949" spans="1:6" ht="13.5">
      <c r="A1949" s="244" t="s">
        <v>11481</v>
      </c>
      <c r="B1949" s="244" t="str">
        <f t="shared" si="30"/>
        <v>92438U</v>
      </c>
      <c r="C1949" s="244" t="s">
        <v>6298</v>
      </c>
      <c r="D1949" s="244" t="s">
        <v>63</v>
      </c>
      <c r="E1949" s="244" t="s">
        <v>4900</v>
      </c>
      <c r="F1949" s="245">
        <v>35.35</v>
      </c>
    </row>
    <row r="1950" spans="1:6" ht="13.5">
      <c r="A1950" s="244" t="s">
        <v>11482</v>
      </c>
      <c r="B1950" s="244" t="str">
        <f t="shared" si="30"/>
        <v>92439U</v>
      </c>
      <c r="C1950" s="244" t="s">
        <v>6299</v>
      </c>
      <c r="D1950" s="244" t="s">
        <v>63</v>
      </c>
      <c r="E1950" s="244" t="s">
        <v>4900</v>
      </c>
      <c r="F1950" s="245">
        <v>31.19</v>
      </c>
    </row>
    <row r="1951" spans="1:6" ht="13.5">
      <c r="A1951" s="244" t="s">
        <v>11483</v>
      </c>
      <c r="B1951" s="244" t="str">
        <f t="shared" si="30"/>
        <v>92440U</v>
      </c>
      <c r="C1951" s="244" t="s">
        <v>6300</v>
      </c>
      <c r="D1951" s="244" t="s">
        <v>63</v>
      </c>
      <c r="E1951" s="244" t="s">
        <v>4900</v>
      </c>
      <c r="F1951" s="245">
        <v>43.87</v>
      </c>
    </row>
    <row r="1952" spans="1:6" ht="13.5">
      <c r="A1952" s="244" t="s">
        <v>11484</v>
      </c>
      <c r="B1952" s="244" t="str">
        <f t="shared" si="30"/>
        <v>92441U</v>
      </c>
      <c r="C1952" s="244" t="s">
        <v>6301</v>
      </c>
      <c r="D1952" s="244" t="s">
        <v>63</v>
      </c>
      <c r="E1952" s="244" t="s">
        <v>4900</v>
      </c>
      <c r="F1952" s="245">
        <v>39.76</v>
      </c>
    </row>
    <row r="1953" spans="1:6" ht="13.5">
      <c r="A1953" s="244" t="s">
        <v>11485</v>
      </c>
      <c r="B1953" s="244" t="str">
        <f t="shared" si="30"/>
        <v>92442U</v>
      </c>
      <c r="C1953" s="244" t="s">
        <v>6302</v>
      </c>
      <c r="D1953" s="244" t="s">
        <v>63</v>
      </c>
      <c r="E1953" s="244" t="s">
        <v>4900</v>
      </c>
      <c r="F1953" s="245">
        <v>32.72</v>
      </c>
    </row>
    <row r="1954" spans="1:6" ht="13.5">
      <c r="A1954" s="244" t="s">
        <v>11486</v>
      </c>
      <c r="B1954" s="244" t="str">
        <f t="shared" si="30"/>
        <v>92443U</v>
      </c>
      <c r="C1954" s="244" t="s">
        <v>6303</v>
      </c>
      <c r="D1954" s="244" t="s">
        <v>63</v>
      </c>
      <c r="E1954" s="244" t="s">
        <v>4900</v>
      </c>
      <c r="F1954" s="245">
        <v>28.71</v>
      </c>
    </row>
    <row r="1955" spans="1:6" ht="13.5">
      <c r="A1955" s="244" t="s">
        <v>11487</v>
      </c>
      <c r="B1955" s="244" t="str">
        <f t="shared" si="30"/>
        <v>92444U</v>
      </c>
      <c r="C1955" s="244" t="s">
        <v>6304</v>
      </c>
      <c r="D1955" s="244" t="s">
        <v>63</v>
      </c>
      <c r="E1955" s="244" t="s">
        <v>4900</v>
      </c>
      <c r="F1955" s="245">
        <v>40.97</v>
      </c>
    </row>
    <row r="1956" spans="1:6" ht="13.5">
      <c r="A1956" s="244" t="s">
        <v>11488</v>
      </c>
      <c r="B1956" s="244" t="str">
        <f t="shared" si="30"/>
        <v>92445U</v>
      </c>
      <c r="C1956" s="244" t="s">
        <v>6305</v>
      </c>
      <c r="D1956" s="244" t="s">
        <v>63</v>
      </c>
      <c r="E1956" s="244" t="s">
        <v>4900</v>
      </c>
      <c r="F1956" s="245">
        <v>36.96</v>
      </c>
    </row>
    <row r="1957" spans="1:6" ht="13.5">
      <c r="A1957" s="244" t="s">
        <v>11489</v>
      </c>
      <c r="B1957" s="244" t="str">
        <f t="shared" si="30"/>
        <v>92446U</v>
      </c>
      <c r="C1957" s="244" t="s">
        <v>6306</v>
      </c>
      <c r="D1957" s="244" t="s">
        <v>63</v>
      </c>
      <c r="E1957" s="244" t="s">
        <v>4900</v>
      </c>
      <c r="F1957" s="245">
        <v>138.97</v>
      </c>
    </row>
    <row r="1958" spans="1:6" ht="13.5">
      <c r="A1958" s="244" t="s">
        <v>11490</v>
      </c>
      <c r="B1958" s="244" t="str">
        <f t="shared" si="30"/>
        <v>92447U</v>
      </c>
      <c r="C1958" s="244" t="s">
        <v>6307</v>
      </c>
      <c r="D1958" s="244" t="s">
        <v>63</v>
      </c>
      <c r="E1958" s="244" t="s">
        <v>4900</v>
      </c>
      <c r="F1958" s="245">
        <v>100.42</v>
      </c>
    </row>
    <row r="1959" spans="1:6" ht="13.5">
      <c r="A1959" s="244" t="s">
        <v>11491</v>
      </c>
      <c r="B1959" s="244" t="str">
        <f t="shared" si="30"/>
        <v>92448U</v>
      </c>
      <c r="C1959" s="244" t="s">
        <v>6308</v>
      </c>
      <c r="D1959" s="244" t="s">
        <v>63</v>
      </c>
      <c r="E1959" s="244" t="s">
        <v>4900</v>
      </c>
      <c r="F1959" s="245">
        <v>80.959999999999994</v>
      </c>
    </row>
    <row r="1960" spans="1:6" ht="13.5">
      <c r="A1960" s="244" t="s">
        <v>11492</v>
      </c>
      <c r="B1960" s="244" t="str">
        <f t="shared" si="30"/>
        <v>92449U</v>
      </c>
      <c r="C1960" s="244" t="s">
        <v>6309</v>
      </c>
      <c r="D1960" s="244" t="s">
        <v>63</v>
      </c>
      <c r="E1960" s="244" t="s">
        <v>4900</v>
      </c>
      <c r="F1960" s="245">
        <v>152.9</v>
      </c>
    </row>
    <row r="1961" spans="1:6" ht="13.5">
      <c r="A1961" s="244" t="s">
        <v>11493</v>
      </c>
      <c r="B1961" s="244" t="str">
        <f t="shared" si="30"/>
        <v>92450U</v>
      </c>
      <c r="C1961" s="244" t="s">
        <v>6310</v>
      </c>
      <c r="D1961" s="244" t="s">
        <v>63</v>
      </c>
      <c r="E1961" s="244" t="s">
        <v>4900</v>
      </c>
      <c r="F1961" s="245">
        <v>199.81</v>
      </c>
    </row>
    <row r="1962" spans="1:6" ht="13.5">
      <c r="A1962" s="244" t="s">
        <v>11494</v>
      </c>
      <c r="B1962" s="244" t="str">
        <f t="shared" si="30"/>
        <v>92451U</v>
      </c>
      <c r="C1962" s="244" t="s">
        <v>6311</v>
      </c>
      <c r="D1962" s="244" t="s">
        <v>63</v>
      </c>
      <c r="E1962" s="244" t="s">
        <v>4900</v>
      </c>
      <c r="F1962" s="245">
        <v>106.05</v>
      </c>
    </row>
    <row r="1963" spans="1:6" ht="13.5">
      <c r="A1963" s="244" t="s">
        <v>11495</v>
      </c>
      <c r="B1963" s="244" t="str">
        <f t="shared" si="30"/>
        <v>92452U</v>
      </c>
      <c r="C1963" s="244" t="s">
        <v>6312</v>
      </c>
      <c r="D1963" s="244" t="s">
        <v>63</v>
      </c>
      <c r="E1963" s="244" t="s">
        <v>4900</v>
      </c>
      <c r="F1963" s="245">
        <v>100.93</v>
      </c>
    </row>
    <row r="1964" spans="1:6" ht="13.5">
      <c r="A1964" s="244" t="s">
        <v>11496</v>
      </c>
      <c r="B1964" s="244" t="str">
        <f t="shared" si="30"/>
        <v>92453U</v>
      </c>
      <c r="C1964" s="244" t="s">
        <v>6313</v>
      </c>
      <c r="D1964" s="244" t="s">
        <v>63</v>
      </c>
      <c r="E1964" s="244" t="s">
        <v>4900</v>
      </c>
      <c r="F1964" s="245">
        <v>130.57</v>
      </c>
    </row>
    <row r="1965" spans="1:6" ht="13.5">
      <c r="A1965" s="244" t="s">
        <v>11497</v>
      </c>
      <c r="B1965" s="244" t="str">
        <f t="shared" si="30"/>
        <v>92454U</v>
      </c>
      <c r="C1965" s="244" t="s">
        <v>6314</v>
      </c>
      <c r="D1965" s="244" t="s">
        <v>63</v>
      </c>
      <c r="E1965" s="244" t="s">
        <v>4900</v>
      </c>
      <c r="F1965" s="245">
        <v>181.36</v>
      </c>
    </row>
    <row r="1966" spans="1:6" ht="13.5">
      <c r="A1966" s="244" t="s">
        <v>11498</v>
      </c>
      <c r="B1966" s="244" t="str">
        <f t="shared" si="30"/>
        <v>92455U</v>
      </c>
      <c r="C1966" s="244" t="s">
        <v>6315</v>
      </c>
      <c r="D1966" s="244" t="s">
        <v>63</v>
      </c>
      <c r="E1966" s="244" t="s">
        <v>4900</v>
      </c>
      <c r="F1966" s="245">
        <v>86.75</v>
      </c>
    </row>
    <row r="1967" spans="1:6" ht="13.5">
      <c r="A1967" s="244" t="s">
        <v>11499</v>
      </c>
      <c r="B1967" s="244" t="str">
        <f t="shared" si="30"/>
        <v>92456U</v>
      </c>
      <c r="C1967" s="244" t="s">
        <v>6316</v>
      </c>
      <c r="D1967" s="244" t="s">
        <v>63</v>
      </c>
      <c r="E1967" s="244" t="s">
        <v>4900</v>
      </c>
      <c r="F1967" s="245">
        <v>82.53</v>
      </c>
    </row>
    <row r="1968" spans="1:6" ht="13.5">
      <c r="A1968" s="244" t="s">
        <v>11500</v>
      </c>
      <c r="B1968" s="244" t="str">
        <f t="shared" si="30"/>
        <v>92457U</v>
      </c>
      <c r="C1968" s="244" t="s">
        <v>6317</v>
      </c>
      <c r="D1968" s="244" t="s">
        <v>63</v>
      </c>
      <c r="E1968" s="244" t="s">
        <v>4900</v>
      </c>
      <c r="F1968" s="245">
        <v>113.21</v>
      </c>
    </row>
    <row r="1969" spans="1:6" ht="13.5">
      <c r="A1969" s="244" t="s">
        <v>11501</v>
      </c>
      <c r="B1969" s="244" t="str">
        <f t="shared" si="30"/>
        <v>92458U</v>
      </c>
      <c r="C1969" s="244" t="s">
        <v>6318</v>
      </c>
      <c r="D1969" s="244" t="s">
        <v>63</v>
      </c>
      <c r="E1969" s="244" t="s">
        <v>4900</v>
      </c>
      <c r="F1969" s="245">
        <v>169.53</v>
      </c>
    </row>
    <row r="1970" spans="1:6" ht="13.5">
      <c r="A1970" s="244" t="s">
        <v>11502</v>
      </c>
      <c r="B1970" s="244" t="str">
        <f t="shared" si="30"/>
        <v>92459U</v>
      </c>
      <c r="C1970" s="244" t="s">
        <v>6319</v>
      </c>
      <c r="D1970" s="244" t="s">
        <v>63</v>
      </c>
      <c r="E1970" s="244" t="s">
        <v>4900</v>
      </c>
      <c r="F1970" s="245">
        <v>73.489999999999995</v>
      </c>
    </row>
    <row r="1971" spans="1:6" ht="13.5">
      <c r="A1971" s="244" t="s">
        <v>11503</v>
      </c>
      <c r="B1971" s="244" t="str">
        <f t="shared" si="30"/>
        <v>92460U</v>
      </c>
      <c r="C1971" s="244" t="s">
        <v>6320</v>
      </c>
      <c r="D1971" s="244" t="s">
        <v>63</v>
      </c>
      <c r="E1971" s="244" t="s">
        <v>4900</v>
      </c>
      <c r="F1971" s="245">
        <v>67.790000000000006</v>
      </c>
    </row>
    <row r="1972" spans="1:6" ht="13.5">
      <c r="A1972" s="244" t="s">
        <v>11504</v>
      </c>
      <c r="B1972" s="244" t="str">
        <f t="shared" si="30"/>
        <v>92461U</v>
      </c>
      <c r="C1972" s="244" t="s">
        <v>6321</v>
      </c>
      <c r="D1972" s="244" t="s">
        <v>63</v>
      </c>
      <c r="E1972" s="244" t="s">
        <v>4900</v>
      </c>
      <c r="F1972" s="245">
        <v>104.06</v>
      </c>
    </row>
    <row r="1973" spans="1:6" ht="13.5">
      <c r="A1973" s="244" t="s">
        <v>11505</v>
      </c>
      <c r="B1973" s="244" t="str">
        <f t="shared" si="30"/>
        <v>92462U</v>
      </c>
      <c r="C1973" s="244" t="s">
        <v>6322</v>
      </c>
      <c r="D1973" s="244" t="s">
        <v>63</v>
      </c>
      <c r="E1973" s="244" t="s">
        <v>4900</v>
      </c>
      <c r="F1973" s="245">
        <v>161.94999999999999</v>
      </c>
    </row>
    <row r="1974" spans="1:6" ht="13.5">
      <c r="A1974" s="244" t="s">
        <v>11506</v>
      </c>
      <c r="B1974" s="244" t="str">
        <f t="shared" si="30"/>
        <v>92463U</v>
      </c>
      <c r="C1974" s="244" t="s">
        <v>6323</v>
      </c>
      <c r="D1974" s="244" t="s">
        <v>63</v>
      </c>
      <c r="E1974" s="244" t="s">
        <v>4900</v>
      </c>
      <c r="F1974" s="245">
        <v>66.34</v>
      </c>
    </row>
    <row r="1975" spans="1:6" ht="13.5">
      <c r="A1975" s="244" t="s">
        <v>11507</v>
      </c>
      <c r="B1975" s="244" t="str">
        <f t="shared" si="30"/>
        <v>92464U</v>
      </c>
      <c r="C1975" s="244" t="s">
        <v>6324</v>
      </c>
      <c r="D1975" s="244" t="s">
        <v>63</v>
      </c>
      <c r="E1975" s="244" t="s">
        <v>4900</v>
      </c>
      <c r="F1975" s="245">
        <v>63.92</v>
      </c>
    </row>
    <row r="1976" spans="1:6" ht="13.5">
      <c r="A1976" s="244" t="s">
        <v>11508</v>
      </c>
      <c r="B1976" s="244" t="str">
        <f t="shared" si="30"/>
        <v>92465U</v>
      </c>
      <c r="C1976" s="244" t="s">
        <v>6325</v>
      </c>
      <c r="D1976" s="244" t="s">
        <v>63</v>
      </c>
      <c r="E1976" s="244" t="s">
        <v>4900</v>
      </c>
      <c r="F1976" s="245">
        <v>82.58</v>
      </c>
    </row>
    <row r="1977" spans="1:6" ht="13.5">
      <c r="A1977" s="244" t="s">
        <v>11509</v>
      </c>
      <c r="B1977" s="244" t="str">
        <f t="shared" si="30"/>
        <v>92466U</v>
      </c>
      <c r="C1977" s="244" t="s">
        <v>6326</v>
      </c>
      <c r="D1977" s="244" t="s">
        <v>63</v>
      </c>
      <c r="E1977" s="244" t="s">
        <v>4900</v>
      </c>
      <c r="F1977" s="245">
        <v>156.02000000000001</v>
      </c>
    </row>
    <row r="1978" spans="1:6" ht="13.5">
      <c r="A1978" s="244" t="s">
        <v>11510</v>
      </c>
      <c r="B1978" s="244" t="str">
        <f t="shared" si="30"/>
        <v>92467U</v>
      </c>
      <c r="C1978" s="244" t="s">
        <v>6327</v>
      </c>
      <c r="D1978" s="244" t="s">
        <v>63</v>
      </c>
      <c r="E1978" s="244" t="s">
        <v>4900</v>
      </c>
      <c r="F1978" s="245">
        <v>53.77</v>
      </c>
    </row>
    <row r="1979" spans="1:6" ht="13.5">
      <c r="A1979" s="244" t="s">
        <v>11511</v>
      </c>
      <c r="B1979" s="244" t="str">
        <f t="shared" si="30"/>
        <v>92468U</v>
      </c>
      <c r="C1979" s="244" t="s">
        <v>6328</v>
      </c>
      <c r="D1979" s="244" t="s">
        <v>63</v>
      </c>
      <c r="E1979" s="244" t="s">
        <v>4900</v>
      </c>
      <c r="F1979" s="245">
        <v>58.35</v>
      </c>
    </row>
    <row r="1980" spans="1:6" ht="13.5">
      <c r="A1980" s="244" t="s">
        <v>11512</v>
      </c>
      <c r="B1980" s="244" t="str">
        <f t="shared" si="30"/>
        <v>92469U</v>
      </c>
      <c r="C1980" s="244" t="s">
        <v>6329</v>
      </c>
      <c r="D1980" s="244" t="s">
        <v>63</v>
      </c>
      <c r="E1980" s="244" t="s">
        <v>4900</v>
      </c>
      <c r="F1980" s="245">
        <v>75.23</v>
      </c>
    </row>
    <row r="1981" spans="1:6" ht="13.5">
      <c r="A1981" s="244" t="s">
        <v>11513</v>
      </c>
      <c r="B1981" s="244" t="str">
        <f t="shared" si="30"/>
        <v>92470U</v>
      </c>
      <c r="C1981" s="244" t="s">
        <v>6330</v>
      </c>
      <c r="D1981" s="244" t="s">
        <v>63</v>
      </c>
      <c r="E1981" s="244" t="s">
        <v>4900</v>
      </c>
      <c r="F1981" s="245">
        <v>151.82</v>
      </c>
    </row>
    <row r="1982" spans="1:6" ht="13.5">
      <c r="A1982" s="244" t="s">
        <v>11514</v>
      </c>
      <c r="B1982" s="244" t="str">
        <f t="shared" si="30"/>
        <v>92471U</v>
      </c>
      <c r="C1982" s="244" t="s">
        <v>6331</v>
      </c>
      <c r="D1982" s="244" t="s">
        <v>63</v>
      </c>
      <c r="E1982" s="244" t="s">
        <v>4900</v>
      </c>
      <c r="F1982" s="245">
        <v>49.05</v>
      </c>
    </row>
    <row r="1983" spans="1:6" ht="13.5">
      <c r="A1983" s="244" t="s">
        <v>11515</v>
      </c>
      <c r="B1983" s="244" t="str">
        <f t="shared" si="30"/>
        <v>92472U</v>
      </c>
      <c r="C1983" s="244" t="s">
        <v>6332</v>
      </c>
      <c r="D1983" s="244" t="s">
        <v>63</v>
      </c>
      <c r="E1983" s="244" t="s">
        <v>4900</v>
      </c>
      <c r="F1983" s="245">
        <v>54.73</v>
      </c>
    </row>
    <row r="1984" spans="1:6" ht="13.5">
      <c r="A1984" s="244" t="s">
        <v>11516</v>
      </c>
      <c r="B1984" s="244" t="str">
        <f t="shared" si="30"/>
        <v>92473U</v>
      </c>
      <c r="C1984" s="244" t="s">
        <v>6333</v>
      </c>
      <c r="D1984" s="244" t="s">
        <v>63</v>
      </c>
      <c r="E1984" s="244" t="s">
        <v>4900</v>
      </c>
      <c r="F1984" s="245">
        <v>69.25</v>
      </c>
    </row>
    <row r="1985" spans="1:6" ht="13.5">
      <c r="A1985" s="244" t="s">
        <v>11517</v>
      </c>
      <c r="B1985" s="244" t="str">
        <f t="shared" si="30"/>
        <v>92474U</v>
      </c>
      <c r="C1985" s="244" t="s">
        <v>6334</v>
      </c>
      <c r="D1985" s="244" t="s">
        <v>63</v>
      </c>
      <c r="E1985" s="244" t="s">
        <v>4900</v>
      </c>
      <c r="F1985" s="245">
        <v>148.18</v>
      </c>
    </row>
    <row r="1986" spans="1:6" ht="13.5">
      <c r="A1986" s="244" t="s">
        <v>11518</v>
      </c>
      <c r="B1986" s="244" t="str">
        <f t="shared" si="30"/>
        <v>92475U</v>
      </c>
      <c r="C1986" s="244" t="s">
        <v>6335</v>
      </c>
      <c r="D1986" s="244" t="s">
        <v>63</v>
      </c>
      <c r="E1986" s="244" t="s">
        <v>4900</v>
      </c>
      <c r="F1986" s="245">
        <v>45.19</v>
      </c>
    </row>
    <row r="1987" spans="1:6" ht="13.5">
      <c r="A1987" s="244" t="s">
        <v>11519</v>
      </c>
      <c r="B1987" s="244" t="str">
        <f t="shared" si="30"/>
        <v>92476U</v>
      </c>
      <c r="C1987" s="244" t="s">
        <v>6336</v>
      </c>
      <c r="D1987" s="244" t="s">
        <v>63</v>
      </c>
      <c r="E1987" s="244" t="s">
        <v>4900</v>
      </c>
      <c r="F1987" s="245">
        <v>51.65</v>
      </c>
    </row>
    <row r="1988" spans="1:6" ht="13.5">
      <c r="A1988" s="244" t="s">
        <v>11520</v>
      </c>
      <c r="B1988" s="244" t="str">
        <f t="shared" si="30"/>
        <v>92477U</v>
      </c>
      <c r="C1988" s="244" t="s">
        <v>6337</v>
      </c>
      <c r="D1988" s="244" t="s">
        <v>63</v>
      </c>
      <c r="E1988" s="244" t="s">
        <v>4900</v>
      </c>
      <c r="F1988" s="245">
        <v>56.59</v>
      </c>
    </row>
    <row r="1989" spans="1:6" ht="13.5">
      <c r="A1989" s="244" t="s">
        <v>11521</v>
      </c>
      <c r="B1989" s="244" t="str">
        <f t="shared" si="30"/>
        <v>92478U</v>
      </c>
      <c r="C1989" s="244" t="s">
        <v>6338</v>
      </c>
      <c r="D1989" s="244" t="s">
        <v>63</v>
      </c>
      <c r="E1989" s="244" t="s">
        <v>4900</v>
      </c>
      <c r="F1989" s="245">
        <v>141.09</v>
      </c>
    </row>
    <row r="1990" spans="1:6" ht="13.5">
      <c r="A1990" s="244" t="s">
        <v>11522</v>
      </c>
      <c r="B1990" s="244" t="str">
        <f t="shared" si="30"/>
        <v>92479U</v>
      </c>
      <c r="C1990" s="244" t="s">
        <v>6339</v>
      </c>
      <c r="D1990" s="244" t="s">
        <v>63</v>
      </c>
      <c r="E1990" s="244" t="s">
        <v>4900</v>
      </c>
      <c r="F1990" s="245">
        <v>37.03</v>
      </c>
    </row>
    <row r="1991" spans="1:6" ht="13.5">
      <c r="A1991" s="244" t="s">
        <v>11523</v>
      </c>
      <c r="B1991" s="244" t="str">
        <f t="shared" si="30"/>
        <v>92480U</v>
      </c>
      <c r="C1991" s="244" t="s">
        <v>6340</v>
      </c>
      <c r="D1991" s="244" t="s">
        <v>63</v>
      </c>
      <c r="E1991" s="244" t="s">
        <v>4900</v>
      </c>
      <c r="F1991" s="245">
        <v>45.58</v>
      </c>
    </row>
    <row r="1992" spans="1:6" ht="13.5">
      <c r="A1992" s="244" t="s">
        <v>11524</v>
      </c>
      <c r="B1992" s="244" t="str">
        <f t="shared" ref="B1992:B2055" si="31">A1992&amp;"U"</f>
        <v>92481U</v>
      </c>
      <c r="C1992" s="244" t="s">
        <v>6341</v>
      </c>
      <c r="D1992" s="244" t="s">
        <v>63</v>
      </c>
      <c r="E1992" s="244" t="s">
        <v>4900</v>
      </c>
      <c r="F1992" s="245">
        <v>177.7</v>
      </c>
    </row>
    <row r="1993" spans="1:6" ht="13.5">
      <c r="A1993" s="244" t="s">
        <v>11525</v>
      </c>
      <c r="B1993" s="244" t="str">
        <f t="shared" si="31"/>
        <v>92482U</v>
      </c>
      <c r="C1993" s="244" t="s">
        <v>6342</v>
      </c>
      <c r="D1993" s="244" t="s">
        <v>63</v>
      </c>
      <c r="E1993" s="244" t="s">
        <v>4900</v>
      </c>
      <c r="F1993" s="245">
        <v>167.8</v>
      </c>
    </row>
    <row r="1994" spans="1:6" ht="13.5">
      <c r="A1994" s="244" t="s">
        <v>11526</v>
      </c>
      <c r="B1994" s="244" t="str">
        <f t="shared" si="31"/>
        <v>92483U</v>
      </c>
      <c r="C1994" s="244" t="s">
        <v>6343</v>
      </c>
      <c r="D1994" s="244" t="s">
        <v>63</v>
      </c>
      <c r="E1994" s="244" t="s">
        <v>4900</v>
      </c>
      <c r="F1994" s="245">
        <v>135.27000000000001</v>
      </c>
    </row>
    <row r="1995" spans="1:6" ht="13.5">
      <c r="A1995" s="244" t="s">
        <v>11527</v>
      </c>
      <c r="B1995" s="244" t="str">
        <f t="shared" si="31"/>
        <v>92484U</v>
      </c>
      <c r="C1995" s="244" t="s">
        <v>6344</v>
      </c>
      <c r="D1995" s="244" t="s">
        <v>63</v>
      </c>
      <c r="E1995" s="244" t="s">
        <v>4900</v>
      </c>
      <c r="F1995" s="245">
        <v>126.52</v>
      </c>
    </row>
    <row r="1996" spans="1:6" ht="13.5">
      <c r="A1996" s="244" t="s">
        <v>11528</v>
      </c>
      <c r="B1996" s="244" t="str">
        <f t="shared" si="31"/>
        <v>92485U</v>
      </c>
      <c r="C1996" s="244" t="s">
        <v>6345</v>
      </c>
      <c r="D1996" s="244" t="s">
        <v>63</v>
      </c>
      <c r="E1996" s="244" t="s">
        <v>4900</v>
      </c>
      <c r="F1996" s="245">
        <v>97.21</v>
      </c>
    </row>
    <row r="1997" spans="1:6" ht="13.5">
      <c r="A1997" s="244" t="s">
        <v>11529</v>
      </c>
      <c r="B1997" s="244" t="str">
        <f t="shared" si="31"/>
        <v>92486U</v>
      </c>
      <c r="C1997" s="244" t="s">
        <v>6346</v>
      </c>
      <c r="D1997" s="244" t="s">
        <v>63</v>
      </c>
      <c r="E1997" s="244" t="s">
        <v>4900</v>
      </c>
      <c r="F1997" s="245">
        <v>90.49</v>
      </c>
    </row>
    <row r="1998" spans="1:6" ht="13.5">
      <c r="A1998" s="244" t="s">
        <v>11530</v>
      </c>
      <c r="B1998" s="244" t="str">
        <f t="shared" si="31"/>
        <v>92487U</v>
      </c>
      <c r="C1998" s="244" t="s">
        <v>6347</v>
      </c>
      <c r="D1998" s="244" t="s">
        <v>63</v>
      </c>
      <c r="E1998" s="244" t="s">
        <v>4952</v>
      </c>
      <c r="F1998" s="245">
        <v>63.14</v>
      </c>
    </row>
    <row r="1999" spans="1:6" ht="13.5">
      <c r="A1999" s="244" t="s">
        <v>11531</v>
      </c>
      <c r="B1999" s="244" t="str">
        <f t="shared" si="31"/>
        <v>92488U</v>
      </c>
      <c r="C1999" s="244" t="s">
        <v>6348</v>
      </c>
      <c r="D1999" s="244" t="s">
        <v>63</v>
      </c>
      <c r="E1999" s="244" t="s">
        <v>4952</v>
      </c>
      <c r="F1999" s="245">
        <v>60.83</v>
      </c>
    </row>
    <row r="2000" spans="1:6" ht="13.5">
      <c r="A2000" s="244" t="s">
        <v>11532</v>
      </c>
      <c r="B2000" s="244" t="str">
        <f t="shared" si="31"/>
        <v>92489U</v>
      </c>
      <c r="C2000" s="244" t="s">
        <v>6349</v>
      </c>
      <c r="D2000" s="244" t="s">
        <v>63</v>
      </c>
      <c r="E2000" s="244" t="s">
        <v>4952</v>
      </c>
      <c r="F2000" s="245">
        <v>36.869999999999997</v>
      </c>
    </row>
    <row r="2001" spans="1:6" ht="13.5">
      <c r="A2001" s="244" t="s">
        <v>11533</v>
      </c>
      <c r="B2001" s="244" t="str">
        <f t="shared" si="31"/>
        <v>92490U</v>
      </c>
      <c r="C2001" s="244" t="s">
        <v>6350</v>
      </c>
      <c r="D2001" s="244" t="s">
        <v>63</v>
      </c>
      <c r="E2001" s="244" t="s">
        <v>4952</v>
      </c>
      <c r="F2001" s="245">
        <v>34.74</v>
      </c>
    </row>
    <row r="2002" spans="1:6" ht="13.5">
      <c r="A2002" s="244" t="s">
        <v>11534</v>
      </c>
      <c r="B2002" s="244" t="str">
        <f t="shared" si="31"/>
        <v>92491U</v>
      </c>
      <c r="C2002" s="244" t="s">
        <v>6351</v>
      </c>
      <c r="D2002" s="244" t="s">
        <v>63</v>
      </c>
      <c r="E2002" s="244" t="s">
        <v>4952</v>
      </c>
      <c r="F2002" s="245">
        <v>60.87</v>
      </c>
    </row>
    <row r="2003" spans="1:6" ht="13.5">
      <c r="A2003" s="244" t="s">
        <v>11535</v>
      </c>
      <c r="B2003" s="244" t="str">
        <f t="shared" si="31"/>
        <v>92492U</v>
      </c>
      <c r="C2003" s="244" t="s">
        <v>6352</v>
      </c>
      <c r="D2003" s="244" t="s">
        <v>63</v>
      </c>
      <c r="E2003" s="244" t="s">
        <v>4952</v>
      </c>
      <c r="F2003" s="245">
        <v>58.66</v>
      </c>
    </row>
    <row r="2004" spans="1:6" ht="13.5">
      <c r="A2004" s="244" t="s">
        <v>11536</v>
      </c>
      <c r="B2004" s="244" t="str">
        <f t="shared" si="31"/>
        <v>92493U</v>
      </c>
      <c r="C2004" s="244" t="s">
        <v>6353</v>
      </c>
      <c r="D2004" s="244" t="s">
        <v>63</v>
      </c>
      <c r="E2004" s="244" t="s">
        <v>4952</v>
      </c>
      <c r="F2004" s="245">
        <v>33.07</v>
      </c>
    </row>
    <row r="2005" spans="1:6" ht="13.5">
      <c r="A2005" s="244" t="s">
        <v>11537</v>
      </c>
      <c r="B2005" s="244" t="str">
        <f t="shared" si="31"/>
        <v>92494U</v>
      </c>
      <c r="C2005" s="244" t="s">
        <v>6354</v>
      </c>
      <c r="D2005" s="244" t="s">
        <v>63</v>
      </c>
      <c r="E2005" s="244" t="s">
        <v>4952</v>
      </c>
      <c r="F2005" s="245">
        <v>32.92</v>
      </c>
    </row>
    <row r="2006" spans="1:6" ht="13.5">
      <c r="A2006" s="244" t="s">
        <v>11538</v>
      </c>
      <c r="B2006" s="244" t="str">
        <f t="shared" si="31"/>
        <v>92495U</v>
      </c>
      <c r="C2006" s="244" t="s">
        <v>6355</v>
      </c>
      <c r="D2006" s="244" t="s">
        <v>63</v>
      </c>
      <c r="E2006" s="244" t="s">
        <v>4952</v>
      </c>
      <c r="F2006" s="245">
        <v>59.32</v>
      </c>
    </row>
    <row r="2007" spans="1:6" ht="13.5">
      <c r="A2007" s="244" t="s">
        <v>11539</v>
      </c>
      <c r="B2007" s="244" t="str">
        <f t="shared" si="31"/>
        <v>92496U</v>
      </c>
      <c r="C2007" s="244" t="s">
        <v>6356</v>
      </c>
      <c r="D2007" s="244" t="s">
        <v>63</v>
      </c>
      <c r="E2007" s="244" t="s">
        <v>4952</v>
      </c>
      <c r="F2007" s="245">
        <v>57.2</v>
      </c>
    </row>
    <row r="2008" spans="1:6" ht="13.5">
      <c r="A2008" s="244" t="s">
        <v>11540</v>
      </c>
      <c r="B2008" s="244" t="str">
        <f t="shared" si="31"/>
        <v>92497U</v>
      </c>
      <c r="C2008" s="244" t="s">
        <v>6357</v>
      </c>
      <c r="D2008" s="244" t="s">
        <v>63</v>
      </c>
      <c r="E2008" s="244" t="s">
        <v>4952</v>
      </c>
      <c r="F2008" s="245">
        <v>33.67</v>
      </c>
    </row>
    <row r="2009" spans="1:6" ht="13.5">
      <c r="A2009" s="244" t="s">
        <v>11541</v>
      </c>
      <c r="B2009" s="244" t="str">
        <f t="shared" si="31"/>
        <v>92498U</v>
      </c>
      <c r="C2009" s="244" t="s">
        <v>6358</v>
      </c>
      <c r="D2009" s="244" t="s">
        <v>63</v>
      </c>
      <c r="E2009" s="244" t="s">
        <v>4952</v>
      </c>
      <c r="F2009" s="245">
        <v>31.69</v>
      </c>
    </row>
    <row r="2010" spans="1:6" ht="13.5">
      <c r="A2010" s="244" t="s">
        <v>11542</v>
      </c>
      <c r="B2010" s="244" t="str">
        <f t="shared" si="31"/>
        <v>92499U</v>
      </c>
      <c r="C2010" s="244" t="s">
        <v>6359</v>
      </c>
      <c r="D2010" s="244" t="s">
        <v>63</v>
      </c>
      <c r="E2010" s="244" t="s">
        <v>4952</v>
      </c>
      <c r="F2010" s="245">
        <v>58.39</v>
      </c>
    </row>
    <row r="2011" spans="1:6" ht="13.5">
      <c r="A2011" s="244" t="s">
        <v>11543</v>
      </c>
      <c r="B2011" s="244" t="str">
        <f t="shared" si="31"/>
        <v>92500U</v>
      </c>
      <c r="C2011" s="244" t="s">
        <v>6360</v>
      </c>
      <c r="D2011" s="244" t="s">
        <v>63</v>
      </c>
      <c r="E2011" s="244" t="s">
        <v>4952</v>
      </c>
      <c r="F2011" s="245">
        <v>56.32</v>
      </c>
    </row>
    <row r="2012" spans="1:6" ht="13.5">
      <c r="A2012" s="244" t="s">
        <v>11544</v>
      </c>
      <c r="B2012" s="244" t="str">
        <f t="shared" si="31"/>
        <v>92501U</v>
      </c>
      <c r="C2012" s="244" t="s">
        <v>6361</v>
      </c>
      <c r="D2012" s="244" t="s">
        <v>63</v>
      </c>
      <c r="E2012" s="244" t="s">
        <v>4952</v>
      </c>
      <c r="F2012" s="245">
        <v>32.9</v>
      </c>
    </row>
    <row r="2013" spans="1:6" ht="13.5">
      <c r="A2013" s="244" t="s">
        <v>11545</v>
      </c>
      <c r="B2013" s="244" t="str">
        <f t="shared" si="31"/>
        <v>92502U</v>
      </c>
      <c r="C2013" s="244" t="s">
        <v>6362</v>
      </c>
      <c r="D2013" s="244" t="s">
        <v>63</v>
      </c>
      <c r="E2013" s="244" t="s">
        <v>4952</v>
      </c>
      <c r="F2013" s="245">
        <v>30.98</v>
      </c>
    </row>
    <row r="2014" spans="1:6" ht="13.5">
      <c r="A2014" s="244" t="s">
        <v>11546</v>
      </c>
      <c r="B2014" s="244" t="str">
        <f t="shared" si="31"/>
        <v>92503U</v>
      </c>
      <c r="C2014" s="244" t="s">
        <v>6363</v>
      </c>
      <c r="D2014" s="244" t="s">
        <v>63</v>
      </c>
      <c r="E2014" s="244" t="s">
        <v>4952</v>
      </c>
      <c r="F2014" s="245">
        <v>56.9</v>
      </c>
    </row>
    <row r="2015" spans="1:6" ht="13.5">
      <c r="A2015" s="244" t="s">
        <v>11547</v>
      </c>
      <c r="B2015" s="244" t="str">
        <f t="shared" si="31"/>
        <v>92504U</v>
      </c>
      <c r="C2015" s="244" t="s">
        <v>6364</v>
      </c>
      <c r="D2015" s="244" t="s">
        <v>63</v>
      </c>
      <c r="E2015" s="244" t="s">
        <v>4952</v>
      </c>
      <c r="F2015" s="245">
        <v>36.07</v>
      </c>
    </row>
    <row r="2016" spans="1:6" ht="13.5">
      <c r="A2016" s="244" t="s">
        <v>11548</v>
      </c>
      <c r="B2016" s="244" t="str">
        <f t="shared" si="31"/>
        <v>92505U</v>
      </c>
      <c r="C2016" s="244" t="s">
        <v>6365</v>
      </c>
      <c r="D2016" s="244" t="s">
        <v>63</v>
      </c>
      <c r="E2016" s="244" t="s">
        <v>4952</v>
      </c>
      <c r="F2016" s="245">
        <v>31.66</v>
      </c>
    </row>
    <row r="2017" spans="1:6" ht="13.5">
      <c r="A2017" s="244" t="s">
        <v>11549</v>
      </c>
      <c r="B2017" s="244" t="str">
        <f t="shared" si="31"/>
        <v>92506U</v>
      </c>
      <c r="C2017" s="244" t="s">
        <v>6366</v>
      </c>
      <c r="D2017" s="244" t="s">
        <v>63</v>
      </c>
      <c r="E2017" s="244" t="s">
        <v>4952</v>
      </c>
      <c r="F2017" s="245">
        <v>29.81</v>
      </c>
    </row>
    <row r="2018" spans="1:6" ht="13.5">
      <c r="A2018" s="244" t="s">
        <v>11550</v>
      </c>
      <c r="B2018" s="244" t="str">
        <f t="shared" si="31"/>
        <v>92507U</v>
      </c>
      <c r="C2018" s="244" t="s">
        <v>6367</v>
      </c>
      <c r="D2018" s="244" t="s">
        <v>63</v>
      </c>
      <c r="E2018" s="244" t="s">
        <v>4952</v>
      </c>
      <c r="F2018" s="245">
        <v>64.150000000000006</v>
      </c>
    </row>
    <row r="2019" spans="1:6" ht="13.5">
      <c r="A2019" s="244" t="s">
        <v>11551</v>
      </c>
      <c r="B2019" s="244" t="str">
        <f t="shared" si="31"/>
        <v>92508U</v>
      </c>
      <c r="C2019" s="244" t="s">
        <v>6368</v>
      </c>
      <c r="D2019" s="244" t="s">
        <v>63</v>
      </c>
      <c r="E2019" s="244" t="s">
        <v>4952</v>
      </c>
      <c r="F2019" s="245">
        <v>62.29</v>
      </c>
    </row>
    <row r="2020" spans="1:6" ht="13.5">
      <c r="A2020" s="244" t="s">
        <v>11552</v>
      </c>
      <c r="B2020" s="244" t="str">
        <f t="shared" si="31"/>
        <v>92509U</v>
      </c>
      <c r="C2020" s="244" t="s">
        <v>6369</v>
      </c>
      <c r="D2020" s="244" t="s">
        <v>63</v>
      </c>
      <c r="E2020" s="244" t="s">
        <v>4952</v>
      </c>
      <c r="F2020" s="245">
        <v>34.58</v>
      </c>
    </row>
    <row r="2021" spans="1:6" ht="13.5">
      <c r="A2021" s="244" t="s">
        <v>11553</v>
      </c>
      <c r="B2021" s="244" t="str">
        <f t="shared" si="31"/>
        <v>92510U</v>
      </c>
      <c r="C2021" s="244" t="s">
        <v>6370</v>
      </c>
      <c r="D2021" s="244" t="s">
        <v>63</v>
      </c>
      <c r="E2021" s="244" t="s">
        <v>4952</v>
      </c>
      <c r="F2021" s="245">
        <v>32.869999999999997</v>
      </c>
    </row>
    <row r="2022" spans="1:6" ht="13.5">
      <c r="A2022" s="244" t="s">
        <v>11554</v>
      </c>
      <c r="B2022" s="244" t="str">
        <f t="shared" si="31"/>
        <v>92511U</v>
      </c>
      <c r="C2022" s="244" t="s">
        <v>6371</v>
      </c>
      <c r="D2022" s="244" t="s">
        <v>63</v>
      </c>
      <c r="E2022" s="244" t="s">
        <v>4952</v>
      </c>
      <c r="F2022" s="245">
        <v>51.91</v>
      </c>
    </row>
    <row r="2023" spans="1:6" ht="13.5">
      <c r="A2023" s="244" t="s">
        <v>11555</v>
      </c>
      <c r="B2023" s="244" t="str">
        <f t="shared" si="31"/>
        <v>92512U</v>
      </c>
      <c r="C2023" s="244" t="s">
        <v>6372</v>
      </c>
      <c r="D2023" s="244" t="s">
        <v>63</v>
      </c>
      <c r="E2023" s="244" t="s">
        <v>4952</v>
      </c>
      <c r="F2023" s="245">
        <v>50.5</v>
      </c>
    </row>
    <row r="2024" spans="1:6" ht="13.5">
      <c r="A2024" s="244" t="s">
        <v>11556</v>
      </c>
      <c r="B2024" s="244" t="str">
        <f t="shared" si="31"/>
        <v>92513U</v>
      </c>
      <c r="C2024" s="244" t="s">
        <v>6373</v>
      </c>
      <c r="D2024" s="244" t="s">
        <v>63</v>
      </c>
      <c r="E2024" s="244" t="s">
        <v>4952</v>
      </c>
      <c r="F2024" s="245">
        <v>24.83</v>
      </c>
    </row>
    <row r="2025" spans="1:6" ht="13.5">
      <c r="A2025" s="244" t="s">
        <v>11557</v>
      </c>
      <c r="B2025" s="244" t="str">
        <f t="shared" si="31"/>
        <v>92514U</v>
      </c>
      <c r="C2025" s="244" t="s">
        <v>6374</v>
      </c>
      <c r="D2025" s="244" t="s">
        <v>63</v>
      </c>
      <c r="E2025" s="244" t="s">
        <v>4952</v>
      </c>
      <c r="F2025" s="245">
        <v>23.52</v>
      </c>
    </row>
    <row r="2026" spans="1:6" ht="13.5">
      <c r="A2026" s="244" t="s">
        <v>11558</v>
      </c>
      <c r="B2026" s="244" t="str">
        <f t="shared" si="31"/>
        <v>92515U</v>
      </c>
      <c r="C2026" s="244" t="s">
        <v>6375</v>
      </c>
      <c r="D2026" s="244" t="s">
        <v>63</v>
      </c>
      <c r="E2026" s="244" t="s">
        <v>4952</v>
      </c>
      <c r="F2026" s="245">
        <v>46.74</v>
      </c>
    </row>
    <row r="2027" spans="1:6" ht="13.5">
      <c r="A2027" s="244" t="s">
        <v>11559</v>
      </c>
      <c r="B2027" s="244" t="str">
        <f t="shared" si="31"/>
        <v>92516U</v>
      </c>
      <c r="C2027" s="244" t="s">
        <v>6376</v>
      </c>
      <c r="D2027" s="244" t="s">
        <v>63</v>
      </c>
      <c r="E2027" s="244" t="s">
        <v>4952</v>
      </c>
      <c r="F2027" s="245">
        <v>45.52</v>
      </c>
    </row>
    <row r="2028" spans="1:6" ht="13.5">
      <c r="A2028" s="244" t="s">
        <v>11560</v>
      </c>
      <c r="B2028" s="244" t="str">
        <f t="shared" si="31"/>
        <v>92517U</v>
      </c>
      <c r="C2028" s="244" t="s">
        <v>6377</v>
      </c>
      <c r="D2028" s="244" t="s">
        <v>63</v>
      </c>
      <c r="E2028" s="244" t="s">
        <v>4952</v>
      </c>
      <c r="F2028" s="245">
        <v>20.77</v>
      </c>
    </row>
    <row r="2029" spans="1:6" ht="13.5">
      <c r="A2029" s="244" t="s">
        <v>11561</v>
      </c>
      <c r="B2029" s="244" t="str">
        <f t="shared" si="31"/>
        <v>92518U</v>
      </c>
      <c r="C2029" s="244" t="s">
        <v>6378</v>
      </c>
      <c r="D2029" s="244" t="s">
        <v>63</v>
      </c>
      <c r="E2029" s="244" t="s">
        <v>4952</v>
      </c>
      <c r="F2029" s="245">
        <v>19.62</v>
      </c>
    </row>
    <row r="2030" spans="1:6" ht="13.5">
      <c r="A2030" s="244" t="s">
        <v>11562</v>
      </c>
      <c r="B2030" s="244" t="str">
        <f t="shared" si="31"/>
        <v>92519U</v>
      </c>
      <c r="C2030" s="244" t="s">
        <v>6379</v>
      </c>
      <c r="D2030" s="244" t="s">
        <v>63</v>
      </c>
      <c r="E2030" s="244" t="s">
        <v>4952</v>
      </c>
      <c r="F2030" s="245">
        <v>44.12</v>
      </c>
    </row>
    <row r="2031" spans="1:6" ht="13.5">
      <c r="A2031" s="244" t="s">
        <v>11563</v>
      </c>
      <c r="B2031" s="244" t="str">
        <f t="shared" si="31"/>
        <v>92520U</v>
      </c>
      <c r="C2031" s="244" t="s">
        <v>6380</v>
      </c>
      <c r="D2031" s="244" t="s">
        <v>63</v>
      </c>
      <c r="E2031" s="244" t="s">
        <v>4952</v>
      </c>
      <c r="F2031" s="245">
        <v>42.98</v>
      </c>
    </row>
    <row r="2032" spans="1:6" ht="13.5">
      <c r="A2032" s="244" t="s">
        <v>11564</v>
      </c>
      <c r="B2032" s="244" t="str">
        <f t="shared" si="31"/>
        <v>92521U</v>
      </c>
      <c r="C2032" s="244" t="s">
        <v>6381</v>
      </c>
      <c r="D2032" s="244" t="s">
        <v>63</v>
      </c>
      <c r="E2032" s="244" t="s">
        <v>4952</v>
      </c>
      <c r="F2032" s="245">
        <v>18.690000000000001</v>
      </c>
    </row>
    <row r="2033" spans="1:6" ht="13.5">
      <c r="A2033" s="244" t="s">
        <v>11565</v>
      </c>
      <c r="B2033" s="244" t="str">
        <f t="shared" si="31"/>
        <v>92522U</v>
      </c>
      <c r="C2033" s="244" t="s">
        <v>6382</v>
      </c>
      <c r="D2033" s="244" t="s">
        <v>63</v>
      </c>
      <c r="E2033" s="244" t="s">
        <v>4952</v>
      </c>
      <c r="F2033" s="245">
        <v>17.62</v>
      </c>
    </row>
    <row r="2034" spans="1:6" ht="13.5">
      <c r="A2034" s="244" t="s">
        <v>11566</v>
      </c>
      <c r="B2034" s="244" t="str">
        <f t="shared" si="31"/>
        <v>92523U</v>
      </c>
      <c r="C2034" s="244" t="s">
        <v>6383</v>
      </c>
      <c r="D2034" s="244" t="s">
        <v>63</v>
      </c>
      <c r="E2034" s="244" t="s">
        <v>4952</v>
      </c>
      <c r="F2034" s="245">
        <v>43.31</v>
      </c>
    </row>
    <row r="2035" spans="1:6" ht="13.5">
      <c r="A2035" s="244" t="s">
        <v>11567</v>
      </c>
      <c r="B2035" s="244" t="str">
        <f t="shared" si="31"/>
        <v>92524U</v>
      </c>
      <c r="C2035" s="244" t="s">
        <v>6384</v>
      </c>
      <c r="D2035" s="244" t="s">
        <v>63</v>
      </c>
      <c r="E2035" s="244" t="s">
        <v>4952</v>
      </c>
      <c r="F2035" s="245">
        <v>42.23</v>
      </c>
    </row>
    <row r="2036" spans="1:6" ht="13.5">
      <c r="A2036" s="244" t="s">
        <v>11568</v>
      </c>
      <c r="B2036" s="244" t="str">
        <f t="shared" si="31"/>
        <v>92525U</v>
      </c>
      <c r="C2036" s="244" t="s">
        <v>6385</v>
      </c>
      <c r="D2036" s="244" t="s">
        <v>63</v>
      </c>
      <c r="E2036" s="244" t="s">
        <v>4952</v>
      </c>
      <c r="F2036" s="245">
        <v>18.22</v>
      </c>
    </row>
    <row r="2037" spans="1:6" ht="13.5">
      <c r="A2037" s="244" t="s">
        <v>11569</v>
      </c>
      <c r="B2037" s="244" t="str">
        <f t="shared" si="31"/>
        <v>92526U</v>
      </c>
      <c r="C2037" s="244" t="s">
        <v>6386</v>
      </c>
      <c r="D2037" s="244" t="s">
        <v>63</v>
      </c>
      <c r="E2037" s="244" t="s">
        <v>4952</v>
      </c>
      <c r="F2037" s="245">
        <v>17.2</v>
      </c>
    </row>
    <row r="2038" spans="1:6" ht="13.5">
      <c r="A2038" s="244" t="s">
        <v>11570</v>
      </c>
      <c r="B2038" s="244" t="str">
        <f t="shared" si="31"/>
        <v>92527U</v>
      </c>
      <c r="C2038" s="244" t="s">
        <v>6387</v>
      </c>
      <c r="D2038" s="244" t="s">
        <v>63</v>
      </c>
      <c r="E2038" s="244" t="s">
        <v>4952</v>
      </c>
      <c r="F2038" s="245">
        <v>42.25</v>
      </c>
    </row>
    <row r="2039" spans="1:6" ht="13.5">
      <c r="A2039" s="244" t="s">
        <v>11571</v>
      </c>
      <c r="B2039" s="244" t="str">
        <f t="shared" si="31"/>
        <v>92528U</v>
      </c>
      <c r="C2039" s="244" t="s">
        <v>6388</v>
      </c>
      <c r="D2039" s="244" t="s">
        <v>63</v>
      </c>
      <c r="E2039" s="244" t="s">
        <v>4952</v>
      </c>
      <c r="F2039" s="245">
        <v>41.2</v>
      </c>
    </row>
    <row r="2040" spans="1:6" ht="13.5">
      <c r="A2040" s="244" t="s">
        <v>11572</v>
      </c>
      <c r="B2040" s="244" t="str">
        <f t="shared" si="31"/>
        <v>92529U</v>
      </c>
      <c r="C2040" s="244" t="s">
        <v>6389</v>
      </c>
      <c r="D2040" s="244" t="s">
        <v>63</v>
      </c>
      <c r="E2040" s="244" t="s">
        <v>4952</v>
      </c>
      <c r="F2040" s="245">
        <v>17.36</v>
      </c>
    </row>
    <row r="2041" spans="1:6" ht="13.5">
      <c r="A2041" s="244" t="s">
        <v>11573</v>
      </c>
      <c r="B2041" s="244" t="str">
        <f t="shared" si="31"/>
        <v>92530U</v>
      </c>
      <c r="C2041" s="244" t="s">
        <v>6390</v>
      </c>
      <c r="D2041" s="244" t="s">
        <v>63</v>
      </c>
      <c r="E2041" s="244" t="s">
        <v>4952</v>
      </c>
      <c r="F2041" s="245">
        <v>16.37</v>
      </c>
    </row>
    <row r="2042" spans="1:6" ht="13.5">
      <c r="A2042" s="244" t="s">
        <v>11574</v>
      </c>
      <c r="B2042" s="244" t="str">
        <f t="shared" si="31"/>
        <v>92531U</v>
      </c>
      <c r="C2042" s="244" t="s">
        <v>6391</v>
      </c>
      <c r="D2042" s="244" t="s">
        <v>63</v>
      </c>
      <c r="E2042" s="244" t="s">
        <v>4952</v>
      </c>
      <c r="F2042" s="245">
        <v>41.46</v>
      </c>
    </row>
    <row r="2043" spans="1:6" ht="13.5">
      <c r="A2043" s="244" t="s">
        <v>11575</v>
      </c>
      <c r="B2043" s="244" t="str">
        <f t="shared" si="31"/>
        <v>92532U</v>
      </c>
      <c r="C2043" s="244" t="s">
        <v>6392</v>
      </c>
      <c r="D2043" s="244" t="s">
        <v>63</v>
      </c>
      <c r="E2043" s="244" t="s">
        <v>4952</v>
      </c>
      <c r="F2043" s="245">
        <v>40.43</v>
      </c>
    </row>
    <row r="2044" spans="1:6" ht="13.5">
      <c r="A2044" s="244" t="s">
        <v>11576</v>
      </c>
      <c r="B2044" s="244" t="str">
        <f t="shared" si="31"/>
        <v>92533U</v>
      </c>
      <c r="C2044" s="244" t="s">
        <v>6393</v>
      </c>
      <c r="D2044" s="244" t="s">
        <v>63</v>
      </c>
      <c r="E2044" s="244" t="s">
        <v>4952</v>
      </c>
      <c r="F2044" s="245">
        <v>16.72</v>
      </c>
    </row>
    <row r="2045" spans="1:6" ht="13.5">
      <c r="A2045" s="244" t="s">
        <v>11577</v>
      </c>
      <c r="B2045" s="244" t="str">
        <f t="shared" si="31"/>
        <v>92534U</v>
      </c>
      <c r="C2045" s="244" t="s">
        <v>6394</v>
      </c>
      <c r="D2045" s="244" t="s">
        <v>63</v>
      </c>
      <c r="E2045" s="244" t="s">
        <v>4952</v>
      </c>
      <c r="F2045" s="245">
        <v>15.79</v>
      </c>
    </row>
    <row r="2046" spans="1:6" ht="13.5">
      <c r="A2046" s="244" t="s">
        <v>11578</v>
      </c>
      <c r="B2046" s="244" t="str">
        <f t="shared" si="31"/>
        <v>92535U</v>
      </c>
      <c r="C2046" s="244" t="s">
        <v>6395</v>
      </c>
      <c r="D2046" s="244" t="s">
        <v>63</v>
      </c>
      <c r="E2046" s="244" t="s">
        <v>4952</v>
      </c>
      <c r="F2046" s="245">
        <v>40.04</v>
      </c>
    </row>
    <row r="2047" spans="1:6" ht="13.5">
      <c r="A2047" s="244" t="s">
        <v>11579</v>
      </c>
      <c r="B2047" s="244" t="str">
        <f t="shared" si="31"/>
        <v>92536U</v>
      </c>
      <c r="C2047" s="244" t="s">
        <v>6396</v>
      </c>
      <c r="D2047" s="244" t="s">
        <v>63</v>
      </c>
      <c r="E2047" s="244" t="s">
        <v>4952</v>
      </c>
      <c r="F2047" s="245">
        <v>39.06</v>
      </c>
    </row>
    <row r="2048" spans="1:6" ht="13.5">
      <c r="A2048" s="244" t="s">
        <v>11580</v>
      </c>
      <c r="B2048" s="244" t="str">
        <f t="shared" si="31"/>
        <v>92537U</v>
      </c>
      <c r="C2048" s="244" t="s">
        <v>6397</v>
      </c>
      <c r="D2048" s="244" t="s">
        <v>63</v>
      </c>
      <c r="E2048" s="244" t="s">
        <v>4952</v>
      </c>
      <c r="F2048" s="245">
        <v>15.52</v>
      </c>
    </row>
    <row r="2049" spans="1:6" ht="13.5">
      <c r="A2049" s="244" t="s">
        <v>11581</v>
      </c>
      <c r="B2049" s="244" t="str">
        <f t="shared" si="31"/>
        <v>92538U</v>
      </c>
      <c r="C2049" s="244" t="s">
        <v>6398</v>
      </c>
      <c r="D2049" s="244" t="s">
        <v>63</v>
      </c>
      <c r="E2049" s="244" t="s">
        <v>4952</v>
      </c>
      <c r="F2049" s="245">
        <v>14.6</v>
      </c>
    </row>
    <row r="2050" spans="1:6" ht="13.5">
      <c r="A2050" s="244" t="s">
        <v>11582</v>
      </c>
      <c r="B2050" s="244" t="str">
        <f t="shared" si="31"/>
        <v>95934U</v>
      </c>
      <c r="C2050" s="244" t="s">
        <v>6399</v>
      </c>
      <c r="D2050" s="244" t="s">
        <v>63</v>
      </c>
      <c r="E2050" s="244" t="s">
        <v>4900</v>
      </c>
      <c r="F2050" s="245">
        <v>102.22</v>
      </c>
    </row>
    <row r="2051" spans="1:6" ht="13.5">
      <c r="A2051" s="244" t="s">
        <v>11583</v>
      </c>
      <c r="B2051" s="244" t="str">
        <f t="shared" si="31"/>
        <v>95935U</v>
      </c>
      <c r="C2051" s="244" t="s">
        <v>6400</v>
      </c>
      <c r="D2051" s="244" t="s">
        <v>63</v>
      </c>
      <c r="E2051" s="244" t="s">
        <v>4900</v>
      </c>
      <c r="F2051" s="245">
        <v>87.7</v>
      </c>
    </row>
    <row r="2052" spans="1:6" ht="13.5">
      <c r="A2052" s="244" t="s">
        <v>11584</v>
      </c>
      <c r="B2052" s="244" t="str">
        <f t="shared" si="31"/>
        <v>95936U</v>
      </c>
      <c r="C2052" s="244" t="s">
        <v>6401</v>
      </c>
      <c r="D2052" s="244" t="s">
        <v>63</v>
      </c>
      <c r="E2052" s="244" t="s">
        <v>4900</v>
      </c>
      <c r="F2052" s="245">
        <v>106.91</v>
      </c>
    </row>
    <row r="2053" spans="1:6" ht="13.5">
      <c r="A2053" s="244" t="s">
        <v>11585</v>
      </c>
      <c r="B2053" s="244" t="str">
        <f t="shared" si="31"/>
        <v>95937U</v>
      </c>
      <c r="C2053" s="244" t="s">
        <v>6402</v>
      </c>
      <c r="D2053" s="244" t="s">
        <v>63</v>
      </c>
      <c r="E2053" s="244" t="s">
        <v>4900</v>
      </c>
      <c r="F2053" s="245">
        <v>247.99</v>
      </c>
    </row>
    <row r="2054" spans="1:6" ht="13.5">
      <c r="A2054" s="244" t="s">
        <v>11586</v>
      </c>
      <c r="B2054" s="244" t="str">
        <f t="shared" si="31"/>
        <v>95938U</v>
      </c>
      <c r="C2054" s="244" t="s">
        <v>6403</v>
      </c>
      <c r="D2054" s="244" t="s">
        <v>63</v>
      </c>
      <c r="E2054" s="244" t="s">
        <v>4900</v>
      </c>
      <c r="F2054" s="245">
        <v>207.51</v>
      </c>
    </row>
    <row r="2055" spans="1:6" ht="13.5">
      <c r="A2055" s="244" t="s">
        <v>11587</v>
      </c>
      <c r="B2055" s="244" t="str">
        <f t="shared" si="31"/>
        <v>95939U</v>
      </c>
      <c r="C2055" s="244" t="s">
        <v>6404</v>
      </c>
      <c r="D2055" s="244" t="s">
        <v>63</v>
      </c>
      <c r="E2055" s="244" t="s">
        <v>4900</v>
      </c>
      <c r="F2055" s="245">
        <v>140.36000000000001</v>
      </c>
    </row>
    <row r="2056" spans="1:6" ht="13.5">
      <c r="A2056" s="244" t="s">
        <v>11588</v>
      </c>
      <c r="B2056" s="244" t="str">
        <f t="shared" ref="B2056:B2119" si="32">A2056&amp;"U"</f>
        <v>95940U</v>
      </c>
      <c r="C2056" s="244" t="s">
        <v>6405</v>
      </c>
      <c r="D2056" s="244" t="s">
        <v>63</v>
      </c>
      <c r="E2056" s="244" t="s">
        <v>4900</v>
      </c>
      <c r="F2056" s="245">
        <v>113.25</v>
      </c>
    </row>
    <row r="2057" spans="1:6" ht="13.5">
      <c r="A2057" s="244" t="s">
        <v>11589</v>
      </c>
      <c r="B2057" s="244" t="str">
        <f t="shared" si="32"/>
        <v>95941U</v>
      </c>
      <c r="C2057" s="244" t="s">
        <v>6406</v>
      </c>
      <c r="D2057" s="244" t="s">
        <v>63</v>
      </c>
      <c r="E2057" s="244" t="s">
        <v>4900</v>
      </c>
      <c r="F2057" s="245">
        <v>100.04</v>
      </c>
    </row>
    <row r="2058" spans="1:6" ht="13.5">
      <c r="A2058" s="244" t="s">
        <v>11590</v>
      </c>
      <c r="B2058" s="244" t="str">
        <f t="shared" si="32"/>
        <v>95942U</v>
      </c>
      <c r="C2058" s="244" t="s">
        <v>6407</v>
      </c>
      <c r="D2058" s="244" t="s">
        <v>63</v>
      </c>
      <c r="E2058" s="244" t="s">
        <v>4900</v>
      </c>
      <c r="F2058" s="245">
        <v>91.81</v>
      </c>
    </row>
    <row r="2059" spans="1:6" ht="13.5">
      <c r="A2059" s="244" t="s">
        <v>11591</v>
      </c>
      <c r="B2059" s="244" t="str">
        <f t="shared" si="32"/>
        <v>96252U</v>
      </c>
      <c r="C2059" s="244" t="s">
        <v>6408</v>
      </c>
      <c r="D2059" s="244" t="s">
        <v>63</v>
      </c>
      <c r="E2059" s="244" t="s">
        <v>4900</v>
      </c>
      <c r="F2059" s="245">
        <v>146.49</v>
      </c>
    </row>
    <row r="2060" spans="1:6" ht="13.5">
      <c r="A2060" s="244" t="s">
        <v>11592</v>
      </c>
      <c r="B2060" s="244" t="str">
        <f t="shared" si="32"/>
        <v>96257U</v>
      </c>
      <c r="C2060" s="244" t="s">
        <v>6409</v>
      </c>
      <c r="D2060" s="244" t="s">
        <v>63</v>
      </c>
      <c r="E2060" s="244" t="s">
        <v>4900</v>
      </c>
      <c r="F2060" s="245">
        <v>125.21</v>
      </c>
    </row>
    <row r="2061" spans="1:6" ht="13.5">
      <c r="A2061" s="244" t="s">
        <v>11593</v>
      </c>
      <c r="B2061" s="244" t="str">
        <f t="shared" si="32"/>
        <v>96258U</v>
      </c>
      <c r="C2061" s="244" t="s">
        <v>6410</v>
      </c>
      <c r="D2061" s="244" t="s">
        <v>63</v>
      </c>
      <c r="E2061" s="244" t="s">
        <v>4900</v>
      </c>
      <c r="F2061" s="245">
        <v>117.05</v>
      </c>
    </row>
    <row r="2062" spans="1:6" ht="13.5">
      <c r="A2062" s="244" t="s">
        <v>11594</v>
      </c>
      <c r="B2062" s="244" t="str">
        <f t="shared" si="32"/>
        <v>96259U</v>
      </c>
      <c r="C2062" s="244" t="s">
        <v>6411</v>
      </c>
      <c r="D2062" s="244" t="s">
        <v>63</v>
      </c>
      <c r="E2062" s="244" t="s">
        <v>4900</v>
      </c>
      <c r="F2062" s="245">
        <v>141.83000000000001</v>
      </c>
    </row>
    <row r="2063" spans="1:6" ht="13.5">
      <c r="A2063" s="244" t="s">
        <v>11595</v>
      </c>
      <c r="B2063" s="244" t="str">
        <f t="shared" si="32"/>
        <v>96529U</v>
      </c>
      <c r="C2063" s="244" t="s">
        <v>6412</v>
      </c>
      <c r="D2063" s="244" t="s">
        <v>63</v>
      </c>
      <c r="E2063" s="244" t="s">
        <v>4900</v>
      </c>
      <c r="F2063" s="245">
        <v>199.01</v>
      </c>
    </row>
    <row r="2064" spans="1:6" ht="13.5">
      <c r="A2064" s="244" t="s">
        <v>11596</v>
      </c>
      <c r="B2064" s="244" t="str">
        <f t="shared" si="32"/>
        <v>96530U</v>
      </c>
      <c r="C2064" s="244" t="s">
        <v>6413</v>
      </c>
      <c r="D2064" s="244" t="s">
        <v>63</v>
      </c>
      <c r="E2064" s="244" t="s">
        <v>4900</v>
      </c>
      <c r="F2064" s="245">
        <v>99.64</v>
      </c>
    </row>
    <row r="2065" spans="1:6" ht="13.5">
      <c r="A2065" s="244" t="s">
        <v>11597</v>
      </c>
      <c r="B2065" s="244" t="str">
        <f t="shared" si="32"/>
        <v>96531U</v>
      </c>
      <c r="C2065" s="244" t="s">
        <v>6414</v>
      </c>
      <c r="D2065" s="244" t="s">
        <v>63</v>
      </c>
      <c r="E2065" s="244" t="s">
        <v>4900</v>
      </c>
      <c r="F2065" s="245">
        <v>73.25</v>
      </c>
    </row>
    <row r="2066" spans="1:6" ht="13.5">
      <c r="A2066" s="244" t="s">
        <v>11598</v>
      </c>
      <c r="B2066" s="244" t="str">
        <f t="shared" si="32"/>
        <v>96532U</v>
      </c>
      <c r="C2066" s="244" t="s">
        <v>6415</v>
      </c>
      <c r="D2066" s="244" t="s">
        <v>63</v>
      </c>
      <c r="E2066" s="244" t="s">
        <v>4900</v>
      </c>
      <c r="F2066" s="245">
        <v>129.96</v>
      </c>
    </row>
    <row r="2067" spans="1:6" ht="13.5">
      <c r="A2067" s="244" t="s">
        <v>11599</v>
      </c>
      <c r="B2067" s="244" t="str">
        <f t="shared" si="32"/>
        <v>96533U</v>
      </c>
      <c r="C2067" s="244" t="s">
        <v>6416</v>
      </c>
      <c r="D2067" s="244" t="s">
        <v>63</v>
      </c>
      <c r="E2067" s="244" t="s">
        <v>4900</v>
      </c>
      <c r="F2067" s="245">
        <v>64.02</v>
      </c>
    </row>
    <row r="2068" spans="1:6" ht="13.5">
      <c r="A2068" s="244" t="s">
        <v>11600</v>
      </c>
      <c r="B2068" s="244" t="str">
        <f t="shared" si="32"/>
        <v>96534U</v>
      </c>
      <c r="C2068" s="244" t="s">
        <v>6417</v>
      </c>
      <c r="D2068" s="244" t="s">
        <v>63</v>
      </c>
      <c r="E2068" s="244" t="s">
        <v>4900</v>
      </c>
      <c r="F2068" s="245">
        <v>53.51</v>
      </c>
    </row>
    <row r="2069" spans="1:6" ht="13.5">
      <c r="A2069" s="244" t="s">
        <v>11601</v>
      </c>
      <c r="B2069" s="244" t="str">
        <f t="shared" si="32"/>
        <v>96535U</v>
      </c>
      <c r="C2069" s="244" t="s">
        <v>6418</v>
      </c>
      <c r="D2069" s="244" t="s">
        <v>63</v>
      </c>
      <c r="E2069" s="244" t="s">
        <v>4900</v>
      </c>
      <c r="F2069" s="245">
        <v>93.99</v>
      </c>
    </row>
    <row r="2070" spans="1:6" ht="13.5">
      <c r="A2070" s="244" t="s">
        <v>11602</v>
      </c>
      <c r="B2070" s="244" t="str">
        <f t="shared" si="32"/>
        <v>96536U</v>
      </c>
      <c r="C2070" s="244" t="s">
        <v>6419</v>
      </c>
      <c r="D2070" s="244" t="s">
        <v>63</v>
      </c>
      <c r="E2070" s="244" t="s">
        <v>4900</v>
      </c>
      <c r="F2070" s="245">
        <v>45.51</v>
      </c>
    </row>
    <row r="2071" spans="1:6" ht="13.5">
      <c r="A2071" s="244" t="s">
        <v>11603</v>
      </c>
      <c r="B2071" s="244" t="str">
        <f t="shared" si="32"/>
        <v>96537U</v>
      </c>
      <c r="C2071" s="244" t="s">
        <v>6420</v>
      </c>
      <c r="D2071" s="244" t="s">
        <v>63</v>
      </c>
      <c r="E2071" s="244" t="s">
        <v>4900</v>
      </c>
      <c r="F2071" s="245">
        <v>112.75</v>
      </c>
    </row>
    <row r="2072" spans="1:6" ht="13.5">
      <c r="A2072" s="244" t="s">
        <v>11604</v>
      </c>
      <c r="B2072" s="244" t="str">
        <f t="shared" si="32"/>
        <v>96538U</v>
      </c>
      <c r="C2072" s="244" t="s">
        <v>6421</v>
      </c>
      <c r="D2072" s="244" t="s">
        <v>63</v>
      </c>
      <c r="E2072" s="244" t="s">
        <v>4900</v>
      </c>
      <c r="F2072" s="245">
        <v>171.24</v>
      </c>
    </row>
    <row r="2073" spans="1:6" ht="13.5">
      <c r="A2073" s="244" t="s">
        <v>11605</v>
      </c>
      <c r="B2073" s="244" t="str">
        <f t="shared" si="32"/>
        <v>96539U</v>
      </c>
      <c r="C2073" s="244" t="s">
        <v>6422</v>
      </c>
      <c r="D2073" s="244" t="s">
        <v>63</v>
      </c>
      <c r="E2073" s="244" t="s">
        <v>4900</v>
      </c>
      <c r="F2073" s="245">
        <v>75.55</v>
      </c>
    </row>
    <row r="2074" spans="1:6" ht="13.5">
      <c r="A2074" s="244" t="s">
        <v>11606</v>
      </c>
      <c r="B2074" s="244" t="str">
        <f t="shared" si="32"/>
        <v>96540U</v>
      </c>
      <c r="C2074" s="244" t="s">
        <v>6423</v>
      </c>
      <c r="D2074" s="244" t="s">
        <v>63</v>
      </c>
      <c r="E2074" s="244" t="s">
        <v>4900</v>
      </c>
      <c r="F2074" s="245">
        <v>81.33</v>
      </c>
    </row>
    <row r="2075" spans="1:6" ht="13.5">
      <c r="A2075" s="244" t="s">
        <v>11607</v>
      </c>
      <c r="B2075" s="244" t="str">
        <f t="shared" si="32"/>
        <v>96541U</v>
      </c>
      <c r="C2075" s="244" t="s">
        <v>6424</v>
      </c>
      <c r="D2075" s="244" t="s">
        <v>63</v>
      </c>
      <c r="E2075" s="244" t="s">
        <v>4900</v>
      </c>
      <c r="F2075" s="245">
        <v>123.41</v>
      </c>
    </row>
    <row r="2076" spans="1:6" ht="13.5">
      <c r="A2076" s="244" t="s">
        <v>11608</v>
      </c>
      <c r="B2076" s="244" t="str">
        <f t="shared" si="32"/>
        <v>96542U</v>
      </c>
      <c r="C2076" s="244" t="s">
        <v>6425</v>
      </c>
      <c r="D2076" s="244" t="s">
        <v>63</v>
      </c>
      <c r="E2076" s="244" t="s">
        <v>4900</v>
      </c>
      <c r="F2076" s="245">
        <v>58.39</v>
      </c>
    </row>
    <row r="2077" spans="1:6" ht="13.5">
      <c r="A2077" s="244" t="s">
        <v>11609</v>
      </c>
      <c r="B2077" s="244" t="str">
        <f t="shared" si="32"/>
        <v>96543U</v>
      </c>
      <c r="C2077" s="244" t="s">
        <v>6426</v>
      </c>
      <c r="D2077" s="244" t="s">
        <v>80</v>
      </c>
      <c r="E2077" s="244" t="s">
        <v>4952</v>
      </c>
      <c r="F2077" s="245">
        <v>11.5</v>
      </c>
    </row>
    <row r="2078" spans="1:6" ht="13.5">
      <c r="A2078" s="244" t="s">
        <v>11610</v>
      </c>
      <c r="B2078" s="244" t="str">
        <f t="shared" si="32"/>
        <v>97747U</v>
      </c>
      <c r="C2078" s="244" t="s">
        <v>6427</v>
      </c>
      <c r="D2078" s="244" t="s">
        <v>63</v>
      </c>
      <c r="E2078" s="244" t="s">
        <v>4900</v>
      </c>
      <c r="F2078" s="245">
        <v>131.30000000000001</v>
      </c>
    </row>
    <row r="2079" spans="1:6" ht="13.5">
      <c r="A2079" s="244" t="s">
        <v>11611</v>
      </c>
      <c r="B2079" s="244" t="str">
        <f t="shared" si="32"/>
        <v>89996U</v>
      </c>
      <c r="C2079" s="244" t="s">
        <v>6428</v>
      </c>
      <c r="D2079" s="244" t="s">
        <v>80</v>
      </c>
      <c r="E2079" s="244" t="s">
        <v>4900</v>
      </c>
      <c r="F2079" s="245">
        <v>6.55</v>
      </c>
    </row>
    <row r="2080" spans="1:6" ht="13.5">
      <c r="A2080" s="244" t="s">
        <v>11612</v>
      </c>
      <c r="B2080" s="244" t="str">
        <f t="shared" si="32"/>
        <v>89997U</v>
      </c>
      <c r="C2080" s="244" t="s">
        <v>6429</v>
      </c>
      <c r="D2080" s="244" t="s">
        <v>80</v>
      </c>
      <c r="E2080" s="244" t="s">
        <v>5269</v>
      </c>
      <c r="F2080" s="245">
        <v>5.29</v>
      </c>
    </row>
    <row r="2081" spans="1:6" ht="13.5">
      <c r="A2081" s="244" t="s">
        <v>11613</v>
      </c>
      <c r="B2081" s="244" t="str">
        <f t="shared" si="32"/>
        <v>89998U</v>
      </c>
      <c r="C2081" s="244" t="s">
        <v>6430</v>
      </c>
      <c r="D2081" s="244" t="s">
        <v>80</v>
      </c>
      <c r="E2081" s="244" t="s">
        <v>4900</v>
      </c>
      <c r="F2081" s="245">
        <v>6.17</v>
      </c>
    </row>
    <row r="2082" spans="1:6" ht="13.5">
      <c r="A2082" s="244" t="s">
        <v>11614</v>
      </c>
      <c r="B2082" s="244" t="str">
        <f t="shared" si="32"/>
        <v>89999U</v>
      </c>
      <c r="C2082" s="244" t="s">
        <v>6431</v>
      </c>
      <c r="D2082" s="244" t="s">
        <v>80</v>
      </c>
      <c r="E2082" s="244" t="s">
        <v>4900</v>
      </c>
      <c r="F2082" s="245">
        <v>9.32</v>
      </c>
    </row>
    <row r="2083" spans="1:6" ht="13.5">
      <c r="A2083" s="244" t="s">
        <v>11615</v>
      </c>
      <c r="B2083" s="244" t="str">
        <f t="shared" si="32"/>
        <v>90000U</v>
      </c>
      <c r="C2083" s="244" t="s">
        <v>6432</v>
      </c>
      <c r="D2083" s="244" t="s">
        <v>80</v>
      </c>
      <c r="E2083" s="244" t="s">
        <v>4900</v>
      </c>
      <c r="F2083" s="245">
        <v>7.51</v>
      </c>
    </row>
    <row r="2084" spans="1:6" ht="13.5">
      <c r="A2084" s="244" t="s">
        <v>11616</v>
      </c>
      <c r="B2084" s="244" t="str">
        <f t="shared" si="32"/>
        <v>91593U</v>
      </c>
      <c r="C2084" s="244" t="s">
        <v>16799</v>
      </c>
      <c r="D2084" s="244" t="s">
        <v>80</v>
      </c>
      <c r="E2084" s="244" t="s">
        <v>4952</v>
      </c>
      <c r="F2084" s="245">
        <v>6.85</v>
      </c>
    </row>
    <row r="2085" spans="1:6" ht="13.5">
      <c r="A2085" s="244" t="s">
        <v>11617</v>
      </c>
      <c r="B2085" s="244" t="str">
        <f t="shared" si="32"/>
        <v>91594U</v>
      </c>
      <c r="C2085" s="244" t="s">
        <v>16800</v>
      </c>
      <c r="D2085" s="244" t="s">
        <v>80</v>
      </c>
      <c r="E2085" s="244" t="s">
        <v>4952</v>
      </c>
      <c r="F2085" s="245">
        <v>7.14</v>
      </c>
    </row>
    <row r="2086" spans="1:6" ht="13.5">
      <c r="A2086" s="244" t="s">
        <v>11618</v>
      </c>
      <c r="B2086" s="244" t="str">
        <f t="shared" si="32"/>
        <v>91595U</v>
      </c>
      <c r="C2086" s="244" t="s">
        <v>16801</v>
      </c>
      <c r="D2086" s="244" t="s">
        <v>80</v>
      </c>
      <c r="E2086" s="244" t="s">
        <v>4952</v>
      </c>
      <c r="F2086" s="245">
        <v>7.64</v>
      </c>
    </row>
    <row r="2087" spans="1:6" ht="13.5">
      <c r="A2087" s="244" t="s">
        <v>11619</v>
      </c>
      <c r="B2087" s="244" t="str">
        <f t="shared" si="32"/>
        <v>91596U</v>
      </c>
      <c r="C2087" s="244" t="s">
        <v>16802</v>
      </c>
      <c r="D2087" s="244" t="s">
        <v>80</v>
      </c>
      <c r="E2087" s="244" t="s">
        <v>4952</v>
      </c>
      <c r="F2087" s="245">
        <v>7.07</v>
      </c>
    </row>
    <row r="2088" spans="1:6" ht="13.5">
      <c r="A2088" s="244" t="s">
        <v>11620</v>
      </c>
      <c r="B2088" s="244" t="str">
        <f t="shared" si="32"/>
        <v>91597U</v>
      </c>
      <c r="C2088" s="244" t="s">
        <v>16803</v>
      </c>
      <c r="D2088" s="244" t="s">
        <v>80</v>
      </c>
      <c r="E2088" s="244" t="s">
        <v>4952</v>
      </c>
      <c r="F2088" s="245">
        <v>5.07</v>
      </c>
    </row>
    <row r="2089" spans="1:6" ht="13.5">
      <c r="A2089" s="244" t="s">
        <v>11621</v>
      </c>
      <c r="B2089" s="244" t="str">
        <f t="shared" si="32"/>
        <v>91598U</v>
      </c>
      <c r="C2089" s="244" t="s">
        <v>16804</v>
      </c>
      <c r="D2089" s="244" t="s">
        <v>80</v>
      </c>
      <c r="E2089" s="244" t="s">
        <v>4952</v>
      </c>
      <c r="F2089" s="245">
        <v>6.97</v>
      </c>
    </row>
    <row r="2090" spans="1:6" ht="13.5">
      <c r="A2090" s="244" t="s">
        <v>11622</v>
      </c>
      <c r="B2090" s="244" t="str">
        <f t="shared" si="32"/>
        <v>91599U</v>
      </c>
      <c r="C2090" s="244" t="s">
        <v>16805</v>
      </c>
      <c r="D2090" s="244" t="s">
        <v>80</v>
      </c>
      <c r="E2090" s="244" t="s">
        <v>4952</v>
      </c>
      <c r="F2090" s="245">
        <v>5.31</v>
      </c>
    </row>
    <row r="2091" spans="1:6" ht="13.5">
      <c r="A2091" s="244" t="s">
        <v>11623</v>
      </c>
      <c r="B2091" s="244" t="str">
        <f t="shared" si="32"/>
        <v>91600U</v>
      </c>
      <c r="C2091" s="244" t="s">
        <v>16806</v>
      </c>
      <c r="D2091" s="244" t="s">
        <v>80</v>
      </c>
      <c r="E2091" s="244" t="s">
        <v>4952</v>
      </c>
      <c r="F2091" s="245">
        <v>8.82</v>
      </c>
    </row>
    <row r="2092" spans="1:6" ht="13.5">
      <c r="A2092" s="244" t="s">
        <v>11624</v>
      </c>
      <c r="B2092" s="244" t="str">
        <f t="shared" si="32"/>
        <v>91601U</v>
      </c>
      <c r="C2092" s="244" t="s">
        <v>16807</v>
      </c>
      <c r="D2092" s="244" t="s">
        <v>80</v>
      </c>
      <c r="E2092" s="244" t="s">
        <v>4900</v>
      </c>
      <c r="F2092" s="245">
        <v>7.53</v>
      </c>
    </row>
    <row r="2093" spans="1:6" ht="13.5">
      <c r="A2093" s="244" t="s">
        <v>11625</v>
      </c>
      <c r="B2093" s="244" t="str">
        <f t="shared" si="32"/>
        <v>91602U</v>
      </c>
      <c r="C2093" s="244" t="s">
        <v>16808</v>
      </c>
      <c r="D2093" s="244" t="s">
        <v>80</v>
      </c>
      <c r="E2093" s="244" t="s">
        <v>4900</v>
      </c>
      <c r="F2093" s="245">
        <v>6.86</v>
      </c>
    </row>
    <row r="2094" spans="1:6" ht="13.5">
      <c r="A2094" s="244" t="s">
        <v>11626</v>
      </c>
      <c r="B2094" s="244" t="str">
        <f t="shared" si="32"/>
        <v>91603U</v>
      </c>
      <c r="C2094" s="244" t="s">
        <v>16809</v>
      </c>
      <c r="D2094" s="244" t="s">
        <v>80</v>
      </c>
      <c r="E2094" s="244" t="s">
        <v>4900</v>
      </c>
      <c r="F2094" s="245">
        <v>6.48</v>
      </c>
    </row>
    <row r="2095" spans="1:6" ht="13.5">
      <c r="A2095" s="244" t="s">
        <v>11627</v>
      </c>
      <c r="B2095" s="244" t="str">
        <f t="shared" si="32"/>
        <v>92759U</v>
      </c>
      <c r="C2095" s="244" t="s">
        <v>6433</v>
      </c>
      <c r="D2095" s="244" t="s">
        <v>80</v>
      </c>
      <c r="E2095" s="244" t="s">
        <v>4952</v>
      </c>
      <c r="F2095" s="245">
        <v>9.49</v>
      </c>
    </row>
    <row r="2096" spans="1:6" ht="13.5">
      <c r="A2096" s="244" t="s">
        <v>11628</v>
      </c>
      <c r="B2096" s="244" t="str">
        <f t="shared" si="32"/>
        <v>92760U</v>
      </c>
      <c r="C2096" s="244" t="s">
        <v>6434</v>
      </c>
      <c r="D2096" s="244" t="s">
        <v>80</v>
      </c>
      <c r="E2096" s="244" t="s">
        <v>4952</v>
      </c>
      <c r="F2096" s="245">
        <v>8.69</v>
      </c>
    </row>
    <row r="2097" spans="1:6" ht="13.5">
      <c r="A2097" s="244" t="s">
        <v>11629</v>
      </c>
      <c r="B2097" s="244" t="str">
        <f t="shared" si="32"/>
        <v>92761U</v>
      </c>
      <c r="C2097" s="244" t="s">
        <v>6435</v>
      </c>
      <c r="D2097" s="244" t="s">
        <v>80</v>
      </c>
      <c r="E2097" s="244" t="s">
        <v>4952</v>
      </c>
      <c r="F2097" s="245">
        <v>7.99</v>
      </c>
    </row>
    <row r="2098" spans="1:6" ht="13.5">
      <c r="A2098" s="244" t="s">
        <v>11630</v>
      </c>
      <c r="B2098" s="244" t="str">
        <f t="shared" si="32"/>
        <v>92762U</v>
      </c>
      <c r="C2098" s="244" t="s">
        <v>6436</v>
      </c>
      <c r="D2098" s="244" t="s">
        <v>80</v>
      </c>
      <c r="E2098" s="244" t="s">
        <v>4952</v>
      </c>
      <c r="F2098" s="245">
        <v>7.08</v>
      </c>
    </row>
    <row r="2099" spans="1:6" ht="13.5">
      <c r="A2099" s="244" t="s">
        <v>11631</v>
      </c>
      <c r="B2099" s="244" t="str">
        <f t="shared" si="32"/>
        <v>92763U</v>
      </c>
      <c r="C2099" s="244" t="s">
        <v>6437</v>
      </c>
      <c r="D2099" s="244" t="s">
        <v>80</v>
      </c>
      <c r="E2099" s="244" t="s">
        <v>4952</v>
      </c>
      <c r="F2099" s="245">
        <v>5.92</v>
      </c>
    </row>
    <row r="2100" spans="1:6" ht="13.5">
      <c r="A2100" s="244" t="s">
        <v>11632</v>
      </c>
      <c r="B2100" s="244" t="str">
        <f t="shared" si="32"/>
        <v>92764U</v>
      </c>
      <c r="C2100" s="244" t="s">
        <v>6438</v>
      </c>
      <c r="D2100" s="244" t="s">
        <v>80</v>
      </c>
      <c r="E2100" s="244" t="s">
        <v>4952</v>
      </c>
      <c r="F2100" s="245">
        <v>5.58</v>
      </c>
    </row>
    <row r="2101" spans="1:6" ht="13.5">
      <c r="A2101" s="244" t="s">
        <v>11633</v>
      </c>
      <c r="B2101" s="244" t="str">
        <f t="shared" si="32"/>
        <v>92765U</v>
      </c>
      <c r="C2101" s="244" t="s">
        <v>6439</v>
      </c>
      <c r="D2101" s="244" t="s">
        <v>80</v>
      </c>
      <c r="E2101" s="244" t="s">
        <v>4952</v>
      </c>
      <c r="F2101" s="245">
        <v>6.19</v>
      </c>
    </row>
    <row r="2102" spans="1:6" ht="13.5">
      <c r="A2102" s="244" t="s">
        <v>11634</v>
      </c>
      <c r="B2102" s="244" t="str">
        <f t="shared" si="32"/>
        <v>92766U</v>
      </c>
      <c r="C2102" s="244" t="s">
        <v>6440</v>
      </c>
      <c r="D2102" s="244" t="s">
        <v>80</v>
      </c>
      <c r="E2102" s="244" t="s">
        <v>4900</v>
      </c>
      <c r="F2102" s="245">
        <v>6.03</v>
      </c>
    </row>
    <row r="2103" spans="1:6" ht="13.5">
      <c r="A2103" s="244" t="s">
        <v>11635</v>
      </c>
      <c r="B2103" s="244" t="str">
        <f t="shared" si="32"/>
        <v>92767U</v>
      </c>
      <c r="C2103" s="244" t="s">
        <v>6441</v>
      </c>
      <c r="D2103" s="244" t="s">
        <v>80</v>
      </c>
      <c r="E2103" s="244" t="s">
        <v>4952</v>
      </c>
      <c r="F2103" s="245">
        <v>9.6300000000000008</v>
      </c>
    </row>
    <row r="2104" spans="1:6" ht="13.5">
      <c r="A2104" s="244" t="s">
        <v>11636</v>
      </c>
      <c r="B2104" s="244" t="str">
        <f t="shared" si="32"/>
        <v>92768U</v>
      </c>
      <c r="C2104" s="244" t="s">
        <v>6442</v>
      </c>
      <c r="D2104" s="244" t="s">
        <v>80</v>
      </c>
      <c r="E2104" s="244" t="s">
        <v>4952</v>
      </c>
      <c r="F2104" s="245">
        <v>8.42</v>
      </c>
    </row>
    <row r="2105" spans="1:6" ht="13.5">
      <c r="A2105" s="244" t="s">
        <v>11637</v>
      </c>
      <c r="B2105" s="244" t="str">
        <f t="shared" si="32"/>
        <v>92769U</v>
      </c>
      <c r="C2105" s="244" t="s">
        <v>6443</v>
      </c>
      <c r="D2105" s="244" t="s">
        <v>80</v>
      </c>
      <c r="E2105" s="244" t="s">
        <v>4952</v>
      </c>
      <c r="F2105" s="245">
        <v>7.89</v>
      </c>
    </row>
    <row r="2106" spans="1:6" ht="13.5">
      <c r="A2106" s="244" t="s">
        <v>11638</v>
      </c>
      <c r="B2106" s="244" t="str">
        <f t="shared" si="32"/>
        <v>92770U</v>
      </c>
      <c r="C2106" s="244" t="s">
        <v>6444</v>
      </c>
      <c r="D2106" s="244" t="s">
        <v>80</v>
      </c>
      <c r="E2106" s="244" t="s">
        <v>4952</v>
      </c>
      <c r="F2106" s="245">
        <v>7.38</v>
      </c>
    </row>
    <row r="2107" spans="1:6" ht="13.5">
      <c r="A2107" s="244" t="s">
        <v>11639</v>
      </c>
      <c r="B2107" s="244" t="str">
        <f t="shared" si="32"/>
        <v>92771U</v>
      </c>
      <c r="C2107" s="244" t="s">
        <v>6445</v>
      </c>
      <c r="D2107" s="244" t="s">
        <v>80</v>
      </c>
      <c r="E2107" s="244" t="s">
        <v>4952</v>
      </c>
      <c r="F2107" s="245">
        <v>6.6</v>
      </c>
    </row>
    <row r="2108" spans="1:6" ht="13.5">
      <c r="A2108" s="244" t="s">
        <v>11640</v>
      </c>
      <c r="B2108" s="244" t="str">
        <f t="shared" si="32"/>
        <v>92772U</v>
      </c>
      <c r="C2108" s="244" t="s">
        <v>6446</v>
      </c>
      <c r="D2108" s="244" t="s">
        <v>80</v>
      </c>
      <c r="E2108" s="244" t="s">
        <v>4952</v>
      </c>
      <c r="F2108" s="245">
        <v>5.55</v>
      </c>
    </row>
    <row r="2109" spans="1:6" ht="13.5">
      <c r="A2109" s="244" t="s">
        <v>11641</v>
      </c>
      <c r="B2109" s="244" t="str">
        <f t="shared" si="32"/>
        <v>92773U</v>
      </c>
      <c r="C2109" s="244" t="s">
        <v>6447</v>
      </c>
      <c r="D2109" s="244" t="s">
        <v>80</v>
      </c>
      <c r="E2109" s="244" t="s">
        <v>4900</v>
      </c>
      <c r="F2109" s="245">
        <v>5.32</v>
      </c>
    </row>
    <row r="2110" spans="1:6" ht="13.5">
      <c r="A2110" s="244" t="s">
        <v>11642</v>
      </c>
      <c r="B2110" s="244" t="str">
        <f t="shared" si="32"/>
        <v>92774U</v>
      </c>
      <c r="C2110" s="244" t="s">
        <v>6448</v>
      </c>
      <c r="D2110" s="244" t="s">
        <v>80</v>
      </c>
      <c r="E2110" s="244" t="s">
        <v>4900</v>
      </c>
      <c r="F2110" s="245">
        <v>6.02</v>
      </c>
    </row>
    <row r="2111" spans="1:6" ht="13.5">
      <c r="A2111" s="244" t="s">
        <v>11643</v>
      </c>
      <c r="B2111" s="244" t="str">
        <f t="shared" si="32"/>
        <v>92775U</v>
      </c>
      <c r="C2111" s="244" t="s">
        <v>6449</v>
      </c>
      <c r="D2111" s="244" t="s">
        <v>80</v>
      </c>
      <c r="E2111" s="244" t="s">
        <v>4952</v>
      </c>
      <c r="F2111" s="245">
        <v>11.58</v>
      </c>
    </row>
    <row r="2112" spans="1:6" ht="13.5">
      <c r="A2112" s="244" t="s">
        <v>11644</v>
      </c>
      <c r="B2112" s="244" t="str">
        <f t="shared" si="32"/>
        <v>92776U</v>
      </c>
      <c r="C2112" s="244" t="s">
        <v>6450</v>
      </c>
      <c r="D2112" s="244" t="s">
        <v>80</v>
      </c>
      <c r="E2112" s="244" t="s">
        <v>4952</v>
      </c>
      <c r="F2112" s="245">
        <v>10.28</v>
      </c>
    </row>
    <row r="2113" spans="1:6" ht="13.5">
      <c r="A2113" s="244" t="s">
        <v>11645</v>
      </c>
      <c r="B2113" s="244" t="str">
        <f t="shared" si="32"/>
        <v>92777U</v>
      </c>
      <c r="C2113" s="244" t="s">
        <v>6451</v>
      </c>
      <c r="D2113" s="244" t="s">
        <v>80</v>
      </c>
      <c r="E2113" s="244" t="s">
        <v>4952</v>
      </c>
      <c r="F2113" s="245">
        <v>9.18</v>
      </c>
    </row>
    <row r="2114" spans="1:6" ht="13.5">
      <c r="A2114" s="244" t="s">
        <v>11646</v>
      </c>
      <c r="B2114" s="244" t="str">
        <f t="shared" si="32"/>
        <v>92778U</v>
      </c>
      <c r="C2114" s="244" t="s">
        <v>6452</v>
      </c>
      <c r="D2114" s="244" t="s">
        <v>80</v>
      </c>
      <c r="E2114" s="244" t="s">
        <v>4952</v>
      </c>
      <c r="F2114" s="245">
        <v>7.97</v>
      </c>
    </row>
    <row r="2115" spans="1:6" ht="13.5">
      <c r="A2115" s="244" t="s">
        <v>11647</v>
      </c>
      <c r="B2115" s="244" t="str">
        <f t="shared" si="32"/>
        <v>92779U</v>
      </c>
      <c r="C2115" s="244" t="s">
        <v>6453</v>
      </c>
      <c r="D2115" s="244" t="s">
        <v>80</v>
      </c>
      <c r="E2115" s="244" t="s">
        <v>4952</v>
      </c>
      <c r="F2115" s="245">
        <v>6.57</v>
      </c>
    </row>
    <row r="2116" spans="1:6" ht="13.5">
      <c r="A2116" s="244" t="s">
        <v>11648</v>
      </c>
      <c r="B2116" s="244" t="str">
        <f t="shared" si="32"/>
        <v>92780U</v>
      </c>
      <c r="C2116" s="244" t="s">
        <v>6454</v>
      </c>
      <c r="D2116" s="244" t="s">
        <v>80</v>
      </c>
      <c r="E2116" s="244" t="s">
        <v>4952</v>
      </c>
      <c r="F2116" s="245">
        <v>6.01</v>
      </c>
    </row>
    <row r="2117" spans="1:6" ht="13.5">
      <c r="A2117" s="244" t="s">
        <v>11649</v>
      </c>
      <c r="B2117" s="244" t="str">
        <f t="shared" si="32"/>
        <v>92781U</v>
      </c>
      <c r="C2117" s="244" t="s">
        <v>6455</v>
      </c>
      <c r="D2117" s="244" t="s">
        <v>80</v>
      </c>
      <c r="E2117" s="244" t="s">
        <v>4952</v>
      </c>
      <c r="F2117" s="245">
        <v>6.49</v>
      </c>
    </row>
    <row r="2118" spans="1:6" ht="13.5">
      <c r="A2118" s="244" t="s">
        <v>11650</v>
      </c>
      <c r="B2118" s="244" t="str">
        <f t="shared" si="32"/>
        <v>92782U</v>
      </c>
      <c r="C2118" s="244" t="s">
        <v>6456</v>
      </c>
      <c r="D2118" s="244" t="s">
        <v>80</v>
      </c>
      <c r="E2118" s="244" t="s">
        <v>4900</v>
      </c>
      <c r="F2118" s="245">
        <v>6.2</v>
      </c>
    </row>
    <row r="2119" spans="1:6" ht="13.5">
      <c r="A2119" s="244" t="s">
        <v>11651</v>
      </c>
      <c r="B2119" s="244" t="str">
        <f t="shared" si="32"/>
        <v>92783U</v>
      </c>
      <c r="C2119" s="244" t="s">
        <v>6457</v>
      </c>
      <c r="D2119" s="244" t="s">
        <v>80</v>
      </c>
      <c r="E2119" s="244" t="s">
        <v>4952</v>
      </c>
      <c r="F2119" s="245">
        <v>11.39</v>
      </c>
    </row>
    <row r="2120" spans="1:6" ht="13.5">
      <c r="A2120" s="244" t="s">
        <v>11652</v>
      </c>
      <c r="B2120" s="244" t="str">
        <f t="shared" ref="B2120:B2183" si="33">A2120&amp;"U"</f>
        <v>92784U</v>
      </c>
      <c r="C2120" s="244" t="s">
        <v>6458</v>
      </c>
      <c r="D2120" s="244" t="s">
        <v>80</v>
      </c>
      <c r="E2120" s="244" t="s">
        <v>4952</v>
      </c>
      <c r="F2120" s="245">
        <v>9.85</v>
      </c>
    </row>
    <row r="2121" spans="1:6" ht="13.5">
      <c r="A2121" s="244" t="s">
        <v>11653</v>
      </c>
      <c r="B2121" s="244" t="str">
        <f t="shared" si="33"/>
        <v>92785U</v>
      </c>
      <c r="C2121" s="244" t="s">
        <v>6459</v>
      </c>
      <c r="D2121" s="244" t="s">
        <v>80</v>
      </c>
      <c r="E2121" s="244" t="s">
        <v>4952</v>
      </c>
      <c r="F2121" s="245">
        <v>8.98</v>
      </c>
    </row>
    <row r="2122" spans="1:6" ht="13.5">
      <c r="A2122" s="244" t="s">
        <v>11654</v>
      </c>
      <c r="B2122" s="244" t="str">
        <f t="shared" si="33"/>
        <v>92786U</v>
      </c>
      <c r="C2122" s="244" t="s">
        <v>6460</v>
      </c>
      <c r="D2122" s="244" t="s">
        <v>80</v>
      </c>
      <c r="E2122" s="244" t="s">
        <v>4952</v>
      </c>
      <c r="F2122" s="245">
        <v>8.17</v>
      </c>
    </row>
    <row r="2123" spans="1:6" ht="13.5">
      <c r="A2123" s="244" t="s">
        <v>11655</v>
      </c>
      <c r="B2123" s="244" t="str">
        <f t="shared" si="33"/>
        <v>92787U</v>
      </c>
      <c r="C2123" s="244" t="s">
        <v>6461</v>
      </c>
      <c r="D2123" s="244" t="s">
        <v>80</v>
      </c>
      <c r="E2123" s="244" t="s">
        <v>4952</v>
      </c>
      <c r="F2123" s="245">
        <v>7.18</v>
      </c>
    </row>
    <row r="2124" spans="1:6" ht="13.5">
      <c r="A2124" s="244" t="s">
        <v>11656</v>
      </c>
      <c r="B2124" s="244" t="str">
        <f t="shared" si="33"/>
        <v>92788U</v>
      </c>
      <c r="C2124" s="244" t="s">
        <v>6462</v>
      </c>
      <c r="D2124" s="244" t="s">
        <v>80</v>
      </c>
      <c r="E2124" s="244" t="s">
        <v>4952</v>
      </c>
      <c r="F2124" s="245">
        <v>5.97</v>
      </c>
    </row>
    <row r="2125" spans="1:6" ht="13.5">
      <c r="A2125" s="244" t="s">
        <v>11657</v>
      </c>
      <c r="B2125" s="244" t="str">
        <f t="shared" si="33"/>
        <v>92789U</v>
      </c>
      <c r="C2125" s="244" t="s">
        <v>6463</v>
      </c>
      <c r="D2125" s="244" t="s">
        <v>80</v>
      </c>
      <c r="E2125" s="244" t="s">
        <v>4900</v>
      </c>
      <c r="F2125" s="245">
        <v>5.58</v>
      </c>
    </row>
    <row r="2126" spans="1:6" ht="13.5">
      <c r="A2126" s="244" t="s">
        <v>11658</v>
      </c>
      <c r="B2126" s="244" t="str">
        <f t="shared" si="33"/>
        <v>92790U</v>
      </c>
      <c r="C2126" s="244" t="s">
        <v>6464</v>
      </c>
      <c r="D2126" s="244" t="s">
        <v>80</v>
      </c>
      <c r="E2126" s="244" t="s">
        <v>4900</v>
      </c>
      <c r="F2126" s="245">
        <v>6.17</v>
      </c>
    </row>
    <row r="2127" spans="1:6" ht="13.5">
      <c r="A2127" s="244" t="s">
        <v>11659</v>
      </c>
      <c r="B2127" s="244" t="str">
        <f t="shared" si="33"/>
        <v>92791U</v>
      </c>
      <c r="C2127" s="244" t="s">
        <v>6465</v>
      </c>
      <c r="D2127" s="244" t="s">
        <v>80</v>
      </c>
      <c r="E2127" s="244" t="s">
        <v>4900</v>
      </c>
      <c r="F2127" s="245">
        <v>6.42</v>
      </c>
    </row>
    <row r="2128" spans="1:6" ht="13.5">
      <c r="A2128" s="244" t="s">
        <v>11660</v>
      </c>
      <c r="B2128" s="244" t="str">
        <f t="shared" si="33"/>
        <v>92792U</v>
      </c>
      <c r="C2128" s="244" t="s">
        <v>6466</v>
      </c>
      <c r="D2128" s="244" t="s">
        <v>80</v>
      </c>
      <c r="E2128" s="244" t="s">
        <v>4900</v>
      </c>
      <c r="F2128" s="245">
        <v>6.26</v>
      </c>
    </row>
    <row r="2129" spans="1:6" ht="13.5">
      <c r="A2129" s="244" t="s">
        <v>11661</v>
      </c>
      <c r="B2129" s="244" t="str">
        <f t="shared" si="33"/>
        <v>92793U</v>
      </c>
      <c r="C2129" s="244" t="s">
        <v>6467</v>
      </c>
      <c r="D2129" s="244" t="s">
        <v>80</v>
      </c>
      <c r="E2129" s="244" t="s">
        <v>4900</v>
      </c>
      <c r="F2129" s="245">
        <v>6.09</v>
      </c>
    </row>
    <row r="2130" spans="1:6" ht="13.5">
      <c r="A2130" s="244" t="s">
        <v>11662</v>
      </c>
      <c r="B2130" s="244" t="str">
        <f t="shared" si="33"/>
        <v>92794U</v>
      </c>
      <c r="C2130" s="244" t="s">
        <v>6468</v>
      </c>
      <c r="D2130" s="244" t="s">
        <v>80</v>
      </c>
      <c r="E2130" s="244" t="s">
        <v>4900</v>
      </c>
      <c r="F2130" s="245">
        <v>5.57</v>
      </c>
    </row>
    <row r="2131" spans="1:6" ht="13.5">
      <c r="A2131" s="244" t="s">
        <v>11663</v>
      </c>
      <c r="B2131" s="244" t="str">
        <f t="shared" si="33"/>
        <v>92795U</v>
      </c>
      <c r="C2131" s="244" t="s">
        <v>6469</v>
      </c>
      <c r="D2131" s="244" t="s">
        <v>80</v>
      </c>
      <c r="E2131" s="244" t="s">
        <v>4900</v>
      </c>
      <c r="F2131" s="245">
        <v>4.74</v>
      </c>
    </row>
    <row r="2132" spans="1:6" ht="13.5">
      <c r="A2132" s="244" t="s">
        <v>11664</v>
      </c>
      <c r="B2132" s="244" t="str">
        <f t="shared" si="33"/>
        <v>92796U</v>
      </c>
      <c r="C2132" s="244" t="s">
        <v>6470</v>
      </c>
      <c r="D2132" s="244" t="s">
        <v>80</v>
      </c>
      <c r="E2132" s="244" t="s">
        <v>4900</v>
      </c>
      <c r="F2132" s="245">
        <v>4.67</v>
      </c>
    </row>
    <row r="2133" spans="1:6" ht="13.5">
      <c r="A2133" s="244" t="s">
        <v>11665</v>
      </c>
      <c r="B2133" s="244" t="str">
        <f t="shared" si="33"/>
        <v>92797U</v>
      </c>
      <c r="C2133" s="244" t="s">
        <v>6471</v>
      </c>
      <c r="D2133" s="244" t="s">
        <v>80</v>
      </c>
      <c r="E2133" s="244" t="s">
        <v>4900</v>
      </c>
      <c r="F2133" s="245">
        <v>5.49</v>
      </c>
    </row>
    <row r="2134" spans="1:6" ht="13.5">
      <c r="A2134" s="244" t="s">
        <v>11666</v>
      </c>
      <c r="B2134" s="244" t="str">
        <f t="shared" si="33"/>
        <v>92798U</v>
      </c>
      <c r="C2134" s="244" t="s">
        <v>6472</v>
      </c>
      <c r="D2134" s="244" t="s">
        <v>80</v>
      </c>
      <c r="E2134" s="244" t="s">
        <v>4900</v>
      </c>
      <c r="F2134" s="245">
        <v>5.48</v>
      </c>
    </row>
    <row r="2135" spans="1:6" ht="13.5">
      <c r="A2135" s="244" t="s">
        <v>11667</v>
      </c>
      <c r="B2135" s="244" t="str">
        <f t="shared" si="33"/>
        <v>92799U</v>
      </c>
      <c r="C2135" s="244" t="s">
        <v>6473</v>
      </c>
      <c r="D2135" s="244" t="s">
        <v>80</v>
      </c>
      <c r="E2135" s="244" t="s">
        <v>4900</v>
      </c>
      <c r="F2135" s="245">
        <v>6.75</v>
      </c>
    </row>
    <row r="2136" spans="1:6" ht="13.5">
      <c r="A2136" s="244" t="s">
        <v>11668</v>
      </c>
      <c r="B2136" s="244" t="str">
        <f t="shared" si="33"/>
        <v>92800U</v>
      </c>
      <c r="C2136" s="244" t="s">
        <v>6474</v>
      </c>
      <c r="D2136" s="244" t="s">
        <v>80</v>
      </c>
      <c r="E2136" s="244" t="s">
        <v>4900</v>
      </c>
      <c r="F2136" s="245">
        <v>6.03</v>
      </c>
    </row>
    <row r="2137" spans="1:6" ht="13.5">
      <c r="A2137" s="244" t="s">
        <v>11669</v>
      </c>
      <c r="B2137" s="244" t="str">
        <f t="shared" si="33"/>
        <v>92801U</v>
      </c>
      <c r="C2137" s="244" t="s">
        <v>6475</v>
      </c>
      <c r="D2137" s="244" t="s">
        <v>80</v>
      </c>
      <c r="E2137" s="244" t="s">
        <v>4900</v>
      </c>
      <c r="F2137" s="245">
        <v>6.04</v>
      </c>
    </row>
    <row r="2138" spans="1:6" ht="13.5">
      <c r="A2138" s="244" t="s">
        <v>11670</v>
      </c>
      <c r="B2138" s="244" t="str">
        <f t="shared" si="33"/>
        <v>92802U</v>
      </c>
      <c r="C2138" s="244" t="s">
        <v>6476</v>
      </c>
      <c r="D2138" s="244" t="s">
        <v>80</v>
      </c>
      <c r="E2138" s="244" t="s">
        <v>4900</v>
      </c>
      <c r="F2138" s="245">
        <v>5.96</v>
      </c>
    </row>
    <row r="2139" spans="1:6" ht="13.5">
      <c r="A2139" s="244" t="s">
        <v>11671</v>
      </c>
      <c r="B2139" s="244" t="str">
        <f t="shared" si="33"/>
        <v>92803U</v>
      </c>
      <c r="C2139" s="244" t="s">
        <v>6477</v>
      </c>
      <c r="D2139" s="244" t="s">
        <v>80</v>
      </c>
      <c r="E2139" s="244" t="s">
        <v>4900</v>
      </c>
      <c r="F2139" s="245">
        <v>5.49</v>
      </c>
    </row>
    <row r="2140" spans="1:6" ht="13.5">
      <c r="A2140" s="244" t="s">
        <v>11672</v>
      </c>
      <c r="B2140" s="244" t="str">
        <f t="shared" si="33"/>
        <v>92804U</v>
      </c>
      <c r="C2140" s="244" t="s">
        <v>6478</v>
      </c>
      <c r="D2140" s="244" t="s">
        <v>80</v>
      </c>
      <c r="E2140" s="244" t="s">
        <v>4900</v>
      </c>
      <c r="F2140" s="245">
        <v>4.6900000000000004</v>
      </c>
    </row>
    <row r="2141" spans="1:6" ht="13.5">
      <c r="A2141" s="244" t="s">
        <v>11673</v>
      </c>
      <c r="B2141" s="244" t="str">
        <f t="shared" si="33"/>
        <v>92805U</v>
      </c>
      <c r="C2141" s="244" t="s">
        <v>6479</v>
      </c>
      <c r="D2141" s="244" t="s">
        <v>80</v>
      </c>
      <c r="E2141" s="244" t="s">
        <v>4900</v>
      </c>
      <c r="F2141" s="245">
        <v>4.6500000000000004</v>
      </c>
    </row>
    <row r="2142" spans="1:6" ht="13.5">
      <c r="A2142" s="244" t="s">
        <v>11674</v>
      </c>
      <c r="B2142" s="244" t="str">
        <f t="shared" si="33"/>
        <v>92806U</v>
      </c>
      <c r="C2142" s="244" t="s">
        <v>6480</v>
      </c>
      <c r="D2142" s="244" t="s">
        <v>80</v>
      </c>
      <c r="E2142" s="244" t="s">
        <v>4900</v>
      </c>
      <c r="F2142" s="245">
        <v>5.48</v>
      </c>
    </row>
    <row r="2143" spans="1:6" ht="13.5">
      <c r="A2143" s="244" t="s">
        <v>11675</v>
      </c>
      <c r="B2143" s="244" t="str">
        <f t="shared" si="33"/>
        <v>92875U</v>
      </c>
      <c r="C2143" s="244" t="s">
        <v>6481</v>
      </c>
      <c r="D2143" s="244" t="s">
        <v>80</v>
      </c>
      <c r="E2143" s="244" t="s">
        <v>4900</v>
      </c>
      <c r="F2143" s="245">
        <v>5.78</v>
      </c>
    </row>
    <row r="2144" spans="1:6" ht="13.5">
      <c r="A2144" s="244" t="s">
        <v>11676</v>
      </c>
      <c r="B2144" s="244" t="str">
        <f t="shared" si="33"/>
        <v>92876U</v>
      </c>
      <c r="C2144" s="244" t="s">
        <v>6482</v>
      </c>
      <c r="D2144" s="244" t="s">
        <v>80</v>
      </c>
      <c r="E2144" s="244" t="s">
        <v>4900</v>
      </c>
      <c r="F2144" s="245">
        <v>5.56</v>
      </c>
    </row>
    <row r="2145" spans="1:6" ht="13.5">
      <c r="A2145" s="244" t="s">
        <v>11677</v>
      </c>
      <c r="B2145" s="244" t="str">
        <f t="shared" si="33"/>
        <v>92877U</v>
      </c>
      <c r="C2145" s="244" t="s">
        <v>6483</v>
      </c>
      <c r="D2145" s="244" t="s">
        <v>80</v>
      </c>
      <c r="E2145" s="244" t="s">
        <v>4900</v>
      </c>
      <c r="F2145" s="245">
        <v>5.97</v>
      </c>
    </row>
    <row r="2146" spans="1:6" ht="13.5">
      <c r="A2146" s="244" t="s">
        <v>11678</v>
      </c>
      <c r="B2146" s="244" t="str">
        <f t="shared" si="33"/>
        <v>92878U</v>
      </c>
      <c r="C2146" s="244" t="s">
        <v>6484</v>
      </c>
      <c r="D2146" s="244" t="s">
        <v>80</v>
      </c>
      <c r="E2146" s="244" t="s">
        <v>4900</v>
      </c>
      <c r="F2146" s="245">
        <v>5.85</v>
      </c>
    </row>
    <row r="2147" spans="1:6" ht="13.5">
      <c r="A2147" s="244" t="s">
        <v>11679</v>
      </c>
      <c r="B2147" s="244" t="str">
        <f t="shared" si="33"/>
        <v>92879U</v>
      </c>
      <c r="C2147" s="244" t="s">
        <v>6485</v>
      </c>
      <c r="D2147" s="244" t="s">
        <v>80</v>
      </c>
      <c r="E2147" s="244" t="s">
        <v>4900</v>
      </c>
      <c r="F2147" s="245">
        <v>5.78</v>
      </c>
    </row>
    <row r="2148" spans="1:6" ht="13.5">
      <c r="A2148" s="244" t="s">
        <v>11680</v>
      </c>
      <c r="B2148" s="244" t="str">
        <f t="shared" si="33"/>
        <v>92880U</v>
      </c>
      <c r="C2148" s="244" t="s">
        <v>6486</v>
      </c>
      <c r="D2148" s="244" t="s">
        <v>80</v>
      </c>
      <c r="E2148" s="244" t="s">
        <v>4900</v>
      </c>
      <c r="F2148" s="245">
        <v>5.91</v>
      </c>
    </row>
    <row r="2149" spans="1:6" ht="13.5">
      <c r="A2149" s="244" t="s">
        <v>11681</v>
      </c>
      <c r="B2149" s="244" t="str">
        <f t="shared" si="33"/>
        <v>92881U</v>
      </c>
      <c r="C2149" s="244" t="s">
        <v>6487</v>
      </c>
      <c r="D2149" s="244" t="s">
        <v>80</v>
      </c>
      <c r="E2149" s="244" t="s">
        <v>4900</v>
      </c>
      <c r="F2149" s="245">
        <v>5.9</v>
      </c>
    </row>
    <row r="2150" spans="1:6" ht="13.5">
      <c r="A2150" s="244" t="s">
        <v>11682</v>
      </c>
      <c r="B2150" s="244" t="str">
        <f t="shared" si="33"/>
        <v>92882U</v>
      </c>
      <c r="C2150" s="244" t="s">
        <v>6488</v>
      </c>
      <c r="D2150" s="244" t="s">
        <v>80</v>
      </c>
      <c r="E2150" s="244" t="s">
        <v>4952</v>
      </c>
      <c r="F2150" s="245">
        <v>8.2100000000000009</v>
      </c>
    </row>
    <row r="2151" spans="1:6" ht="13.5">
      <c r="A2151" s="244" t="s">
        <v>11683</v>
      </c>
      <c r="B2151" s="244" t="str">
        <f t="shared" si="33"/>
        <v>92883U</v>
      </c>
      <c r="C2151" s="244" t="s">
        <v>6489</v>
      </c>
      <c r="D2151" s="244" t="s">
        <v>80</v>
      </c>
      <c r="E2151" s="244" t="s">
        <v>4952</v>
      </c>
      <c r="F2151" s="245">
        <v>7.46</v>
      </c>
    </row>
    <row r="2152" spans="1:6" ht="13.5">
      <c r="A2152" s="244" t="s">
        <v>11684</v>
      </c>
      <c r="B2152" s="244" t="str">
        <f t="shared" si="33"/>
        <v>92884U</v>
      </c>
      <c r="C2152" s="244" t="s">
        <v>6490</v>
      </c>
      <c r="D2152" s="244" t="s">
        <v>80</v>
      </c>
      <c r="E2152" s="244" t="s">
        <v>4952</v>
      </c>
      <c r="F2152" s="245">
        <v>7.48</v>
      </c>
    </row>
    <row r="2153" spans="1:6" ht="13.5">
      <c r="A2153" s="244" t="s">
        <v>11685</v>
      </c>
      <c r="B2153" s="244" t="str">
        <f t="shared" si="33"/>
        <v>92885U</v>
      </c>
      <c r="C2153" s="244" t="s">
        <v>6491</v>
      </c>
      <c r="D2153" s="244" t="s">
        <v>80</v>
      </c>
      <c r="E2153" s="244" t="s">
        <v>4952</v>
      </c>
      <c r="F2153" s="245">
        <v>7.03</v>
      </c>
    </row>
    <row r="2154" spans="1:6" ht="13.5">
      <c r="A2154" s="244" t="s">
        <v>11686</v>
      </c>
      <c r="B2154" s="244" t="str">
        <f t="shared" si="33"/>
        <v>92886U</v>
      </c>
      <c r="C2154" s="244" t="s">
        <v>6492</v>
      </c>
      <c r="D2154" s="244" t="s">
        <v>80</v>
      </c>
      <c r="E2154" s="244" t="s">
        <v>4952</v>
      </c>
      <c r="F2154" s="245">
        <v>6.69</v>
      </c>
    </row>
    <row r="2155" spans="1:6" ht="13.5">
      <c r="A2155" s="244" t="s">
        <v>11687</v>
      </c>
      <c r="B2155" s="244" t="str">
        <f t="shared" si="33"/>
        <v>92887U</v>
      </c>
      <c r="C2155" s="244" t="s">
        <v>6493</v>
      </c>
      <c r="D2155" s="244" t="s">
        <v>80</v>
      </c>
      <c r="E2155" s="244" t="s">
        <v>4952</v>
      </c>
      <c r="F2155" s="245">
        <v>6.61</v>
      </c>
    </row>
    <row r="2156" spans="1:6" ht="13.5">
      <c r="A2156" s="244" t="s">
        <v>11688</v>
      </c>
      <c r="B2156" s="244" t="str">
        <f t="shared" si="33"/>
        <v>92888U</v>
      </c>
      <c r="C2156" s="244" t="s">
        <v>6494</v>
      </c>
      <c r="D2156" s="244" t="s">
        <v>80</v>
      </c>
      <c r="E2156" s="244" t="s">
        <v>4900</v>
      </c>
      <c r="F2156" s="245">
        <v>6.45</v>
      </c>
    </row>
    <row r="2157" spans="1:6" ht="13.5">
      <c r="A2157" s="244" t="s">
        <v>11689</v>
      </c>
      <c r="B2157" s="244" t="str">
        <f t="shared" si="33"/>
        <v>92915U</v>
      </c>
      <c r="C2157" s="244" t="s">
        <v>6495</v>
      </c>
      <c r="D2157" s="244" t="s">
        <v>80</v>
      </c>
      <c r="E2157" s="244" t="s">
        <v>4952</v>
      </c>
      <c r="F2157" s="245">
        <v>10.54</v>
      </c>
    </row>
    <row r="2158" spans="1:6" ht="13.5">
      <c r="A2158" s="244" t="s">
        <v>11690</v>
      </c>
      <c r="B2158" s="244" t="str">
        <f t="shared" si="33"/>
        <v>92916U</v>
      </c>
      <c r="C2158" s="244" t="s">
        <v>6496</v>
      </c>
      <c r="D2158" s="244" t="s">
        <v>80</v>
      </c>
      <c r="E2158" s="244" t="s">
        <v>4952</v>
      </c>
      <c r="F2158" s="245">
        <v>9.48</v>
      </c>
    </row>
    <row r="2159" spans="1:6" ht="13.5">
      <c r="A2159" s="244" t="s">
        <v>11691</v>
      </c>
      <c r="B2159" s="244" t="str">
        <f t="shared" si="33"/>
        <v>92917U</v>
      </c>
      <c r="C2159" s="244" t="s">
        <v>6497</v>
      </c>
      <c r="D2159" s="244" t="s">
        <v>80</v>
      </c>
      <c r="E2159" s="244" t="s">
        <v>4952</v>
      </c>
      <c r="F2159" s="245">
        <v>8.58</v>
      </c>
    </row>
    <row r="2160" spans="1:6" ht="13.5">
      <c r="A2160" s="244" t="s">
        <v>11692</v>
      </c>
      <c r="B2160" s="244" t="str">
        <f t="shared" si="33"/>
        <v>92919U</v>
      </c>
      <c r="C2160" s="244" t="s">
        <v>6498</v>
      </c>
      <c r="D2160" s="244" t="s">
        <v>80</v>
      </c>
      <c r="E2160" s="244" t="s">
        <v>4952</v>
      </c>
      <c r="F2160" s="245">
        <v>7.53</v>
      </c>
    </row>
    <row r="2161" spans="1:6" ht="13.5">
      <c r="A2161" s="244" t="s">
        <v>11693</v>
      </c>
      <c r="B2161" s="244" t="str">
        <f t="shared" si="33"/>
        <v>92921U</v>
      </c>
      <c r="C2161" s="244" t="s">
        <v>6499</v>
      </c>
      <c r="D2161" s="244" t="s">
        <v>80</v>
      </c>
      <c r="E2161" s="244" t="s">
        <v>4952</v>
      </c>
      <c r="F2161" s="245">
        <v>6.25</v>
      </c>
    </row>
    <row r="2162" spans="1:6" ht="13.5">
      <c r="A2162" s="244" t="s">
        <v>11694</v>
      </c>
      <c r="B2162" s="244" t="str">
        <f t="shared" si="33"/>
        <v>92922U</v>
      </c>
      <c r="C2162" s="244" t="s">
        <v>6500</v>
      </c>
      <c r="D2162" s="244" t="s">
        <v>80</v>
      </c>
      <c r="E2162" s="244" t="s">
        <v>4952</v>
      </c>
      <c r="F2162" s="245">
        <v>5.79</v>
      </c>
    </row>
    <row r="2163" spans="1:6" ht="13.5">
      <c r="A2163" s="244" t="s">
        <v>11695</v>
      </c>
      <c r="B2163" s="244" t="str">
        <f t="shared" si="33"/>
        <v>92923U</v>
      </c>
      <c r="C2163" s="244" t="s">
        <v>6501</v>
      </c>
      <c r="D2163" s="244" t="s">
        <v>80</v>
      </c>
      <c r="E2163" s="244" t="s">
        <v>4952</v>
      </c>
      <c r="F2163" s="245">
        <v>6.34</v>
      </c>
    </row>
    <row r="2164" spans="1:6" ht="13.5">
      <c r="A2164" s="244" t="s">
        <v>11696</v>
      </c>
      <c r="B2164" s="244" t="str">
        <f t="shared" si="33"/>
        <v>92924U</v>
      </c>
      <c r="C2164" s="244" t="s">
        <v>6502</v>
      </c>
      <c r="D2164" s="244" t="s">
        <v>80</v>
      </c>
      <c r="E2164" s="244" t="s">
        <v>4900</v>
      </c>
      <c r="F2164" s="245">
        <v>6.12</v>
      </c>
    </row>
    <row r="2165" spans="1:6" ht="13.5">
      <c r="A2165" s="244" t="s">
        <v>11697</v>
      </c>
      <c r="B2165" s="244" t="str">
        <f t="shared" si="33"/>
        <v>95445U</v>
      </c>
      <c r="C2165" s="244" t="s">
        <v>6503</v>
      </c>
      <c r="D2165" s="244" t="s">
        <v>80</v>
      </c>
      <c r="E2165" s="244" t="s">
        <v>4900</v>
      </c>
      <c r="F2165" s="245">
        <v>5.0599999999999996</v>
      </c>
    </row>
    <row r="2166" spans="1:6" ht="13.5">
      <c r="A2166" s="244" t="s">
        <v>11698</v>
      </c>
      <c r="B2166" s="244" t="str">
        <f t="shared" si="33"/>
        <v>95446U</v>
      </c>
      <c r="C2166" s="244" t="s">
        <v>6504</v>
      </c>
      <c r="D2166" s="244" t="s">
        <v>80</v>
      </c>
      <c r="E2166" s="244" t="s">
        <v>4900</v>
      </c>
      <c r="F2166" s="245">
        <v>5.44</v>
      </c>
    </row>
    <row r="2167" spans="1:6" ht="13.5">
      <c r="A2167" s="244" t="s">
        <v>16810</v>
      </c>
      <c r="B2167" s="244" t="str">
        <f t="shared" si="33"/>
        <v>95448U</v>
      </c>
      <c r="C2167" s="244" t="s">
        <v>16811</v>
      </c>
      <c r="D2167" s="244" t="s">
        <v>80</v>
      </c>
      <c r="E2167" s="244" t="s">
        <v>4900</v>
      </c>
      <c r="F2167" s="245">
        <v>6.02</v>
      </c>
    </row>
    <row r="2168" spans="1:6" ht="13.5">
      <c r="A2168" s="244" t="s">
        <v>11699</v>
      </c>
      <c r="B2168" s="244" t="str">
        <f t="shared" si="33"/>
        <v>95576U</v>
      </c>
      <c r="C2168" s="244" t="s">
        <v>6505</v>
      </c>
      <c r="D2168" s="244" t="s">
        <v>80</v>
      </c>
      <c r="E2168" s="244" t="s">
        <v>4900</v>
      </c>
      <c r="F2168" s="245">
        <v>8.11</v>
      </c>
    </row>
    <row r="2169" spans="1:6" ht="13.5">
      <c r="A2169" s="244" t="s">
        <v>11700</v>
      </c>
      <c r="B2169" s="244" t="str">
        <f t="shared" si="33"/>
        <v>95577U</v>
      </c>
      <c r="C2169" s="244" t="s">
        <v>6506</v>
      </c>
      <c r="D2169" s="244" t="s">
        <v>80</v>
      </c>
      <c r="E2169" s="244" t="s">
        <v>4900</v>
      </c>
      <c r="F2169" s="245">
        <v>7.25</v>
      </c>
    </row>
    <row r="2170" spans="1:6" ht="13.5">
      <c r="A2170" s="244" t="s">
        <v>11701</v>
      </c>
      <c r="B2170" s="244" t="str">
        <f t="shared" si="33"/>
        <v>95578U</v>
      </c>
      <c r="C2170" s="244" t="s">
        <v>6507</v>
      </c>
      <c r="D2170" s="244" t="s">
        <v>80</v>
      </c>
      <c r="E2170" s="244" t="s">
        <v>4900</v>
      </c>
      <c r="F2170" s="245">
        <v>6.15</v>
      </c>
    </row>
    <row r="2171" spans="1:6" ht="13.5">
      <c r="A2171" s="244" t="s">
        <v>11702</v>
      </c>
      <c r="B2171" s="244" t="str">
        <f t="shared" si="33"/>
        <v>95579U</v>
      </c>
      <c r="C2171" s="244" t="s">
        <v>6508</v>
      </c>
      <c r="D2171" s="244" t="s">
        <v>80</v>
      </c>
      <c r="E2171" s="244" t="s">
        <v>4900</v>
      </c>
      <c r="F2171" s="245">
        <v>5.83</v>
      </c>
    </row>
    <row r="2172" spans="1:6" ht="13.5">
      <c r="A2172" s="244" t="s">
        <v>11703</v>
      </c>
      <c r="B2172" s="244" t="str">
        <f t="shared" si="33"/>
        <v>95580U</v>
      </c>
      <c r="C2172" s="244" t="s">
        <v>6509</v>
      </c>
      <c r="D2172" s="244" t="s">
        <v>80</v>
      </c>
      <c r="E2172" s="244" t="s">
        <v>4900</v>
      </c>
      <c r="F2172" s="245">
        <v>6.48</v>
      </c>
    </row>
    <row r="2173" spans="1:6" ht="13.5">
      <c r="A2173" s="244" t="s">
        <v>11704</v>
      </c>
      <c r="B2173" s="244" t="str">
        <f t="shared" si="33"/>
        <v>95581U</v>
      </c>
      <c r="C2173" s="244" t="s">
        <v>6510</v>
      </c>
      <c r="D2173" s="244" t="s">
        <v>80</v>
      </c>
      <c r="E2173" s="244" t="s">
        <v>4900</v>
      </c>
      <c r="F2173" s="245">
        <v>6.33</v>
      </c>
    </row>
    <row r="2174" spans="1:6" ht="13.5">
      <c r="A2174" s="244" t="s">
        <v>16812</v>
      </c>
      <c r="B2174" s="244" t="str">
        <f t="shared" si="33"/>
        <v>95582U</v>
      </c>
      <c r="C2174" s="244" t="s">
        <v>16813</v>
      </c>
      <c r="D2174" s="244" t="s">
        <v>80</v>
      </c>
      <c r="E2174" s="244" t="s">
        <v>4900</v>
      </c>
      <c r="F2174" s="245">
        <v>6.76</v>
      </c>
    </row>
    <row r="2175" spans="1:6" ht="13.5">
      <c r="A2175" s="244" t="s">
        <v>11705</v>
      </c>
      <c r="B2175" s="244" t="str">
        <f t="shared" si="33"/>
        <v>95583U</v>
      </c>
      <c r="C2175" s="244" t="s">
        <v>6511</v>
      </c>
      <c r="D2175" s="244" t="s">
        <v>80</v>
      </c>
      <c r="E2175" s="244" t="s">
        <v>4900</v>
      </c>
      <c r="F2175" s="245">
        <v>10.92</v>
      </c>
    </row>
    <row r="2176" spans="1:6" ht="13.5">
      <c r="A2176" s="244" t="s">
        <v>11706</v>
      </c>
      <c r="B2176" s="244" t="str">
        <f t="shared" si="33"/>
        <v>95584U</v>
      </c>
      <c r="C2176" s="244" t="s">
        <v>6512</v>
      </c>
      <c r="D2176" s="244" t="s">
        <v>80</v>
      </c>
      <c r="E2176" s="244" t="s">
        <v>4900</v>
      </c>
      <c r="F2176" s="245">
        <v>9.19</v>
      </c>
    </row>
    <row r="2177" spans="1:6" ht="13.5">
      <c r="A2177" s="244" t="s">
        <v>11707</v>
      </c>
      <c r="B2177" s="244" t="str">
        <f t="shared" si="33"/>
        <v>95585U</v>
      </c>
      <c r="C2177" s="244" t="s">
        <v>6513</v>
      </c>
      <c r="D2177" s="244" t="s">
        <v>80</v>
      </c>
      <c r="E2177" s="244" t="s">
        <v>4900</v>
      </c>
      <c r="F2177" s="245">
        <v>8.48</v>
      </c>
    </row>
    <row r="2178" spans="1:6" ht="13.5">
      <c r="A2178" s="244" t="s">
        <v>11708</v>
      </c>
      <c r="B2178" s="244" t="str">
        <f t="shared" si="33"/>
        <v>95586U</v>
      </c>
      <c r="C2178" s="244" t="s">
        <v>6514</v>
      </c>
      <c r="D2178" s="244" t="s">
        <v>80</v>
      </c>
      <c r="E2178" s="244" t="s">
        <v>4900</v>
      </c>
      <c r="F2178" s="245">
        <v>7.52</v>
      </c>
    </row>
    <row r="2179" spans="1:6" ht="13.5">
      <c r="A2179" s="244" t="s">
        <v>11709</v>
      </c>
      <c r="B2179" s="244" t="str">
        <f t="shared" si="33"/>
        <v>95587U</v>
      </c>
      <c r="C2179" s="244" t="s">
        <v>6515</v>
      </c>
      <c r="D2179" s="244" t="s">
        <v>80</v>
      </c>
      <c r="E2179" s="244" t="s">
        <v>4900</v>
      </c>
      <c r="F2179" s="245">
        <v>6.38</v>
      </c>
    </row>
    <row r="2180" spans="1:6" ht="13.5">
      <c r="A2180" s="244" t="s">
        <v>11710</v>
      </c>
      <c r="B2180" s="244" t="str">
        <f t="shared" si="33"/>
        <v>95588U</v>
      </c>
      <c r="C2180" s="244" t="s">
        <v>6516</v>
      </c>
      <c r="D2180" s="244" t="s">
        <v>80</v>
      </c>
      <c r="E2180" s="244" t="s">
        <v>4900</v>
      </c>
      <c r="F2180" s="245">
        <v>6</v>
      </c>
    </row>
    <row r="2181" spans="1:6" ht="13.5">
      <c r="A2181" s="244" t="s">
        <v>11711</v>
      </c>
      <c r="B2181" s="244" t="str">
        <f t="shared" si="33"/>
        <v>95589U</v>
      </c>
      <c r="C2181" s="244" t="s">
        <v>6517</v>
      </c>
      <c r="D2181" s="244" t="s">
        <v>80</v>
      </c>
      <c r="E2181" s="244" t="s">
        <v>4900</v>
      </c>
      <c r="F2181" s="245">
        <v>6.63</v>
      </c>
    </row>
    <row r="2182" spans="1:6" ht="13.5">
      <c r="A2182" s="244" t="s">
        <v>11712</v>
      </c>
      <c r="B2182" s="244" t="str">
        <f t="shared" si="33"/>
        <v>95590U</v>
      </c>
      <c r="C2182" s="244" t="s">
        <v>6518</v>
      </c>
      <c r="D2182" s="244" t="s">
        <v>80</v>
      </c>
      <c r="E2182" s="244" t="s">
        <v>4900</v>
      </c>
      <c r="F2182" s="245">
        <v>6.45</v>
      </c>
    </row>
    <row r="2183" spans="1:6" ht="13.5">
      <c r="A2183" s="244" t="s">
        <v>16814</v>
      </c>
      <c r="B2183" s="244" t="str">
        <f t="shared" si="33"/>
        <v>95591U</v>
      </c>
      <c r="C2183" s="244" t="s">
        <v>16815</v>
      </c>
      <c r="D2183" s="244" t="s">
        <v>80</v>
      </c>
      <c r="E2183" s="244" t="s">
        <v>4900</v>
      </c>
      <c r="F2183" s="245">
        <v>6.83</v>
      </c>
    </row>
    <row r="2184" spans="1:6" ht="13.5">
      <c r="A2184" s="244" t="s">
        <v>11713</v>
      </c>
      <c r="B2184" s="244" t="str">
        <f t="shared" ref="B2184:B2247" si="34">A2184&amp;"U"</f>
        <v>95592U</v>
      </c>
      <c r="C2184" s="244" t="s">
        <v>6519</v>
      </c>
      <c r="D2184" s="244" t="s">
        <v>80</v>
      </c>
      <c r="E2184" s="244" t="s">
        <v>4900</v>
      </c>
      <c r="F2184" s="245">
        <v>13.41</v>
      </c>
    </row>
    <row r="2185" spans="1:6" ht="13.5">
      <c r="A2185" s="244" t="s">
        <v>11714</v>
      </c>
      <c r="B2185" s="244" t="str">
        <f t="shared" si="34"/>
        <v>95593U</v>
      </c>
      <c r="C2185" s="244" t="s">
        <v>6520</v>
      </c>
      <c r="D2185" s="244" t="s">
        <v>80</v>
      </c>
      <c r="E2185" s="244" t="s">
        <v>4900</v>
      </c>
      <c r="F2185" s="245">
        <v>10.7</v>
      </c>
    </row>
    <row r="2186" spans="1:6" ht="13.5">
      <c r="A2186" s="244" t="s">
        <v>11715</v>
      </c>
      <c r="B2186" s="244" t="str">
        <f t="shared" si="34"/>
        <v>95943U</v>
      </c>
      <c r="C2186" s="244" t="s">
        <v>6521</v>
      </c>
      <c r="D2186" s="244" t="s">
        <v>80</v>
      </c>
      <c r="E2186" s="244" t="s">
        <v>4952</v>
      </c>
      <c r="F2186" s="245">
        <v>14.09</v>
      </c>
    </row>
    <row r="2187" spans="1:6" ht="13.5">
      <c r="A2187" s="244" t="s">
        <v>11716</v>
      </c>
      <c r="B2187" s="244" t="str">
        <f t="shared" si="34"/>
        <v>95944U</v>
      </c>
      <c r="C2187" s="244" t="s">
        <v>6522</v>
      </c>
      <c r="D2187" s="244" t="s">
        <v>80</v>
      </c>
      <c r="E2187" s="244" t="s">
        <v>4952</v>
      </c>
      <c r="F2187" s="245">
        <v>12.63</v>
      </c>
    </row>
    <row r="2188" spans="1:6" ht="13.5">
      <c r="A2188" s="244" t="s">
        <v>11717</v>
      </c>
      <c r="B2188" s="244" t="str">
        <f t="shared" si="34"/>
        <v>95945U</v>
      </c>
      <c r="C2188" s="244" t="s">
        <v>6523</v>
      </c>
      <c r="D2188" s="244" t="s">
        <v>80</v>
      </c>
      <c r="E2188" s="244" t="s">
        <v>4952</v>
      </c>
      <c r="F2188" s="245">
        <v>10</v>
      </c>
    </row>
    <row r="2189" spans="1:6" ht="13.5">
      <c r="A2189" s="244" t="s">
        <v>11718</v>
      </c>
      <c r="B2189" s="244" t="str">
        <f t="shared" si="34"/>
        <v>95946U</v>
      </c>
      <c r="C2189" s="244" t="s">
        <v>6524</v>
      </c>
      <c r="D2189" s="244" t="s">
        <v>80</v>
      </c>
      <c r="E2189" s="244" t="s">
        <v>4952</v>
      </c>
      <c r="F2189" s="245">
        <v>7.83</v>
      </c>
    </row>
    <row r="2190" spans="1:6" ht="13.5">
      <c r="A2190" s="244" t="s">
        <v>11719</v>
      </c>
      <c r="B2190" s="244" t="str">
        <f t="shared" si="34"/>
        <v>95947U</v>
      </c>
      <c r="C2190" s="244" t="s">
        <v>6525</v>
      </c>
      <c r="D2190" s="244" t="s">
        <v>80</v>
      </c>
      <c r="E2190" s="244" t="s">
        <v>4952</v>
      </c>
      <c r="F2190" s="245">
        <v>5.93</v>
      </c>
    </row>
    <row r="2191" spans="1:6" ht="13.5">
      <c r="A2191" s="244" t="s">
        <v>11720</v>
      </c>
      <c r="B2191" s="244" t="str">
        <f t="shared" si="34"/>
        <v>95948U</v>
      </c>
      <c r="C2191" s="244" t="s">
        <v>6526</v>
      </c>
      <c r="D2191" s="244" t="s">
        <v>80</v>
      </c>
      <c r="E2191" s="244" t="s">
        <v>4952</v>
      </c>
      <c r="F2191" s="245">
        <v>5.14</v>
      </c>
    </row>
    <row r="2192" spans="1:6" ht="13.5">
      <c r="A2192" s="244" t="s">
        <v>11721</v>
      </c>
      <c r="B2192" s="244" t="str">
        <f t="shared" si="34"/>
        <v>96544U</v>
      </c>
      <c r="C2192" s="244" t="s">
        <v>6527</v>
      </c>
      <c r="D2192" s="244" t="s">
        <v>80</v>
      </c>
      <c r="E2192" s="244" t="s">
        <v>4952</v>
      </c>
      <c r="F2192" s="245">
        <v>10.24</v>
      </c>
    </row>
    <row r="2193" spans="1:6" ht="13.5">
      <c r="A2193" s="244" t="s">
        <v>11722</v>
      </c>
      <c r="B2193" s="244" t="str">
        <f t="shared" si="34"/>
        <v>96545U</v>
      </c>
      <c r="C2193" s="244" t="s">
        <v>6528</v>
      </c>
      <c r="D2193" s="244" t="s">
        <v>80</v>
      </c>
      <c r="E2193" s="244" t="s">
        <v>4952</v>
      </c>
      <c r="F2193" s="245">
        <v>9.19</v>
      </c>
    </row>
    <row r="2194" spans="1:6" ht="13.5">
      <c r="A2194" s="244" t="s">
        <v>11723</v>
      </c>
      <c r="B2194" s="244" t="str">
        <f t="shared" si="34"/>
        <v>96546U</v>
      </c>
      <c r="C2194" s="244" t="s">
        <v>6529</v>
      </c>
      <c r="D2194" s="244" t="s">
        <v>80</v>
      </c>
      <c r="E2194" s="244" t="s">
        <v>4952</v>
      </c>
      <c r="F2194" s="245">
        <v>8.0299999999999994</v>
      </c>
    </row>
    <row r="2195" spans="1:6" ht="13.5">
      <c r="A2195" s="244" t="s">
        <v>11724</v>
      </c>
      <c r="B2195" s="244" t="str">
        <f t="shared" si="34"/>
        <v>96547U</v>
      </c>
      <c r="C2195" s="244" t="s">
        <v>6530</v>
      </c>
      <c r="D2195" s="244" t="s">
        <v>80</v>
      </c>
      <c r="E2195" s="244" t="s">
        <v>4952</v>
      </c>
      <c r="F2195" s="245">
        <v>6.68</v>
      </c>
    </row>
    <row r="2196" spans="1:6" ht="13.5">
      <c r="A2196" s="244" t="s">
        <v>11725</v>
      </c>
      <c r="B2196" s="244" t="str">
        <f t="shared" si="34"/>
        <v>96548U</v>
      </c>
      <c r="C2196" s="244" t="s">
        <v>6531</v>
      </c>
      <c r="D2196" s="244" t="s">
        <v>80</v>
      </c>
      <c r="E2196" s="244" t="s">
        <v>4952</v>
      </c>
      <c r="F2196" s="245">
        <v>6.17</v>
      </c>
    </row>
    <row r="2197" spans="1:6" ht="13.5">
      <c r="A2197" s="244" t="s">
        <v>11726</v>
      </c>
      <c r="B2197" s="244" t="str">
        <f t="shared" si="34"/>
        <v>96549U</v>
      </c>
      <c r="C2197" s="244" t="s">
        <v>6532</v>
      </c>
      <c r="D2197" s="244" t="s">
        <v>80</v>
      </c>
      <c r="E2197" s="244" t="s">
        <v>4952</v>
      </c>
      <c r="F2197" s="245">
        <v>6.69</v>
      </c>
    </row>
    <row r="2198" spans="1:6" ht="13.5">
      <c r="A2198" s="244" t="s">
        <v>11727</v>
      </c>
      <c r="B2198" s="244" t="str">
        <f t="shared" si="34"/>
        <v>96550U</v>
      </c>
      <c r="C2198" s="244" t="s">
        <v>6533</v>
      </c>
      <c r="D2198" s="244" t="s">
        <v>80</v>
      </c>
      <c r="E2198" s="244" t="s">
        <v>4952</v>
      </c>
      <c r="F2198" s="245">
        <v>6.44</v>
      </c>
    </row>
    <row r="2199" spans="1:6" ht="13.5">
      <c r="A2199" s="244" t="s">
        <v>16816</v>
      </c>
      <c r="B2199" s="244" t="str">
        <f t="shared" si="34"/>
        <v>100066U</v>
      </c>
      <c r="C2199" s="244" t="s">
        <v>16817</v>
      </c>
      <c r="D2199" s="244" t="s">
        <v>80</v>
      </c>
      <c r="E2199" s="244" t="s">
        <v>4952</v>
      </c>
      <c r="F2199" s="245">
        <v>6.97</v>
      </c>
    </row>
    <row r="2200" spans="1:6" ht="13.5">
      <c r="A2200" s="244" t="s">
        <v>16818</v>
      </c>
      <c r="B2200" s="244" t="str">
        <f t="shared" si="34"/>
        <v>100067U</v>
      </c>
      <c r="C2200" s="244" t="s">
        <v>16819</v>
      </c>
      <c r="D2200" s="244" t="s">
        <v>80</v>
      </c>
      <c r="E2200" s="244" t="s">
        <v>4900</v>
      </c>
      <c r="F2200" s="245">
        <v>7.41</v>
      </c>
    </row>
    <row r="2201" spans="1:6" ht="13.5">
      <c r="A2201" s="244" t="s">
        <v>16820</v>
      </c>
      <c r="B2201" s="244" t="str">
        <f t="shared" si="34"/>
        <v>100068U</v>
      </c>
      <c r="C2201" s="244" t="s">
        <v>16821</v>
      </c>
      <c r="D2201" s="244" t="s">
        <v>80</v>
      </c>
      <c r="E2201" s="244" t="s">
        <v>4900</v>
      </c>
      <c r="F2201" s="245">
        <v>5.54</v>
      </c>
    </row>
    <row r="2202" spans="1:6" ht="13.5">
      <c r="A2202" s="244" t="s">
        <v>11728</v>
      </c>
      <c r="B2202" s="244" t="str">
        <f t="shared" si="34"/>
        <v>89993U</v>
      </c>
      <c r="C2202" s="244" t="s">
        <v>6534</v>
      </c>
      <c r="D2202" s="244" t="s">
        <v>79</v>
      </c>
      <c r="E2202" s="244" t="s">
        <v>4900</v>
      </c>
      <c r="F2202" s="245">
        <v>613.86</v>
      </c>
    </row>
    <row r="2203" spans="1:6" ht="13.5">
      <c r="A2203" s="244" t="s">
        <v>11729</v>
      </c>
      <c r="B2203" s="244" t="str">
        <f t="shared" si="34"/>
        <v>89994U</v>
      </c>
      <c r="C2203" s="244" t="s">
        <v>6535</v>
      </c>
      <c r="D2203" s="244" t="s">
        <v>79</v>
      </c>
      <c r="E2203" s="244" t="s">
        <v>4900</v>
      </c>
      <c r="F2203" s="245">
        <v>519.57000000000005</v>
      </c>
    </row>
    <row r="2204" spans="1:6" ht="13.5">
      <c r="A2204" s="244" t="s">
        <v>11730</v>
      </c>
      <c r="B2204" s="244" t="str">
        <f t="shared" si="34"/>
        <v>89995U</v>
      </c>
      <c r="C2204" s="244" t="s">
        <v>6536</v>
      </c>
      <c r="D2204" s="244" t="s">
        <v>79</v>
      </c>
      <c r="E2204" s="244" t="s">
        <v>4900</v>
      </c>
      <c r="F2204" s="245">
        <v>589.74</v>
      </c>
    </row>
    <row r="2205" spans="1:6" ht="13.5">
      <c r="A2205" s="244" t="s">
        <v>11731</v>
      </c>
      <c r="B2205" s="244" t="str">
        <f t="shared" si="34"/>
        <v>90278U</v>
      </c>
      <c r="C2205" s="244" t="s">
        <v>6537</v>
      </c>
      <c r="D2205" s="244" t="s">
        <v>79</v>
      </c>
      <c r="E2205" s="244" t="s">
        <v>4900</v>
      </c>
      <c r="F2205" s="245">
        <v>308.58</v>
      </c>
    </row>
    <row r="2206" spans="1:6" ht="13.5">
      <c r="A2206" s="244" t="s">
        <v>11732</v>
      </c>
      <c r="B2206" s="244" t="str">
        <f t="shared" si="34"/>
        <v>90279U</v>
      </c>
      <c r="C2206" s="244" t="s">
        <v>6538</v>
      </c>
      <c r="D2206" s="244" t="s">
        <v>79</v>
      </c>
      <c r="E2206" s="244" t="s">
        <v>4900</v>
      </c>
      <c r="F2206" s="245">
        <v>321.82</v>
      </c>
    </row>
    <row r="2207" spans="1:6" ht="13.5">
      <c r="A2207" s="244" t="s">
        <v>11733</v>
      </c>
      <c r="B2207" s="244" t="str">
        <f t="shared" si="34"/>
        <v>90280U</v>
      </c>
      <c r="C2207" s="244" t="s">
        <v>6539</v>
      </c>
      <c r="D2207" s="244" t="s">
        <v>79</v>
      </c>
      <c r="E2207" s="244" t="s">
        <v>4900</v>
      </c>
      <c r="F2207" s="245">
        <v>353.88</v>
      </c>
    </row>
    <row r="2208" spans="1:6" ht="13.5">
      <c r="A2208" s="244" t="s">
        <v>11734</v>
      </c>
      <c r="B2208" s="244" t="str">
        <f t="shared" si="34"/>
        <v>90281U</v>
      </c>
      <c r="C2208" s="244" t="s">
        <v>6540</v>
      </c>
      <c r="D2208" s="244" t="s">
        <v>79</v>
      </c>
      <c r="E2208" s="244" t="s">
        <v>4900</v>
      </c>
      <c r="F2208" s="245">
        <v>395.15</v>
      </c>
    </row>
    <row r="2209" spans="1:6" ht="13.5">
      <c r="A2209" s="244" t="s">
        <v>11735</v>
      </c>
      <c r="B2209" s="244" t="str">
        <f t="shared" si="34"/>
        <v>90282U</v>
      </c>
      <c r="C2209" s="244" t="s">
        <v>6541</v>
      </c>
      <c r="D2209" s="244" t="s">
        <v>79</v>
      </c>
      <c r="E2209" s="244" t="s">
        <v>4900</v>
      </c>
      <c r="F2209" s="245">
        <v>312.20999999999998</v>
      </c>
    </row>
    <row r="2210" spans="1:6" ht="13.5">
      <c r="A2210" s="244" t="s">
        <v>11736</v>
      </c>
      <c r="B2210" s="244" t="str">
        <f t="shared" si="34"/>
        <v>90283U</v>
      </c>
      <c r="C2210" s="244" t="s">
        <v>6542</v>
      </c>
      <c r="D2210" s="244" t="s">
        <v>79</v>
      </c>
      <c r="E2210" s="244" t="s">
        <v>4900</v>
      </c>
      <c r="F2210" s="245">
        <v>326.54000000000002</v>
      </c>
    </row>
    <row r="2211" spans="1:6" ht="13.5">
      <c r="A2211" s="244" t="s">
        <v>11737</v>
      </c>
      <c r="B2211" s="244" t="str">
        <f t="shared" si="34"/>
        <v>90284U</v>
      </c>
      <c r="C2211" s="244" t="s">
        <v>6543</v>
      </c>
      <c r="D2211" s="244" t="s">
        <v>79</v>
      </c>
      <c r="E2211" s="244" t="s">
        <v>4900</v>
      </c>
      <c r="F2211" s="245">
        <v>359.78</v>
      </c>
    </row>
    <row r="2212" spans="1:6" ht="13.5">
      <c r="A2212" s="244" t="s">
        <v>11738</v>
      </c>
      <c r="B2212" s="244" t="str">
        <f t="shared" si="34"/>
        <v>90285U</v>
      </c>
      <c r="C2212" s="244" t="s">
        <v>6544</v>
      </c>
      <c r="D2212" s="244" t="s">
        <v>79</v>
      </c>
      <c r="E2212" s="244" t="s">
        <v>4900</v>
      </c>
      <c r="F2212" s="245">
        <v>403.56</v>
      </c>
    </row>
    <row r="2213" spans="1:6" ht="13.5">
      <c r="A2213" s="244" t="s">
        <v>11739</v>
      </c>
      <c r="B2213" s="244" t="str">
        <f t="shared" si="34"/>
        <v>90853U</v>
      </c>
      <c r="C2213" s="244" t="s">
        <v>11740</v>
      </c>
      <c r="D2213" s="244" t="s">
        <v>79</v>
      </c>
      <c r="E2213" s="244" t="s">
        <v>4952</v>
      </c>
      <c r="F2213" s="245">
        <v>409</v>
      </c>
    </row>
    <row r="2214" spans="1:6" ht="13.5">
      <c r="A2214" s="244" t="s">
        <v>11741</v>
      </c>
      <c r="B2214" s="244" t="str">
        <f t="shared" si="34"/>
        <v>90854U</v>
      </c>
      <c r="C2214" s="244" t="s">
        <v>11742</v>
      </c>
      <c r="D2214" s="244" t="s">
        <v>79</v>
      </c>
      <c r="E2214" s="244" t="s">
        <v>4952</v>
      </c>
      <c r="F2214" s="245">
        <v>396.57</v>
      </c>
    </row>
    <row r="2215" spans="1:6" ht="13.5">
      <c r="A2215" s="244" t="s">
        <v>11743</v>
      </c>
      <c r="B2215" s="244" t="str">
        <f t="shared" si="34"/>
        <v>90855U</v>
      </c>
      <c r="C2215" s="244" t="s">
        <v>11744</v>
      </c>
      <c r="D2215" s="244" t="s">
        <v>79</v>
      </c>
      <c r="E2215" s="244" t="s">
        <v>4952</v>
      </c>
      <c r="F2215" s="245">
        <v>433.39</v>
      </c>
    </row>
    <row r="2216" spans="1:6" ht="13.5">
      <c r="A2216" s="244" t="s">
        <v>11745</v>
      </c>
      <c r="B2216" s="244" t="str">
        <f t="shared" si="34"/>
        <v>90856U</v>
      </c>
      <c r="C2216" s="244" t="s">
        <v>11746</v>
      </c>
      <c r="D2216" s="244" t="s">
        <v>79</v>
      </c>
      <c r="E2216" s="244" t="s">
        <v>4952</v>
      </c>
      <c r="F2216" s="245">
        <v>412.2</v>
      </c>
    </row>
    <row r="2217" spans="1:6" ht="13.5">
      <c r="A2217" s="244" t="s">
        <v>11747</v>
      </c>
      <c r="B2217" s="244" t="str">
        <f t="shared" si="34"/>
        <v>90857U</v>
      </c>
      <c r="C2217" s="244" t="s">
        <v>11748</v>
      </c>
      <c r="D2217" s="244" t="s">
        <v>79</v>
      </c>
      <c r="E2217" s="244" t="s">
        <v>4952</v>
      </c>
      <c r="F2217" s="245">
        <v>398.7</v>
      </c>
    </row>
    <row r="2218" spans="1:6" ht="13.5">
      <c r="A2218" s="244" t="s">
        <v>11749</v>
      </c>
      <c r="B2218" s="244" t="str">
        <f t="shared" si="34"/>
        <v>90858U</v>
      </c>
      <c r="C2218" s="244" t="s">
        <v>11750</v>
      </c>
      <c r="D2218" s="244" t="s">
        <v>79</v>
      </c>
      <c r="E2218" s="244" t="s">
        <v>4952</v>
      </c>
      <c r="F2218" s="245">
        <v>448.13</v>
      </c>
    </row>
    <row r="2219" spans="1:6" ht="13.5">
      <c r="A2219" s="244" t="s">
        <v>11751</v>
      </c>
      <c r="B2219" s="244" t="str">
        <f t="shared" si="34"/>
        <v>90859U</v>
      </c>
      <c r="C2219" s="244" t="s">
        <v>11752</v>
      </c>
      <c r="D2219" s="244" t="s">
        <v>79</v>
      </c>
      <c r="E2219" s="244" t="s">
        <v>4900</v>
      </c>
      <c r="F2219" s="245">
        <v>410.69</v>
      </c>
    </row>
    <row r="2220" spans="1:6" ht="13.5">
      <c r="A2220" s="244" t="s">
        <v>11753</v>
      </c>
      <c r="B2220" s="244" t="str">
        <f t="shared" si="34"/>
        <v>90860U</v>
      </c>
      <c r="C2220" s="244" t="s">
        <v>11754</v>
      </c>
      <c r="D2220" s="244" t="s">
        <v>79</v>
      </c>
      <c r="E2220" s="244" t="s">
        <v>4900</v>
      </c>
      <c r="F2220" s="245">
        <v>415.12</v>
      </c>
    </row>
    <row r="2221" spans="1:6" ht="13.5">
      <c r="A2221" s="244" t="s">
        <v>11755</v>
      </c>
      <c r="B2221" s="244" t="str">
        <f t="shared" si="34"/>
        <v>90861U</v>
      </c>
      <c r="C2221" s="244" t="s">
        <v>11756</v>
      </c>
      <c r="D2221" s="244" t="s">
        <v>79</v>
      </c>
      <c r="E2221" s="244" t="s">
        <v>4952</v>
      </c>
      <c r="F2221" s="245">
        <v>402.51</v>
      </c>
    </row>
    <row r="2222" spans="1:6" ht="13.5">
      <c r="A2222" s="244" t="s">
        <v>11757</v>
      </c>
      <c r="B2222" s="244" t="str">
        <f t="shared" si="34"/>
        <v>90862U</v>
      </c>
      <c r="C2222" s="244" t="s">
        <v>11758</v>
      </c>
      <c r="D2222" s="244" t="s">
        <v>79</v>
      </c>
      <c r="E2222" s="244" t="s">
        <v>4900</v>
      </c>
      <c r="F2222" s="245">
        <v>386.25</v>
      </c>
    </row>
    <row r="2223" spans="1:6" ht="13.5">
      <c r="A2223" s="244" t="s">
        <v>11759</v>
      </c>
      <c r="B2223" s="244" t="str">
        <f t="shared" si="34"/>
        <v>92718U</v>
      </c>
      <c r="C2223" s="244" t="s">
        <v>6545</v>
      </c>
      <c r="D2223" s="244" t="s">
        <v>79</v>
      </c>
      <c r="E2223" s="244" t="s">
        <v>4952</v>
      </c>
      <c r="F2223" s="245">
        <v>474.33</v>
      </c>
    </row>
    <row r="2224" spans="1:6" ht="13.5">
      <c r="A2224" s="244" t="s">
        <v>11760</v>
      </c>
      <c r="B2224" s="244" t="str">
        <f t="shared" si="34"/>
        <v>92719U</v>
      </c>
      <c r="C2224" s="244" t="s">
        <v>6546</v>
      </c>
      <c r="D2224" s="244" t="s">
        <v>79</v>
      </c>
      <c r="E2224" s="244" t="s">
        <v>4952</v>
      </c>
      <c r="F2224" s="245">
        <v>358.32</v>
      </c>
    </row>
    <row r="2225" spans="1:6" ht="13.5">
      <c r="A2225" s="244" t="s">
        <v>11761</v>
      </c>
      <c r="B2225" s="244" t="str">
        <f t="shared" si="34"/>
        <v>92720U</v>
      </c>
      <c r="C2225" s="244" t="s">
        <v>6547</v>
      </c>
      <c r="D2225" s="244" t="s">
        <v>79</v>
      </c>
      <c r="E2225" s="244" t="s">
        <v>4952</v>
      </c>
      <c r="F2225" s="245">
        <v>381.81</v>
      </c>
    </row>
    <row r="2226" spans="1:6" ht="13.5">
      <c r="A2226" s="244" t="s">
        <v>11762</v>
      </c>
      <c r="B2226" s="244" t="str">
        <f t="shared" si="34"/>
        <v>92721U</v>
      </c>
      <c r="C2226" s="244" t="s">
        <v>6548</v>
      </c>
      <c r="D2226" s="244" t="s">
        <v>79</v>
      </c>
      <c r="E2226" s="244" t="s">
        <v>4952</v>
      </c>
      <c r="F2226" s="245">
        <v>351.22</v>
      </c>
    </row>
    <row r="2227" spans="1:6" ht="13.5">
      <c r="A2227" s="244" t="s">
        <v>11763</v>
      </c>
      <c r="B2227" s="244" t="str">
        <f t="shared" si="34"/>
        <v>92722U</v>
      </c>
      <c r="C2227" s="244" t="s">
        <v>6549</v>
      </c>
      <c r="D2227" s="244" t="s">
        <v>79</v>
      </c>
      <c r="E2227" s="244" t="s">
        <v>4952</v>
      </c>
      <c r="F2227" s="245">
        <v>378.91</v>
      </c>
    </row>
    <row r="2228" spans="1:6" ht="13.5">
      <c r="A2228" s="244" t="s">
        <v>11764</v>
      </c>
      <c r="B2228" s="244" t="str">
        <f t="shared" si="34"/>
        <v>92723U</v>
      </c>
      <c r="C2228" s="244" t="s">
        <v>6550</v>
      </c>
      <c r="D2228" s="244" t="s">
        <v>79</v>
      </c>
      <c r="E2228" s="244" t="s">
        <v>4952</v>
      </c>
      <c r="F2228" s="245">
        <v>372</v>
      </c>
    </row>
    <row r="2229" spans="1:6" ht="13.5">
      <c r="A2229" s="244" t="s">
        <v>11765</v>
      </c>
      <c r="B2229" s="244" t="str">
        <f t="shared" si="34"/>
        <v>92724U</v>
      </c>
      <c r="C2229" s="244" t="s">
        <v>6551</v>
      </c>
      <c r="D2229" s="244" t="s">
        <v>79</v>
      </c>
      <c r="E2229" s="244" t="s">
        <v>4952</v>
      </c>
      <c r="F2229" s="245">
        <v>369.37</v>
      </c>
    </row>
    <row r="2230" spans="1:6" ht="13.5">
      <c r="A2230" s="244" t="s">
        <v>11766</v>
      </c>
      <c r="B2230" s="244" t="str">
        <f t="shared" si="34"/>
        <v>92725U</v>
      </c>
      <c r="C2230" s="244" t="s">
        <v>6552</v>
      </c>
      <c r="D2230" s="244" t="s">
        <v>79</v>
      </c>
      <c r="E2230" s="244" t="s">
        <v>4952</v>
      </c>
      <c r="F2230" s="245">
        <v>368.26</v>
      </c>
    </row>
    <row r="2231" spans="1:6" ht="13.5">
      <c r="A2231" s="244" t="s">
        <v>11767</v>
      </c>
      <c r="B2231" s="244" t="str">
        <f t="shared" si="34"/>
        <v>92726U</v>
      </c>
      <c r="C2231" s="244" t="s">
        <v>6553</v>
      </c>
      <c r="D2231" s="244" t="s">
        <v>79</v>
      </c>
      <c r="E2231" s="244" t="s">
        <v>4952</v>
      </c>
      <c r="F2231" s="245">
        <v>366.39</v>
      </c>
    </row>
    <row r="2232" spans="1:6" ht="13.5">
      <c r="A2232" s="244" t="s">
        <v>11768</v>
      </c>
      <c r="B2232" s="244" t="str">
        <f t="shared" si="34"/>
        <v>92727U</v>
      </c>
      <c r="C2232" s="244" t="s">
        <v>6554</v>
      </c>
      <c r="D2232" s="244" t="s">
        <v>79</v>
      </c>
      <c r="E2232" s="244" t="s">
        <v>4952</v>
      </c>
      <c r="F2232" s="245">
        <v>421.5</v>
      </c>
    </row>
    <row r="2233" spans="1:6" ht="13.5">
      <c r="A2233" s="244" t="s">
        <v>11769</v>
      </c>
      <c r="B2233" s="244" t="str">
        <f t="shared" si="34"/>
        <v>92728U</v>
      </c>
      <c r="C2233" s="244" t="s">
        <v>6555</v>
      </c>
      <c r="D2233" s="244" t="s">
        <v>79</v>
      </c>
      <c r="E2233" s="244" t="s">
        <v>4952</v>
      </c>
      <c r="F2233" s="245">
        <v>403.19</v>
      </c>
    </row>
    <row r="2234" spans="1:6" ht="13.5">
      <c r="A2234" s="244" t="s">
        <v>11770</v>
      </c>
      <c r="B2234" s="244" t="str">
        <f t="shared" si="34"/>
        <v>92729U</v>
      </c>
      <c r="C2234" s="244" t="s">
        <v>11771</v>
      </c>
      <c r="D2234" s="244" t="s">
        <v>79</v>
      </c>
      <c r="E2234" s="244" t="s">
        <v>4952</v>
      </c>
      <c r="F2234" s="245">
        <v>395.43</v>
      </c>
    </row>
    <row r="2235" spans="1:6" ht="13.5">
      <c r="A2235" s="244" t="s">
        <v>11772</v>
      </c>
      <c r="B2235" s="244" t="str">
        <f t="shared" si="34"/>
        <v>92730U</v>
      </c>
      <c r="C2235" s="244" t="s">
        <v>6556</v>
      </c>
      <c r="D2235" s="244" t="s">
        <v>79</v>
      </c>
      <c r="E2235" s="244" t="s">
        <v>4952</v>
      </c>
      <c r="F2235" s="245">
        <v>382.51</v>
      </c>
    </row>
    <row r="2236" spans="1:6" ht="13.5">
      <c r="A2236" s="244" t="s">
        <v>11773</v>
      </c>
      <c r="B2236" s="244" t="str">
        <f t="shared" si="34"/>
        <v>92731U</v>
      </c>
      <c r="C2236" s="244" t="s">
        <v>6557</v>
      </c>
      <c r="D2236" s="244" t="s">
        <v>79</v>
      </c>
      <c r="E2236" s="244" t="s">
        <v>4952</v>
      </c>
      <c r="F2236" s="245">
        <v>397.24</v>
      </c>
    </row>
    <row r="2237" spans="1:6" ht="13.5">
      <c r="A2237" s="244" t="s">
        <v>11774</v>
      </c>
      <c r="B2237" s="244" t="str">
        <f t="shared" si="34"/>
        <v>92732U</v>
      </c>
      <c r="C2237" s="244" t="s">
        <v>6558</v>
      </c>
      <c r="D2237" s="244" t="s">
        <v>79</v>
      </c>
      <c r="E2237" s="244" t="s">
        <v>4952</v>
      </c>
      <c r="F2237" s="245">
        <v>384.72</v>
      </c>
    </row>
    <row r="2238" spans="1:6" ht="13.5">
      <c r="A2238" s="244" t="s">
        <v>11775</v>
      </c>
      <c r="B2238" s="244" t="str">
        <f t="shared" si="34"/>
        <v>92733U</v>
      </c>
      <c r="C2238" s="244" t="s">
        <v>6559</v>
      </c>
      <c r="D2238" s="244" t="s">
        <v>79</v>
      </c>
      <c r="E2238" s="244" t="s">
        <v>4952</v>
      </c>
      <c r="F2238" s="245">
        <v>379.39</v>
      </c>
    </row>
    <row r="2239" spans="1:6" ht="13.5">
      <c r="A2239" s="244" t="s">
        <v>11776</v>
      </c>
      <c r="B2239" s="244" t="str">
        <f t="shared" si="34"/>
        <v>92734U</v>
      </c>
      <c r="C2239" s="244" t="s">
        <v>6560</v>
      </c>
      <c r="D2239" s="244" t="s">
        <v>79</v>
      </c>
      <c r="E2239" s="244" t="s">
        <v>4952</v>
      </c>
      <c r="F2239" s="245">
        <v>370.57</v>
      </c>
    </row>
    <row r="2240" spans="1:6" ht="13.5">
      <c r="A2240" s="244" t="s">
        <v>11777</v>
      </c>
      <c r="B2240" s="244" t="str">
        <f t="shared" si="34"/>
        <v>92735U</v>
      </c>
      <c r="C2240" s="244" t="s">
        <v>6561</v>
      </c>
      <c r="D2240" s="244" t="s">
        <v>79</v>
      </c>
      <c r="E2240" s="244" t="s">
        <v>4952</v>
      </c>
      <c r="F2240" s="245">
        <v>377.58</v>
      </c>
    </row>
    <row r="2241" spans="1:6" ht="13.5">
      <c r="A2241" s="244" t="s">
        <v>11778</v>
      </c>
      <c r="B2241" s="244" t="str">
        <f t="shared" si="34"/>
        <v>92736U</v>
      </c>
      <c r="C2241" s="244" t="s">
        <v>6562</v>
      </c>
      <c r="D2241" s="244" t="s">
        <v>79</v>
      </c>
      <c r="E2241" s="244" t="s">
        <v>4952</v>
      </c>
      <c r="F2241" s="245">
        <v>367.69</v>
      </c>
    </row>
    <row r="2242" spans="1:6" ht="13.5">
      <c r="A2242" s="244" t="s">
        <v>11779</v>
      </c>
      <c r="B2242" s="244" t="str">
        <f t="shared" si="34"/>
        <v>92739U</v>
      </c>
      <c r="C2242" s="244" t="s">
        <v>6563</v>
      </c>
      <c r="D2242" s="244" t="s">
        <v>79</v>
      </c>
      <c r="E2242" s="244" t="s">
        <v>4952</v>
      </c>
      <c r="F2242" s="245">
        <v>353.35</v>
      </c>
    </row>
    <row r="2243" spans="1:6" ht="13.5">
      <c r="A2243" s="244" t="s">
        <v>11780</v>
      </c>
      <c r="B2243" s="244" t="str">
        <f t="shared" si="34"/>
        <v>92740U</v>
      </c>
      <c r="C2243" s="244" t="s">
        <v>6564</v>
      </c>
      <c r="D2243" s="244" t="s">
        <v>79</v>
      </c>
      <c r="E2243" s="244" t="s">
        <v>4952</v>
      </c>
      <c r="F2243" s="245">
        <v>348.45</v>
      </c>
    </row>
    <row r="2244" spans="1:6" ht="13.5">
      <c r="A2244" s="244" t="s">
        <v>11781</v>
      </c>
      <c r="B2244" s="244" t="str">
        <f t="shared" si="34"/>
        <v>92741U</v>
      </c>
      <c r="C2244" s="244" t="s">
        <v>6565</v>
      </c>
      <c r="D2244" s="244" t="s">
        <v>79</v>
      </c>
      <c r="E2244" s="244" t="s">
        <v>4952</v>
      </c>
      <c r="F2244" s="245">
        <v>523.13</v>
      </c>
    </row>
    <row r="2245" spans="1:6" ht="13.5">
      <c r="A2245" s="244" t="s">
        <v>11782</v>
      </c>
      <c r="B2245" s="244" t="str">
        <f t="shared" si="34"/>
        <v>92742U</v>
      </c>
      <c r="C2245" s="244" t="s">
        <v>6566</v>
      </c>
      <c r="D2245" s="244" t="s">
        <v>79</v>
      </c>
      <c r="E2245" s="244" t="s">
        <v>4952</v>
      </c>
      <c r="F2245" s="245">
        <v>707.48</v>
      </c>
    </row>
    <row r="2246" spans="1:6" ht="13.5">
      <c r="A2246" s="244" t="s">
        <v>11783</v>
      </c>
      <c r="B2246" s="244" t="str">
        <f t="shared" si="34"/>
        <v>92873U</v>
      </c>
      <c r="C2246" s="244" t="s">
        <v>6567</v>
      </c>
      <c r="D2246" s="244" t="s">
        <v>79</v>
      </c>
      <c r="E2246" s="244" t="s">
        <v>4952</v>
      </c>
      <c r="F2246" s="245">
        <v>143.43</v>
      </c>
    </row>
    <row r="2247" spans="1:6" ht="13.5">
      <c r="A2247" s="244" t="s">
        <v>11784</v>
      </c>
      <c r="B2247" s="244" t="str">
        <f t="shared" si="34"/>
        <v>92874U</v>
      </c>
      <c r="C2247" s="244" t="s">
        <v>6568</v>
      </c>
      <c r="D2247" s="244" t="s">
        <v>79</v>
      </c>
      <c r="E2247" s="244" t="s">
        <v>4952</v>
      </c>
      <c r="F2247" s="245">
        <v>23.35</v>
      </c>
    </row>
    <row r="2248" spans="1:6" ht="13.5">
      <c r="A2248" s="244" t="s">
        <v>11785</v>
      </c>
      <c r="B2248" s="244" t="str">
        <f t="shared" ref="B2248:B2311" si="35">A2248&amp;"U"</f>
        <v>94962U</v>
      </c>
      <c r="C2248" s="244" t="s">
        <v>6569</v>
      </c>
      <c r="D2248" s="244" t="s">
        <v>79</v>
      </c>
      <c r="E2248" s="244" t="s">
        <v>4900</v>
      </c>
      <c r="F2248" s="245">
        <v>264.45999999999998</v>
      </c>
    </row>
    <row r="2249" spans="1:6" ht="13.5">
      <c r="A2249" s="244" t="s">
        <v>11786</v>
      </c>
      <c r="B2249" s="244" t="str">
        <f t="shared" si="35"/>
        <v>94963U</v>
      </c>
      <c r="C2249" s="244" t="s">
        <v>6570</v>
      </c>
      <c r="D2249" s="244" t="s">
        <v>79</v>
      </c>
      <c r="E2249" s="244" t="s">
        <v>4900</v>
      </c>
      <c r="F2249" s="245">
        <v>289.75</v>
      </c>
    </row>
    <row r="2250" spans="1:6" ht="13.5">
      <c r="A2250" s="244" t="s">
        <v>11787</v>
      </c>
      <c r="B2250" s="244" t="str">
        <f t="shared" si="35"/>
        <v>94964U</v>
      </c>
      <c r="C2250" s="244" t="s">
        <v>6571</v>
      </c>
      <c r="D2250" s="244" t="s">
        <v>79</v>
      </c>
      <c r="E2250" s="244" t="s">
        <v>4900</v>
      </c>
      <c r="F2250" s="245">
        <v>314.01</v>
      </c>
    </row>
    <row r="2251" spans="1:6" ht="13.5">
      <c r="A2251" s="244" t="s">
        <v>11788</v>
      </c>
      <c r="B2251" s="244" t="str">
        <f t="shared" si="35"/>
        <v>94965U</v>
      </c>
      <c r="C2251" s="244" t="s">
        <v>6572</v>
      </c>
      <c r="D2251" s="244" t="s">
        <v>79</v>
      </c>
      <c r="E2251" s="244" t="s">
        <v>4900</v>
      </c>
      <c r="F2251" s="245">
        <v>323.36</v>
      </c>
    </row>
    <row r="2252" spans="1:6" ht="13.5">
      <c r="A2252" s="244" t="s">
        <v>11789</v>
      </c>
      <c r="B2252" s="244" t="str">
        <f t="shared" si="35"/>
        <v>94966U</v>
      </c>
      <c r="C2252" s="244" t="s">
        <v>6573</v>
      </c>
      <c r="D2252" s="244" t="s">
        <v>79</v>
      </c>
      <c r="E2252" s="244" t="s">
        <v>4900</v>
      </c>
      <c r="F2252" s="245">
        <v>333.29</v>
      </c>
    </row>
    <row r="2253" spans="1:6" ht="13.5">
      <c r="A2253" s="244" t="s">
        <v>11790</v>
      </c>
      <c r="B2253" s="244" t="str">
        <f t="shared" si="35"/>
        <v>94967U</v>
      </c>
      <c r="C2253" s="244" t="s">
        <v>6574</v>
      </c>
      <c r="D2253" s="244" t="s">
        <v>79</v>
      </c>
      <c r="E2253" s="244" t="s">
        <v>4900</v>
      </c>
      <c r="F2253" s="245">
        <v>376.75</v>
      </c>
    </row>
    <row r="2254" spans="1:6" ht="13.5">
      <c r="A2254" s="244" t="s">
        <v>11791</v>
      </c>
      <c r="B2254" s="244" t="str">
        <f t="shared" si="35"/>
        <v>94968U</v>
      </c>
      <c r="C2254" s="244" t="s">
        <v>6575</v>
      </c>
      <c r="D2254" s="244" t="s">
        <v>79</v>
      </c>
      <c r="E2254" s="244" t="s">
        <v>4900</v>
      </c>
      <c r="F2254" s="245">
        <v>261.69</v>
      </c>
    </row>
    <row r="2255" spans="1:6" ht="13.5">
      <c r="A2255" s="244" t="s">
        <v>11792</v>
      </c>
      <c r="B2255" s="244" t="str">
        <f t="shared" si="35"/>
        <v>94969U</v>
      </c>
      <c r="C2255" s="244" t="s">
        <v>6576</v>
      </c>
      <c r="D2255" s="244" t="s">
        <v>79</v>
      </c>
      <c r="E2255" s="244" t="s">
        <v>4900</v>
      </c>
      <c r="F2255" s="245">
        <v>284.56</v>
      </c>
    </row>
    <row r="2256" spans="1:6" ht="13.5">
      <c r="A2256" s="244" t="s">
        <v>11793</v>
      </c>
      <c r="B2256" s="244" t="str">
        <f t="shared" si="35"/>
        <v>94970U</v>
      </c>
      <c r="C2256" s="244" t="s">
        <v>6577</v>
      </c>
      <c r="D2256" s="244" t="s">
        <v>79</v>
      </c>
      <c r="E2256" s="244" t="s">
        <v>4900</v>
      </c>
      <c r="F2256" s="245">
        <v>304.11</v>
      </c>
    </row>
    <row r="2257" spans="1:6" ht="13.5">
      <c r="A2257" s="244" t="s">
        <v>11794</v>
      </c>
      <c r="B2257" s="244" t="str">
        <f t="shared" si="35"/>
        <v>94971U</v>
      </c>
      <c r="C2257" s="244" t="s">
        <v>6578</v>
      </c>
      <c r="D2257" s="244" t="s">
        <v>79</v>
      </c>
      <c r="E2257" s="244" t="s">
        <v>4900</v>
      </c>
      <c r="F2257" s="245">
        <v>318.07</v>
      </c>
    </row>
    <row r="2258" spans="1:6" ht="13.5">
      <c r="A2258" s="244" t="s">
        <v>11795</v>
      </c>
      <c r="B2258" s="244" t="str">
        <f t="shared" si="35"/>
        <v>94972U</v>
      </c>
      <c r="C2258" s="244" t="s">
        <v>6579</v>
      </c>
      <c r="D2258" s="244" t="s">
        <v>79</v>
      </c>
      <c r="E2258" s="244" t="s">
        <v>4900</v>
      </c>
      <c r="F2258" s="245">
        <v>327.84</v>
      </c>
    </row>
    <row r="2259" spans="1:6" ht="13.5">
      <c r="A2259" s="244" t="s">
        <v>11796</v>
      </c>
      <c r="B2259" s="244" t="str">
        <f t="shared" si="35"/>
        <v>94973U</v>
      </c>
      <c r="C2259" s="244" t="s">
        <v>6580</v>
      </c>
      <c r="D2259" s="244" t="s">
        <v>79</v>
      </c>
      <c r="E2259" s="244" t="s">
        <v>4900</v>
      </c>
      <c r="F2259" s="245">
        <v>369.94</v>
      </c>
    </row>
    <row r="2260" spans="1:6" ht="13.5">
      <c r="A2260" s="244" t="s">
        <v>11797</v>
      </c>
      <c r="B2260" s="244" t="str">
        <f t="shared" si="35"/>
        <v>94974U</v>
      </c>
      <c r="C2260" s="244" t="s">
        <v>6581</v>
      </c>
      <c r="D2260" s="244" t="s">
        <v>79</v>
      </c>
      <c r="E2260" s="244" t="s">
        <v>4900</v>
      </c>
      <c r="F2260" s="245">
        <v>340.12</v>
      </c>
    </row>
    <row r="2261" spans="1:6" ht="13.5">
      <c r="A2261" s="244" t="s">
        <v>11798</v>
      </c>
      <c r="B2261" s="244" t="str">
        <f t="shared" si="35"/>
        <v>94975U</v>
      </c>
      <c r="C2261" s="244" t="s">
        <v>6582</v>
      </c>
      <c r="D2261" s="244" t="s">
        <v>79</v>
      </c>
      <c r="E2261" s="244" t="s">
        <v>4900</v>
      </c>
      <c r="F2261" s="245">
        <v>363.54</v>
      </c>
    </row>
    <row r="2262" spans="1:6" ht="13.5">
      <c r="A2262" s="244" t="s">
        <v>11799</v>
      </c>
      <c r="B2262" s="244" t="str">
        <f t="shared" si="35"/>
        <v>96555U</v>
      </c>
      <c r="C2262" s="244" t="s">
        <v>6583</v>
      </c>
      <c r="D2262" s="244" t="s">
        <v>79</v>
      </c>
      <c r="E2262" s="244" t="s">
        <v>4952</v>
      </c>
      <c r="F2262" s="245">
        <v>454.67</v>
      </c>
    </row>
    <row r="2263" spans="1:6" ht="13.5">
      <c r="A2263" s="244" t="s">
        <v>11800</v>
      </c>
      <c r="B2263" s="244" t="str">
        <f t="shared" si="35"/>
        <v>96556U</v>
      </c>
      <c r="C2263" s="244" t="s">
        <v>6584</v>
      </c>
      <c r="D2263" s="244" t="s">
        <v>79</v>
      </c>
      <c r="E2263" s="244" t="s">
        <v>4952</v>
      </c>
      <c r="F2263" s="245">
        <v>513</v>
      </c>
    </row>
    <row r="2264" spans="1:6" ht="13.5">
      <c r="A2264" s="244" t="s">
        <v>11801</v>
      </c>
      <c r="B2264" s="244" t="str">
        <f t="shared" si="35"/>
        <v>96557U</v>
      </c>
      <c r="C2264" s="244" t="s">
        <v>6585</v>
      </c>
      <c r="D2264" s="244" t="s">
        <v>79</v>
      </c>
      <c r="E2264" s="244" t="s">
        <v>4952</v>
      </c>
      <c r="F2264" s="245">
        <v>399.38</v>
      </c>
    </row>
    <row r="2265" spans="1:6" ht="13.5">
      <c r="A2265" s="244" t="s">
        <v>11802</v>
      </c>
      <c r="B2265" s="244" t="str">
        <f t="shared" si="35"/>
        <v>96558U</v>
      </c>
      <c r="C2265" s="244" t="s">
        <v>6586</v>
      </c>
      <c r="D2265" s="244" t="s">
        <v>79</v>
      </c>
      <c r="E2265" s="244" t="s">
        <v>4952</v>
      </c>
      <c r="F2265" s="245">
        <v>404.45</v>
      </c>
    </row>
    <row r="2266" spans="1:6" ht="13.5">
      <c r="A2266" s="244" t="s">
        <v>11803</v>
      </c>
      <c r="B2266" s="244" t="str">
        <f t="shared" si="35"/>
        <v>99235U</v>
      </c>
      <c r="C2266" s="244" t="s">
        <v>11804</v>
      </c>
      <c r="D2266" s="244" t="s">
        <v>79</v>
      </c>
      <c r="E2266" s="244" t="s">
        <v>4900</v>
      </c>
      <c r="F2266" s="245">
        <v>390.43</v>
      </c>
    </row>
    <row r="2267" spans="1:6" ht="13.5">
      <c r="A2267" s="244" t="s">
        <v>11805</v>
      </c>
      <c r="B2267" s="244" t="str">
        <f t="shared" si="35"/>
        <v>99431U</v>
      </c>
      <c r="C2267" s="244" t="s">
        <v>11806</v>
      </c>
      <c r="D2267" s="244" t="s">
        <v>79</v>
      </c>
      <c r="E2267" s="244" t="s">
        <v>4952</v>
      </c>
      <c r="F2267" s="245">
        <v>407.34</v>
      </c>
    </row>
    <row r="2268" spans="1:6" ht="13.5">
      <c r="A2268" s="244" t="s">
        <v>11807</v>
      </c>
      <c r="B2268" s="244" t="str">
        <f t="shared" si="35"/>
        <v>99432U</v>
      </c>
      <c r="C2268" s="244" t="s">
        <v>11808</v>
      </c>
      <c r="D2268" s="244" t="s">
        <v>79</v>
      </c>
      <c r="E2268" s="244" t="s">
        <v>4952</v>
      </c>
      <c r="F2268" s="245">
        <v>386.14</v>
      </c>
    </row>
    <row r="2269" spans="1:6" ht="13.5">
      <c r="A2269" s="244" t="s">
        <v>11809</v>
      </c>
      <c r="B2269" s="244" t="str">
        <f t="shared" si="35"/>
        <v>99433U</v>
      </c>
      <c r="C2269" s="244" t="s">
        <v>11810</v>
      </c>
      <c r="D2269" s="244" t="s">
        <v>79</v>
      </c>
      <c r="E2269" s="244" t="s">
        <v>4952</v>
      </c>
      <c r="F2269" s="245">
        <v>431.66</v>
      </c>
    </row>
    <row r="2270" spans="1:6" ht="13.5">
      <c r="A2270" s="244" t="s">
        <v>11811</v>
      </c>
      <c r="B2270" s="244" t="str">
        <f t="shared" si="35"/>
        <v>99434U</v>
      </c>
      <c r="C2270" s="244" t="s">
        <v>11812</v>
      </c>
      <c r="D2270" s="244" t="s">
        <v>79</v>
      </c>
      <c r="E2270" s="244" t="s">
        <v>4952</v>
      </c>
      <c r="F2270" s="245">
        <v>410.54</v>
      </c>
    </row>
    <row r="2271" spans="1:6" ht="13.5">
      <c r="A2271" s="244" t="s">
        <v>11813</v>
      </c>
      <c r="B2271" s="244" t="str">
        <f t="shared" si="35"/>
        <v>99435U</v>
      </c>
      <c r="C2271" s="244" t="s">
        <v>11814</v>
      </c>
      <c r="D2271" s="244" t="s">
        <v>79</v>
      </c>
      <c r="E2271" s="244" t="s">
        <v>4952</v>
      </c>
      <c r="F2271" s="245">
        <v>397.08</v>
      </c>
    </row>
    <row r="2272" spans="1:6" ht="13.5">
      <c r="A2272" s="244" t="s">
        <v>11815</v>
      </c>
      <c r="B2272" s="244" t="str">
        <f t="shared" si="35"/>
        <v>99436U</v>
      </c>
      <c r="C2272" s="244" t="s">
        <v>11816</v>
      </c>
      <c r="D2272" s="244" t="s">
        <v>79</v>
      </c>
      <c r="E2272" s="244" t="s">
        <v>4952</v>
      </c>
      <c r="F2272" s="245">
        <v>446.4</v>
      </c>
    </row>
    <row r="2273" spans="1:6" ht="13.5">
      <c r="A2273" s="244" t="s">
        <v>11817</v>
      </c>
      <c r="B2273" s="244" t="str">
        <f t="shared" si="35"/>
        <v>99437U</v>
      </c>
      <c r="C2273" s="244" t="s">
        <v>11818</v>
      </c>
      <c r="D2273" s="244" t="s">
        <v>79</v>
      </c>
      <c r="E2273" s="244" t="s">
        <v>4900</v>
      </c>
      <c r="F2273" s="245">
        <v>415.1</v>
      </c>
    </row>
    <row r="2274" spans="1:6" ht="13.5">
      <c r="A2274" s="244" t="s">
        <v>11819</v>
      </c>
      <c r="B2274" s="244" t="str">
        <f t="shared" si="35"/>
        <v>99438U</v>
      </c>
      <c r="C2274" s="244" t="s">
        <v>11820</v>
      </c>
      <c r="D2274" s="244" t="s">
        <v>79</v>
      </c>
      <c r="E2274" s="244" t="s">
        <v>4900</v>
      </c>
      <c r="F2274" s="245">
        <v>419.53</v>
      </c>
    </row>
    <row r="2275" spans="1:6" ht="13.5">
      <c r="A2275" s="244" t="s">
        <v>11821</v>
      </c>
      <c r="B2275" s="244" t="str">
        <f t="shared" si="35"/>
        <v>99439U</v>
      </c>
      <c r="C2275" s="244" t="s">
        <v>11822</v>
      </c>
      <c r="D2275" s="244" t="s">
        <v>79</v>
      </c>
      <c r="E2275" s="244" t="s">
        <v>4952</v>
      </c>
      <c r="F2275" s="245">
        <v>400.87</v>
      </c>
    </row>
    <row r="2276" spans="1:6" ht="13.5">
      <c r="A2276" s="244" t="s">
        <v>6587</v>
      </c>
      <c r="B2276" s="244" t="str">
        <f t="shared" si="35"/>
        <v>74141/1U</v>
      </c>
      <c r="C2276" s="244" t="s">
        <v>6588</v>
      </c>
      <c r="D2276" s="244" t="s">
        <v>63</v>
      </c>
      <c r="E2276" s="244" t="s">
        <v>4952</v>
      </c>
      <c r="F2276" s="245">
        <v>69.5</v>
      </c>
    </row>
    <row r="2277" spans="1:6" ht="13.5">
      <c r="A2277" s="244" t="s">
        <v>6589</v>
      </c>
      <c r="B2277" s="244" t="str">
        <f t="shared" si="35"/>
        <v>74141/2U</v>
      </c>
      <c r="C2277" s="244" t="s">
        <v>6590</v>
      </c>
      <c r="D2277" s="244" t="s">
        <v>63</v>
      </c>
      <c r="E2277" s="244" t="s">
        <v>4952</v>
      </c>
      <c r="F2277" s="245">
        <v>76.989999999999995</v>
      </c>
    </row>
    <row r="2278" spans="1:6" ht="13.5">
      <c r="A2278" s="244" t="s">
        <v>6591</v>
      </c>
      <c r="B2278" s="244" t="str">
        <f t="shared" si="35"/>
        <v>74141/3U</v>
      </c>
      <c r="C2278" s="244" t="s">
        <v>6592</v>
      </c>
      <c r="D2278" s="244" t="s">
        <v>63</v>
      </c>
      <c r="E2278" s="244" t="s">
        <v>4952</v>
      </c>
      <c r="F2278" s="245">
        <v>91.83</v>
      </c>
    </row>
    <row r="2279" spans="1:6" ht="13.5">
      <c r="A2279" s="244" t="s">
        <v>6593</v>
      </c>
      <c r="B2279" s="244" t="str">
        <f t="shared" si="35"/>
        <v>74141/4U</v>
      </c>
      <c r="C2279" s="244" t="s">
        <v>6594</v>
      </c>
      <c r="D2279" s="244" t="s">
        <v>63</v>
      </c>
      <c r="E2279" s="244" t="s">
        <v>4952</v>
      </c>
      <c r="F2279" s="245">
        <v>105.41</v>
      </c>
    </row>
    <row r="2280" spans="1:6" ht="13.5">
      <c r="A2280" s="244" t="s">
        <v>6595</v>
      </c>
      <c r="B2280" s="244" t="str">
        <f t="shared" si="35"/>
        <v>74202/1U</v>
      </c>
      <c r="C2280" s="244" t="s">
        <v>6596</v>
      </c>
      <c r="D2280" s="244" t="s">
        <v>63</v>
      </c>
      <c r="E2280" s="244" t="s">
        <v>4952</v>
      </c>
      <c r="F2280" s="245">
        <v>62.4</v>
      </c>
    </row>
    <row r="2281" spans="1:6" ht="13.5">
      <c r="A2281" s="244" t="s">
        <v>6597</v>
      </c>
      <c r="B2281" s="244" t="str">
        <f t="shared" si="35"/>
        <v>74202/2U</v>
      </c>
      <c r="C2281" s="244" t="s">
        <v>6598</v>
      </c>
      <c r="D2281" s="244" t="s">
        <v>63</v>
      </c>
      <c r="E2281" s="244" t="s">
        <v>4952</v>
      </c>
      <c r="F2281" s="245">
        <v>68.8</v>
      </c>
    </row>
    <row r="2282" spans="1:6" ht="13.5">
      <c r="A2282" s="244" t="s">
        <v>16822</v>
      </c>
      <c r="B2282" s="244" t="str">
        <f t="shared" si="35"/>
        <v>101165U</v>
      </c>
      <c r="C2282" s="244" t="s">
        <v>16823</v>
      </c>
      <c r="D2282" s="244" t="s">
        <v>79</v>
      </c>
      <c r="E2282" s="244" t="s">
        <v>4900</v>
      </c>
      <c r="F2282" s="245">
        <v>610.91</v>
      </c>
    </row>
    <row r="2283" spans="1:6" ht="13.5">
      <c r="A2283" s="244" t="s">
        <v>16824</v>
      </c>
      <c r="B2283" s="244" t="str">
        <f t="shared" si="35"/>
        <v>101166U</v>
      </c>
      <c r="C2283" s="244" t="s">
        <v>16825</v>
      </c>
      <c r="D2283" s="244" t="s">
        <v>79</v>
      </c>
      <c r="E2283" s="244" t="s">
        <v>4900</v>
      </c>
      <c r="F2283" s="245">
        <v>432.89</v>
      </c>
    </row>
    <row r="2284" spans="1:6" ht="13.5">
      <c r="A2284" s="244" t="s">
        <v>11823</v>
      </c>
      <c r="B2284" s="244" t="str">
        <f t="shared" si="35"/>
        <v>98576U</v>
      </c>
      <c r="C2284" s="244" t="s">
        <v>11824</v>
      </c>
      <c r="D2284" s="244" t="s">
        <v>65</v>
      </c>
      <c r="E2284" s="244" t="s">
        <v>4952</v>
      </c>
      <c r="F2284" s="245">
        <v>14.31</v>
      </c>
    </row>
    <row r="2285" spans="1:6" ht="13.5">
      <c r="A2285" s="244" t="s">
        <v>11825</v>
      </c>
      <c r="B2285" s="244" t="str">
        <f t="shared" si="35"/>
        <v>93182U</v>
      </c>
      <c r="C2285" s="244" t="s">
        <v>6599</v>
      </c>
      <c r="D2285" s="244" t="s">
        <v>65</v>
      </c>
      <c r="E2285" s="244" t="s">
        <v>4952</v>
      </c>
      <c r="F2285" s="245">
        <v>23.66</v>
      </c>
    </row>
    <row r="2286" spans="1:6" ht="13.5">
      <c r="A2286" s="244" t="s">
        <v>11826</v>
      </c>
      <c r="B2286" s="244" t="str">
        <f t="shared" si="35"/>
        <v>93183U</v>
      </c>
      <c r="C2286" s="244" t="s">
        <v>6600</v>
      </c>
      <c r="D2286" s="244" t="s">
        <v>65</v>
      </c>
      <c r="E2286" s="244" t="s">
        <v>4952</v>
      </c>
      <c r="F2286" s="245">
        <v>29.81</v>
      </c>
    </row>
    <row r="2287" spans="1:6" ht="13.5">
      <c r="A2287" s="244" t="s">
        <v>11827</v>
      </c>
      <c r="B2287" s="244" t="str">
        <f t="shared" si="35"/>
        <v>93184U</v>
      </c>
      <c r="C2287" s="244" t="s">
        <v>6601</v>
      </c>
      <c r="D2287" s="244" t="s">
        <v>65</v>
      </c>
      <c r="E2287" s="244" t="s">
        <v>4952</v>
      </c>
      <c r="F2287" s="245">
        <v>17.98</v>
      </c>
    </row>
    <row r="2288" spans="1:6" ht="13.5">
      <c r="A2288" s="244" t="s">
        <v>11828</v>
      </c>
      <c r="B2288" s="244" t="str">
        <f t="shared" si="35"/>
        <v>93185U</v>
      </c>
      <c r="C2288" s="244" t="s">
        <v>6602</v>
      </c>
      <c r="D2288" s="244" t="s">
        <v>65</v>
      </c>
      <c r="E2288" s="244" t="s">
        <v>4952</v>
      </c>
      <c r="F2288" s="245">
        <v>29.32</v>
      </c>
    </row>
    <row r="2289" spans="1:6" ht="13.5">
      <c r="A2289" s="244" t="s">
        <v>11829</v>
      </c>
      <c r="B2289" s="244" t="str">
        <f t="shared" si="35"/>
        <v>93186U</v>
      </c>
      <c r="C2289" s="244" t="s">
        <v>6603</v>
      </c>
      <c r="D2289" s="244" t="s">
        <v>65</v>
      </c>
      <c r="E2289" s="244" t="s">
        <v>4952</v>
      </c>
      <c r="F2289" s="245">
        <v>42.3</v>
      </c>
    </row>
    <row r="2290" spans="1:6" ht="13.5">
      <c r="A2290" s="244" t="s">
        <v>11830</v>
      </c>
      <c r="B2290" s="244" t="str">
        <f t="shared" si="35"/>
        <v>93187U</v>
      </c>
      <c r="C2290" s="244" t="s">
        <v>6604</v>
      </c>
      <c r="D2290" s="244" t="s">
        <v>65</v>
      </c>
      <c r="E2290" s="244" t="s">
        <v>4952</v>
      </c>
      <c r="F2290" s="245">
        <v>48.07</v>
      </c>
    </row>
    <row r="2291" spans="1:6" ht="13.5">
      <c r="A2291" s="244" t="s">
        <v>11831</v>
      </c>
      <c r="B2291" s="244" t="str">
        <f t="shared" si="35"/>
        <v>93188U</v>
      </c>
      <c r="C2291" s="244" t="s">
        <v>4815</v>
      </c>
      <c r="D2291" s="244" t="s">
        <v>65</v>
      </c>
      <c r="E2291" s="244" t="s">
        <v>4952</v>
      </c>
      <c r="F2291" s="245">
        <v>40.14</v>
      </c>
    </row>
    <row r="2292" spans="1:6" ht="13.5">
      <c r="A2292" s="244" t="s">
        <v>11832</v>
      </c>
      <c r="B2292" s="244" t="str">
        <f t="shared" si="35"/>
        <v>93189U</v>
      </c>
      <c r="C2292" s="244" t="s">
        <v>6605</v>
      </c>
      <c r="D2292" s="244" t="s">
        <v>65</v>
      </c>
      <c r="E2292" s="244" t="s">
        <v>4952</v>
      </c>
      <c r="F2292" s="245">
        <v>48.48</v>
      </c>
    </row>
    <row r="2293" spans="1:6" ht="13.5">
      <c r="A2293" s="244" t="s">
        <v>11833</v>
      </c>
      <c r="B2293" s="244" t="str">
        <f t="shared" si="35"/>
        <v>93190U</v>
      </c>
      <c r="C2293" s="244" t="s">
        <v>6606</v>
      </c>
      <c r="D2293" s="244" t="s">
        <v>65</v>
      </c>
      <c r="E2293" s="244" t="s">
        <v>4900</v>
      </c>
      <c r="F2293" s="245">
        <v>28.61</v>
      </c>
    </row>
    <row r="2294" spans="1:6" ht="13.5">
      <c r="A2294" s="244" t="s">
        <v>11834</v>
      </c>
      <c r="B2294" s="244" t="str">
        <f t="shared" si="35"/>
        <v>93191U</v>
      </c>
      <c r="C2294" s="244" t="s">
        <v>6607</v>
      </c>
      <c r="D2294" s="244" t="s">
        <v>65</v>
      </c>
      <c r="E2294" s="244" t="s">
        <v>4900</v>
      </c>
      <c r="F2294" s="245">
        <v>29.46</v>
      </c>
    </row>
    <row r="2295" spans="1:6" ht="13.5">
      <c r="A2295" s="244" t="s">
        <v>11835</v>
      </c>
      <c r="B2295" s="244" t="str">
        <f t="shared" si="35"/>
        <v>93192U</v>
      </c>
      <c r="C2295" s="244" t="s">
        <v>6608</v>
      </c>
      <c r="D2295" s="244" t="s">
        <v>65</v>
      </c>
      <c r="E2295" s="244" t="s">
        <v>4900</v>
      </c>
      <c r="F2295" s="245">
        <v>31.39</v>
      </c>
    </row>
    <row r="2296" spans="1:6" ht="13.5">
      <c r="A2296" s="244" t="s">
        <v>11836</v>
      </c>
      <c r="B2296" s="244" t="str">
        <f t="shared" si="35"/>
        <v>93193U</v>
      </c>
      <c r="C2296" s="244" t="s">
        <v>6609</v>
      </c>
      <c r="D2296" s="244" t="s">
        <v>65</v>
      </c>
      <c r="E2296" s="244" t="s">
        <v>4900</v>
      </c>
      <c r="F2296" s="245">
        <v>29.94</v>
      </c>
    </row>
    <row r="2297" spans="1:6" ht="13.5">
      <c r="A2297" s="244" t="s">
        <v>11837</v>
      </c>
      <c r="B2297" s="244" t="str">
        <f t="shared" si="35"/>
        <v>93194U</v>
      </c>
      <c r="C2297" s="244" t="s">
        <v>6610</v>
      </c>
      <c r="D2297" s="244" t="s">
        <v>65</v>
      </c>
      <c r="E2297" s="244" t="s">
        <v>4952</v>
      </c>
      <c r="F2297" s="245">
        <v>23.29</v>
      </c>
    </row>
    <row r="2298" spans="1:6" ht="13.5">
      <c r="A2298" s="244" t="s">
        <v>11838</v>
      </c>
      <c r="B2298" s="244" t="str">
        <f t="shared" si="35"/>
        <v>93195U</v>
      </c>
      <c r="C2298" s="244" t="s">
        <v>6611</v>
      </c>
      <c r="D2298" s="244" t="s">
        <v>65</v>
      </c>
      <c r="E2298" s="244" t="s">
        <v>4952</v>
      </c>
      <c r="F2298" s="245">
        <v>27.81</v>
      </c>
    </row>
    <row r="2299" spans="1:6" ht="13.5">
      <c r="A2299" s="244" t="s">
        <v>11839</v>
      </c>
      <c r="B2299" s="244" t="str">
        <f t="shared" si="35"/>
        <v>93196U</v>
      </c>
      <c r="C2299" s="244" t="s">
        <v>6612</v>
      </c>
      <c r="D2299" s="244" t="s">
        <v>65</v>
      </c>
      <c r="E2299" s="244" t="s">
        <v>4952</v>
      </c>
      <c r="F2299" s="245">
        <v>40.83</v>
      </c>
    </row>
    <row r="2300" spans="1:6" ht="13.5">
      <c r="A2300" s="244" t="s">
        <v>11840</v>
      </c>
      <c r="B2300" s="244" t="str">
        <f t="shared" si="35"/>
        <v>93197U</v>
      </c>
      <c r="C2300" s="244" t="s">
        <v>4816</v>
      </c>
      <c r="D2300" s="244" t="s">
        <v>65</v>
      </c>
      <c r="E2300" s="244" t="s">
        <v>4952</v>
      </c>
      <c r="F2300" s="245">
        <v>45.4</v>
      </c>
    </row>
    <row r="2301" spans="1:6" ht="13.5">
      <c r="A2301" s="244" t="s">
        <v>11841</v>
      </c>
      <c r="B2301" s="244" t="str">
        <f t="shared" si="35"/>
        <v>93198U</v>
      </c>
      <c r="C2301" s="244" t="s">
        <v>6613</v>
      </c>
      <c r="D2301" s="244" t="s">
        <v>65</v>
      </c>
      <c r="E2301" s="244" t="s">
        <v>4900</v>
      </c>
      <c r="F2301" s="245">
        <v>25.69</v>
      </c>
    </row>
    <row r="2302" spans="1:6" ht="13.5">
      <c r="A2302" s="244" t="s">
        <v>11842</v>
      </c>
      <c r="B2302" s="244" t="str">
        <f t="shared" si="35"/>
        <v>93199U</v>
      </c>
      <c r="C2302" s="244" t="s">
        <v>6614</v>
      </c>
      <c r="D2302" s="244" t="s">
        <v>65</v>
      </c>
      <c r="E2302" s="244" t="s">
        <v>4900</v>
      </c>
      <c r="F2302" s="245">
        <v>25.28</v>
      </c>
    </row>
    <row r="2303" spans="1:6" ht="13.5">
      <c r="A2303" s="244" t="s">
        <v>11843</v>
      </c>
      <c r="B2303" s="244" t="str">
        <f t="shared" si="35"/>
        <v>93200U</v>
      </c>
      <c r="C2303" s="244" t="s">
        <v>6615</v>
      </c>
      <c r="D2303" s="244" t="s">
        <v>65</v>
      </c>
      <c r="E2303" s="244" t="s">
        <v>4900</v>
      </c>
      <c r="F2303" s="245">
        <v>2.2599999999999998</v>
      </c>
    </row>
    <row r="2304" spans="1:6" ht="13.5">
      <c r="A2304" s="244" t="s">
        <v>11844</v>
      </c>
      <c r="B2304" s="244" t="str">
        <f t="shared" si="35"/>
        <v>93201U</v>
      </c>
      <c r="C2304" s="244" t="s">
        <v>6616</v>
      </c>
      <c r="D2304" s="244" t="s">
        <v>65</v>
      </c>
      <c r="E2304" s="244" t="s">
        <v>4900</v>
      </c>
      <c r="F2304" s="245">
        <v>4.53</v>
      </c>
    </row>
    <row r="2305" spans="1:6" ht="13.5">
      <c r="A2305" s="244" t="s">
        <v>11845</v>
      </c>
      <c r="B2305" s="244" t="str">
        <f t="shared" si="35"/>
        <v>93202U</v>
      </c>
      <c r="C2305" s="244" t="s">
        <v>4817</v>
      </c>
      <c r="D2305" s="244" t="s">
        <v>65</v>
      </c>
      <c r="E2305" s="244" t="s">
        <v>4900</v>
      </c>
      <c r="F2305" s="245">
        <v>16.72</v>
      </c>
    </row>
    <row r="2306" spans="1:6" ht="13.5">
      <c r="A2306" s="244" t="s">
        <v>11846</v>
      </c>
      <c r="B2306" s="244" t="str">
        <f t="shared" si="35"/>
        <v>93203U</v>
      </c>
      <c r="C2306" s="244" t="s">
        <v>6617</v>
      </c>
      <c r="D2306" s="244" t="s">
        <v>65</v>
      </c>
      <c r="E2306" s="244" t="s">
        <v>5269</v>
      </c>
      <c r="F2306" s="245">
        <v>11.59</v>
      </c>
    </row>
    <row r="2307" spans="1:6" ht="13.5">
      <c r="A2307" s="244" t="s">
        <v>11847</v>
      </c>
      <c r="B2307" s="244" t="str">
        <f t="shared" si="35"/>
        <v>93204U</v>
      </c>
      <c r="C2307" s="244" t="s">
        <v>6618</v>
      </c>
      <c r="D2307" s="244" t="s">
        <v>65</v>
      </c>
      <c r="E2307" s="244" t="s">
        <v>4952</v>
      </c>
      <c r="F2307" s="245">
        <v>31.93</v>
      </c>
    </row>
    <row r="2308" spans="1:6" ht="13.5">
      <c r="A2308" s="244" t="s">
        <v>11848</v>
      </c>
      <c r="B2308" s="244" t="str">
        <f t="shared" si="35"/>
        <v>93205U</v>
      </c>
      <c r="C2308" s="244" t="s">
        <v>6619</v>
      </c>
      <c r="D2308" s="244" t="s">
        <v>65</v>
      </c>
      <c r="E2308" s="244" t="s">
        <v>4900</v>
      </c>
      <c r="F2308" s="245">
        <v>24.23</v>
      </c>
    </row>
    <row r="2309" spans="1:6" ht="13.5">
      <c r="A2309" s="244" t="s">
        <v>11849</v>
      </c>
      <c r="B2309" s="244" t="str">
        <f t="shared" si="35"/>
        <v>85233U</v>
      </c>
      <c r="C2309" s="244" t="s">
        <v>6620</v>
      </c>
      <c r="D2309" s="244" t="s">
        <v>79</v>
      </c>
      <c r="E2309" s="244" t="s">
        <v>4952</v>
      </c>
      <c r="F2309" s="280">
        <v>2205.91</v>
      </c>
    </row>
    <row r="2310" spans="1:6" ht="13.5">
      <c r="A2310" s="244" t="s">
        <v>11850</v>
      </c>
      <c r="B2310" s="244" t="str">
        <f t="shared" si="35"/>
        <v>95952U</v>
      </c>
      <c r="C2310" s="244" t="s">
        <v>6621</v>
      </c>
      <c r="D2310" s="244" t="s">
        <v>79</v>
      </c>
      <c r="E2310" s="244" t="s">
        <v>4952</v>
      </c>
      <c r="F2310" s="280">
        <v>1349.78</v>
      </c>
    </row>
    <row r="2311" spans="1:6" ht="13.5">
      <c r="A2311" s="244" t="s">
        <v>11851</v>
      </c>
      <c r="B2311" s="244" t="str">
        <f t="shared" si="35"/>
        <v>95953U</v>
      </c>
      <c r="C2311" s="244" t="s">
        <v>6622</v>
      </c>
      <c r="D2311" s="244" t="s">
        <v>79</v>
      </c>
      <c r="E2311" s="244" t="s">
        <v>4952</v>
      </c>
      <c r="F2311" s="280">
        <v>2224.5500000000002</v>
      </c>
    </row>
    <row r="2312" spans="1:6" ht="13.5">
      <c r="A2312" s="244" t="s">
        <v>11852</v>
      </c>
      <c r="B2312" s="244" t="str">
        <f t="shared" ref="B2312:B2375" si="36">A2312&amp;"U"</f>
        <v>95954U</v>
      </c>
      <c r="C2312" s="244" t="s">
        <v>6623</v>
      </c>
      <c r="D2312" s="244" t="s">
        <v>79</v>
      </c>
      <c r="E2312" s="244" t="s">
        <v>4952</v>
      </c>
      <c r="F2312" s="280">
        <v>1571.3</v>
      </c>
    </row>
    <row r="2313" spans="1:6" ht="13.5">
      <c r="A2313" s="244" t="s">
        <v>11853</v>
      </c>
      <c r="B2313" s="244" t="str">
        <f t="shared" si="36"/>
        <v>95955U</v>
      </c>
      <c r="C2313" s="244" t="s">
        <v>6624</v>
      </c>
      <c r="D2313" s="244" t="s">
        <v>79</v>
      </c>
      <c r="E2313" s="244" t="s">
        <v>4952</v>
      </c>
      <c r="F2313" s="280">
        <v>1963.82</v>
      </c>
    </row>
    <row r="2314" spans="1:6" ht="13.5">
      <c r="A2314" s="244" t="s">
        <v>11854</v>
      </c>
      <c r="B2314" s="244" t="str">
        <f t="shared" si="36"/>
        <v>95956U</v>
      </c>
      <c r="C2314" s="244" t="s">
        <v>6625</v>
      </c>
      <c r="D2314" s="244" t="s">
        <v>79</v>
      </c>
      <c r="E2314" s="244" t="s">
        <v>4952</v>
      </c>
      <c r="F2314" s="280">
        <v>1531.63</v>
      </c>
    </row>
    <row r="2315" spans="1:6" ht="13.5">
      <c r="A2315" s="244" t="s">
        <v>11855</v>
      </c>
      <c r="B2315" s="244" t="str">
        <f t="shared" si="36"/>
        <v>95957U</v>
      </c>
      <c r="C2315" s="244" t="s">
        <v>6626</v>
      </c>
      <c r="D2315" s="244" t="s">
        <v>79</v>
      </c>
      <c r="E2315" s="244" t="s">
        <v>4952</v>
      </c>
      <c r="F2315" s="280">
        <v>1945.52</v>
      </c>
    </row>
    <row r="2316" spans="1:6" ht="13.5">
      <c r="A2316" s="244" t="s">
        <v>11856</v>
      </c>
      <c r="B2316" s="244" t="str">
        <f t="shared" si="36"/>
        <v>95969U</v>
      </c>
      <c r="C2316" s="244" t="s">
        <v>6627</v>
      </c>
      <c r="D2316" s="244" t="s">
        <v>79</v>
      </c>
      <c r="E2316" s="244" t="s">
        <v>4952</v>
      </c>
      <c r="F2316" s="280">
        <v>1872.94</v>
      </c>
    </row>
    <row r="2317" spans="1:6" ht="13.5">
      <c r="A2317" s="244" t="s">
        <v>11857</v>
      </c>
      <c r="B2317" s="244" t="str">
        <f t="shared" si="36"/>
        <v>97733U</v>
      </c>
      <c r="C2317" s="244" t="s">
        <v>6628</v>
      </c>
      <c r="D2317" s="244" t="s">
        <v>79</v>
      </c>
      <c r="E2317" s="244" t="s">
        <v>4952</v>
      </c>
      <c r="F2317" s="280">
        <v>2268.98</v>
      </c>
    </row>
    <row r="2318" spans="1:6" ht="13.5">
      <c r="A2318" s="244" t="s">
        <v>11858</v>
      </c>
      <c r="B2318" s="244" t="str">
        <f t="shared" si="36"/>
        <v>97734U</v>
      </c>
      <c r="C2318" s="244" t="s">
        <v>6629</v>
      </c>
      <c r="D2318" s="244" t="s">
        <v>79</v>
      </c>
      <c r="E2318" s="244" t="s">
        <v>4952</v>
      </c>
      <c r="F2318" s="280">
        <v>1965.26</v>
      </c>
    </row>
    <row r="2319" spans="1:6" ht="13.5">
      <c r="A2319" s="244" t="s">
        <v>11859</v>
      </c>
      <c r="B2319" s="244" t="str">
        <f t="shared" si="36"/>
        <v>97735U</v>
      </c>
      <c r="C2319" s="244" t="s">
        <v>6630</v>
      </c>
      <c r="D2319" s="244" t="s">
        <v>79</v>
      </c>
      <c r="E2319" s="244" t="s">
        <v>4952</v>
      </c>
      <c r="F2319" s="280">
        <v>1618.87</v>
      </c>
    </row>
    <row r="2320" spans="1:6" ht="13.5">
      <c r="A2320" s="244" t="s">
        <v>11860</v>
      </c>
      <c r="B2320" s="244" t="str">
        <f t="shared" si="36"/>
        <v>97736U</v>
      </c>
      <c r="C2320" s="244" t="s">
        <v>6631</v>
      </c>
      <c r="D2320" s="244" t="s">
        <v>79</v>
      </c>
      <c r="E2320" s="244" t="s">
        <v>4952</v>
      </c>
      <c r="F2320" s="245">
        <v>998.29</v>
      </c>
    </row>
    <row r="2321" spans="1:6" ht="13.5">
      <c r="A2321" s="244" t="s">
        <v>11861</v>
      </c>
      <c r="B2321" s="244" t="str">
        <f t="shared" si="36"/>
        <v>97737U</v>
      </c>
      <c r="C2321" s="244" t="s">
        <v>6632</v>
      </c>
      <c r="D2321" s="244" t="s">
        <v>79</v>
      </c>
      <c r="E2321" s="244" t="s">
        <v>4952</v>
      </c>
      <c r="F2321" s="280">
        <v>2204.77</v>
      </c>
    </row>
    <row r="2322" spans="1:6" ht="13.5">
      <c r="A2322" s="244" t="s">
        <v>11862</v>
      </c>
      <c r="B2322" s="244" t="str">
        <f t="shared" si="36"/>
        <v>97738U</v>
      </c>
      <c r="C2322" s="244" t="s">
        <v>11863</v>
      </c>
      <c r="D2322" s="244" t="s">
        <v>79</v>
      </c>
      <c r="E2322" s="244" t="s">
        <v>4952</v>
      </c>
      <c r="F2322" s="280">
        <v>3036.63</v>
      </c>
    </row>
    <row r="2323" spans="1:6" ht="13.5">
      <c r="A2323" s="244" t="s">
        <v>11864</v>
      </c>
      <c r="B2323" s="244" t="str">
        <f t="shared" si="36"/>
        <v>97739U</v>
      </c>
      <c r="C2323" s="244" t="s">
        <v>6633</v>
      </c>
      <c r="D2323" s="244" t="s">
        <v>79</v>
      </c>
      <c r="E2323" s="244" t="s">
        <v>4952</v>
      </c>
      <c r="F2323" s="280">
        <v>1855.96</v>
      </c>
    </row>
    <row r="2324" spans="1:6" ht="13.5">
      <c r="A2324" s="244" t="s">
        <v>11865</v>
      </c>
      <c r="B2324" s="244" t="str">
        <f t="shared" si="36"/>
        <v>97740U</v>
      </c>
      <c r="C2324" s="244" t="s">
        <v>6634</v>
      </c>
      <c r="D2324" s="244" t="s">
        <v>79</v>
      </c>
      <c r="E2324" s="244" t="s">
        <v>4952</v>
      </c>
      <c r="F2324" s="280">
        <v>1328.37</v>
      </c>
    </row>
    <row r="2325" spans="1:6" ht="13.5">
      <c r="A2325" s="244" t="s">
        <v>11866</v>
      </c>
      <c r="B2325" s="244" t="str">
        <f t="shared" si="36"/>
        <v>98615U</v>
      </c>
      <c r="C2325" s="244" t="s">
        <v>11867</v>
      </c>
      <c r="D2325" s="244" t="s">
        <v>63</v>
      </c>
      <c r="E2325" s="244" t="s">
        <v>4952</v>
      </c>
      <c r="F2325" s="245">
        <v>85.16</v>
      </c>
    </row>
    <row r="2326" spans="1:6" ht="13.5">
      <c r="A2326" s="244" t="s">
        <v>11868</v>
      </c>
      <c r="B2326" s="244" t="str">
        <f t="shared" si="36"/>
        <v>98616U</v>
      </c>
      <c r="C2326" s="244" t="s">
        <v>11869</v>
      </c>
      <c r="D2326" s="244" t="s">
        <v>63</v>
      </c>
      <c r="E2326" s="244" t="s">
        <v>4952</v>
      </c>
      <c r="F2326" s="245">
        <v>67.33</v>
      </c>
    </row>
    <row r="2327" spans="1:6" ht="13.5">
      <c r="A2327" s="244" t="s">
        <v>11870</v>
      </c>
      <c r="B2327" s="244" t="str">
        <f t="shared" si="36"/>
        <v>98617U</v>
      </c>
      <c r="C2327" s="244" t="s">
        <v>11871</v>
      </c>
      <c r="D2327" s="244" t="s">
        <v>63</v>
      </c>
      <c r="E2327" s="244" t="s">
        <v>4952</v>
      </c>
      <c r="F2327" s="245">
        <v>62.27</v>
      </c>
    </row>
    <row r="2328" spans="1:6" ht="13.5">
      <c r="A2328" s="244" t="s">
        <v>11872</v>
      </c>
      <c r="B2328" s="244" t="str">
        <f t="shared" si="36"/>
        <v>98618U</v>
      </c>
      <c r="C2328" s="244" t="s">
        <v>11873</v>
      </c>
      <c r="D2328" s="244" t="s">
        <v>63</v>
      </c>
      <c r="E2328" s="244" t="s">
        <v>4952</v>
      </c>
      <c r="F2328" s="245">
        <v>85.5</v>
      </c>
    </row>
    <row r="2329" spans="1:6" ht="13.5">
      <c r="A2329" s="244" t="s">
        <v>11874</v>
      </c>
      <c r="B2329" s="244" t="str">
        <f t="shared" si="36"/>
        <v>98619U</v>
      </c>
      <c r="C2329" s="244" t="s">
        <v>11875</v>
      </c>
      <c r="D2329" s="244" t="s">
        <v>63</v>
      </c>
      <c r="E2329" s="244" t="s">
        <v>4952</v>
      </c>
      <c r="F2329" s="245">
        <v>77.83</v>
      </c>
    </row>
    <row r="2330" spans="1:6" ht="13.5">
      <c r="A2330" s="244" t="s">
        <v>11876</v>
      </c>
      <c r="B2330" s="244" t="str">
        <f t="shared" si="36"/>
        <v>98620U</v>
      </c>
      <c r="C2330" s="244" t="s">
        <v>11877</v>
      </c>
      <c r="D2330" s="244" t="s">
        <v>63</v>
      </c>
      <c r="E2330" s="244" t="s">
        <v>4952</v>
      </c>
      <c r="F2330" s="245">
        <v>73.98</v>
      </c>
    </row>
    <row r="2331" spans="1:6" ht="13.5">
      <c r="A2331" s="244" t="s">
        <v>11878</v>
      </c>
      <c r="B2331" s="244" t="str">
        <f t="shared" si="36"/>
        <v>98621U</v>
      </c>
      <c r="C2331" s="244" t="s">
        <v>11879</v>
      </c>
      <c r="D2331" s="244" t="s">
        <v>63</v>
      </c>
      <c r="E2331" s="244" t="s">
        <v>4952</v>
      </c>
      <c r="F2331" s="245">
        <v>96.89</v>
      </c>
    </row>
    <row r="2332" spans="1:6" ht="13.5">
      <c r="A2332" s="244" t="s">
        <v>11880</v>
      </c>
      <c r="B2332" s="244" t="str">
        <f t="shared" si="36"/>
        <v>98622U</v>
      </c>
      <c r="C2332" s="244" t="s">
        <v>11881</v>
      </c>
      <c r="D2332" s="244" t="s">
        <v>63</v>
      </c>
      <c r="E2332" s="244" t="s">
        <v>4952</v>
      </c>
      <c r="F2332" s="245">
        <v>90.72</v>
      </c>
    </row>
    <row r="2333" spans="1:6" ht="13.5">
      <c r="A2333" s="244" t="s">
        <v>11882</v>
      </c>
      <c r="B2333" s="244" t="str">
        <f t="shared" si="36"/>
        <v>98623U</v>
      </c>
      <c r="C2333" s="244" t="s">
        <v>11883</v>
      </c>
      <c r="D2333" s="244" t="s">
        <v>63</v>
      </c>
      <c r="E2333" s="244" t="s">
        <v>4952</v>
      </c>
      <c r="F2333" s="245">
        <v>87.58</v>
      </c>
    </row>
    <row r="2334" spans="1:6" ht="13.5">
      <c r="A2334" s="244" t="s">
        <v>11884</v>
      </c>
      <c r="B2334" s="244" t="str">
        <f t="shared" si="36"/>
        <v>98624U</v>
      </c>
      <c r="C2334" s="244" t="s">
        <v>11885</v>
      </c>
      <c r="D2334" s="244" t="s">
        <v>63</v>
      </c>
      <c r="E2334" s="244" t="s">
        <v>4952</v>
      </c>
      <c r="F2334" s="245">
        <v>109.37</v>
      </c>
    </row>
    <row r="2335" spans="1:6" ht="13.5">
      <c r="A2335" s="244" t="s">
        <v>11886</v>
      </c>
      <c r="B2335" s="244" t="str">
        <f t="shared" si="36"/>
        <v>98625U</v>
      </c>
      <c r="C2335" s="244" t="s">
        <v>11887</v>
      </c>
      <c r="D2335" s="244" t="s">
        <v>63</v>
      </c>
      <c r="E2335" s="244" t="s">
        <v>4952</v>
      </c>
      <c r="F2335" s="245">
        <v>104.16</v>
      </c>
    </row>
    <row r="2336" spans="1:6" ht="13.5">
      <c r="A2336" s="244" t="s">
        <v>11888</v>
      </c>
      <c r="B2336" s="244" t="str">
        <f t="shared" si="36"/>
        <v>98626U</v>
      </c>
      <c r="C2336" s="244" t="s">
        <v>11889</v>
      </c>
      <c r="D2336" s="244" t="s">
        <v>63</v>
      </c>
      <c r="E2336" s="244" t="s">
        <v>4952</v>
      </c>
      <c r="F2336" s="245">
        <v>101.47</v>
      </c>
    </row>
    <row r="2337" spans="1:6" ht="13.5">
      <c r="A2337" s="244" t="s">
        <v>11890</v>
      </c>
      <c r="B2337" s="244" t="str">
        <f t="shared" si="36"/>
        <v>98655U</v>
      </c>
      <c r="C2337" s="244" t="s">
        <v>11891</v>
      </c>
      <c r="D2337" s="244" t="s">
        <v>65</v>
      </c>
      <c r="E2337" s="244" t="s">
        <v>4952</v>
      </c>
      <c r="F2337" s="245">
        <v>401.18</v>
      </c>
    </row>
    <row r="2338" spans="1:6" ht="13.5">
      <c r="A2338" s="244" t="s">
        <v>11892</v>
      </c>
      <c r="B2338" s="244" t="str">
        <f t="shared" si="36"/>
        <v>98656U</v>
      </c>
      <c r="C2338" s="244" t="s">
        <v>11893</v>
      </c>
      <c r="D2338" s="244" t="s">
        <v>65</v>
      </c>
      <c r="E2338" s="244" t="s">
        <v>4952</v>
      </c>
      <c r="F2338" s="245">
        <v>406.95</v>
      </c>
    </row>
    <row r="2339" spans="1:6" ht="13.5">
      <c r="A2339" s="244" t="s">
        <v>11894</v>
      </c>
      <c r="B2339" s="244" t="str">
        <f t="shared" si="36"/>
        <v>98657U</v>
      </c>
      <c r="C2339" s="244" t="s">
        <v>11895</v>
      </c>
      <c r="D2339" s="244" t="s">
        <v>65</v>
      </c>
      <c r="E2339" s="244" t="s">
        <v>4952</v>
      </c>
      <c r="F2339" s="245">
        <v>412.72</v>
      </c>
    </row>
    <row r="2340" spans="1:6" ht="13.5">
      <c r="A2340" s="244" t="s">
        <v>11896</v>
      </c>
      <c r="B2340" s="244" t="str">
        <f t="shared" si="36"/>
        <v>98658U</v>
      </c>
      <c r="C2340" s="244" t="s">
        <v>11897</v>
      </c>
      <c r="D2340" s="244" t="s">
        <v>65</v>
      </c>
      <c r="E2340" s="244" t="s">
        <v>4952</v>
      </c>
      <c r="F2340" s="245">
        <v>418.5</v>
      </c>
    </row>
    <row r="2341" spans="1:6" ht="13.5">
      <c r="A2341" s="244" t="s">
        <v>11898</v>
      </c>
      <c r="B2341" s="244" t="str">
        <f t="shared" si="36"/>
        <v>98659U</v>
      </c>
      <c r="C2341" s="244" t="s">
        <v>11899</v>
      </c>
      <c r="D2341" s="244" t="s">
        <v>65</v>
      </c>
      <c r="E2341" s="244" t="s">
        <v>4952</v>
      </c>
      <c r="F2341" s="245">
        <v>430.04</v>
      </c>
    </row>
    <row r="2342" spans="1:6" ht="13.5">
      <c r="A2342" s="244" t="s">
        <v>11900</v>
      </c>
      <c r="B2342" s="244" t="str">
        <f t="shared" si="36"/>
        <v>98746U</v>
      </c>
      <c r="C2342" s="244" t="s">
        <v>11901</v>
      </c>
      <c r="D2342" s="244" t="s">
        <v>65</v>
      </c>
      <c r="E2342" s="244" t="s">
        <v>4900</v>
      </c>
      <c r="F2342" s="245">
        <v>41.04</v>
      </c>
    </row>
    <row r="2343" spans="1:6" ht="13.5">
      <c r="A2343" s="244" t="s">
        <v>11902</v>
      </c>
      <c r="B2343" s="244" t="str">
        <f t="shared" si="36"/>
        <v>98749U</v>
      </c>
      <c r="C2343" s="244" t="s">
        <v>11903</v>
      </c>
      <c r="D2343" s="244" t="s">
        <v>65</v>
      </c>
      <c r="E2343" s="244" t="s">
        <v>4900</v>
      </c>
      <c r="F2343" s="245">
        <v>47.82</v>
      </c>
    </row>
    <row r="2344" spans="1:6" ht="13.5">
      <c r="A2344" s="244" t="s">
        <v>11904</v>
      </c>
      <c r="B2344" s="244" t="str">
        <f t="shared" si="36"/>
        <v>98750U</v>
      </c>
      <c r="C2344" s="244" t="s">
        <v>11905</v>
      </c>
      <c r="D2344" s="244" t="s">
        <v>65</v>
      </c>
      <c r="E2344" s="244" t="s">
        <v>4900</v>
      </c>
      <c r="F2344" s="245">
        <v>55.91</v>
      </c>
    </row>
    <row r="2345" spans="1:6" ht="13.5">
      <c r="A2345" s="244" t="s">
        <v>11906</v>
      </c>
      <c r="B2345" s="244" t="str">
        <f t="shared" si="36"/>
        <v>98751U</v>
      </c>
      <c r="C2345" s="244" t="s">
        <v>11907</v>
      </c>
      <c r="D2345" s="244" t="s">
        <v>65</v>
      </c>
      <c r="E2345" s="244" t="s">
        <v>4900</v>
      </c>
      <c r="F2345" s="245">
        <v>76.98</v>
      </c>
    </row>
    <row r="2346" spans="1:6" ht="13.5">
      <c r="A2346" s="244" t="s">
        <v>11908</v>
      </c>
      <c r="B2346" s="244" t="str">
        <f t="shared" si="36"/>
        <v>98752U</v>
      </c>
      <c r="C2346" s="244" t="s">
        <v>11909</v>
      </c>
      <c r="D2346" s="244" t="s">
        <v>65</v>
      </c>
      <c r="E2346" s="244" t="s">
        <v>4900</v>
      </c>
      <c r="F2346" s="245">
        <v>102.17</v>
      </c>
    </row>
    <row r="2347" spans="1:6" ht="13.5">
      <c r="A2347" s="244" t="s">
        <v>11910</v>
      </c>
      <c r="B2347" s="244" t="str">
        <f t="shared" si="36"/>
        <v>98753U</v>
      </c>
      <c r="C2347" s="244" t="s">
        <v>11911</v>
      </c>
      <c r="D2347" s="244" t="s">
        <v>65</v>
      </c>
      <c r="E2347" s="244" t="s">
        <v>4900</v>
      </c>
      <c r="F2347" s="245">
        <v>133.36000000000001</v>
      </c>
    </row>
    <row r="2348" spans="1:6" ht="13.5">
      <c r="A2348" s="244" t="s">
        <v>16826</v>
      </c>
      <c r="B2348" s="244" t="str">
        <f t="shared" si="36"/>
        <v>100763U</v>
      </c>
      <c r="C2348" s="244" t="s">
        <v>16827</v>
      </c>
      <c r="D2348" s="244" t="s">
        <v>80</v>
      </c>
      <c r="E2348" s="244" t="s">
        <v>4952</v>
      </c>
      <c r="F2348" s="245">
        <v>9.6199999999999992</v>
      </c>
    </row>
    <row r="2349" spans="1:6" ht="13.5">
      <c r="A2349" s="244" t="s">
        <v>16828</v>
      </c>
      <c r="B2349" s="244" t="str">
        <f t="shared" si="36"/>
        <v>100764U</v>
      </c>
      <c r="C2349" s="244" t="s">
        <v>16829</v>
      </c>
      <c r="D2349" s="244" t="s">
        <v>80</v>
      </c>
      <c r="E2349" s="244" t="s">
        <v>4952</v>
      </c>
      <c r="F2349" s="245">
        <v>9.43</v>
      </c>
    </row>
    <row r="2350" spans="1:6" ht="13.5">
      <c r="A2350" s="244" t="s">
        <v>16830</v>
      </c>
      <c r="B2350" s="244" t="str">
        <f t="shared" si="36"/>
        <v>100765U</v>
      </c>
      <c r="C2350" s="244" t="s">
        <v>16831</v>
      </c>
      <c r="D2350" s="244" t="s">
        <v>80</v>
      </c>
      <c r="E2350" s="244" t="s">
        <v>4952</v>
      </c>
      <c r="F2350" s="245">
        <v>8.51</v>
      </c>
    </row>
    <row r="2351" spans="1:6" ht="13.5">
      <c r="A2351" s="244" t="s">
        <v>16832</v>
      </c>
      <c r="B2351" s="244" t="str">
        <f t="shared" si="36"/>
        <v>100766U</v>
      </c>
      <c r="C2351" s="244" t="s">
        <v>16833</v>
      </c>
      <c r="D2351" s="244" t="s">
        <v>80</v>
      </c>
      <c r="E2351" s="244" t="s">
        <v>4952</v>
      </c>
      <c r="F2351" s="245">
        <v>8.66</v>
      </c>
    </row>
    <row r="2352" spans="1:6" ht="13.5">
      <c r="A2352" s="244" t="s">
        <v>16834</v>
      </c>
      <c r="B2352" s="244" t="str">
        <f t="shared" si="36"/>
        <v>100767U</v>
      </c>
      <c r="C2352" s="244" t="s">
        <v>16835</v>
      </c>
      <c r="D2352" s="244" t="s">
        <v>80</v>
      </c>
      <c r="E2352" s="244" t="s">
        <v>4952</v>
      </c>
      <c r="F2352" s="245">
        <v>10.29</v>
      </c>
    </row>
    <row r="2353" spans="1:6" ht="13.5">
      <c r="A2353" s="244" t="s">
        <v>16836</v>
      </c>
      <c r="B2353" s="244" t="str">
        <f t="shared" si="36"/>
        <v>100768U</v>
      </c>
      <c r="C2353" s="244" t="s">
        <v>16837</v>
      </c>
      <c r="D2353" s="244" t="s">
        <v>80</v>
      </c>
      <c r="E2353" s="244" t="s">
        <v>4952</v>
      </c>
      <c r="F2353" s="245">
        <v>14.64</v>
      </c>
    </row>
    <row r="2354" spans="1:6" ht="13.5">
      <c r="A2354" s="244" t="s">
        <v>16838</v>
      </c>
      <c r="B2354" s="244" t="str">
        <f t="shared" si="36"/>
        <v>100769U</v>
      </c>
      <c r="C2354" s="244" t="s">
        <v>16839</v>
      </c>
      <c r="D2354" s="244" t="s">
        <v>80</v>
      </c>
      <c r="E2354" s="244" t="s">
        <v>4952</v>
      </c>
      <c r="F2354" s="245">
        <v>14.93</v>
      </c>
    </row>
    <row r="2355" spans="1:6" ht="13.5">
      <c r="A2355" s="244" t="s">
        <v>16840</v>
      </c>
      <c r="B2355" s="244" t="str">
        <f t="shared" si="36"/>
        <v>100770U</v>
      </c>
      <c r="C2355" s="244" t="s">
        <v>16841</v>
      </c>
      <c r="D2355" s="244" t="s">
        <v>80</v>
      </c>
      <c r="E2355" s="244" t="s">
        <v>4952</v>
      </c>
      <c r="F2355" s="245">
        <v>14.29</v>
      </c>
    </row>
    <row r="2356" spans="1:6" ht="13.5">
      <c r="A2356" s="244" t="s">
        <v>16842</v>
      </c>
      <c r="B2356" s="244" t="str">
        <f t="shared" si="36"/>
        <v>100771U</v>
      </c>
      <c r="C2356" s="244" t="s">
        <v>16843</v>
      </c>
      <c r="D2356" s="244" t="s">
        <v>80</v>
      </c>
      <c r="E2356" s="244" t="s">
        <v>4952</v>
      </c>
      <c r="F2356" s="245">
        <v>17.170000000000002</v>
      </c>
    </row>
    <row r="2357" spans="1:6" ht="13.5">
      <c r="A2357" s="244" t="s">
        <v>16844</v>
      </c>
      <c r="B2357" s="244" t="str">
        <f t="shared" si="36"/>
        <v>100772U</v>
      </c>
      <c r="C2357" s="244" t="s">
        <v>16845</v>
      </c>
      <c r="D2357" s="244" t="s">
        <v>80</v>
      </c>
      <c r="E2357" s="244" t="s">
        <v>4952</v>
      </c>
      <c r="F2357" s="245">
        <v>9.6199999999999992</v>
      </c>
    </row>
    <row r="2358" spans="1:6" ht="13.5">
      <c r="A2358" s="244" t="s">
        <v>16846</v>
      </c>
      <c r="B2358" s="244" t="str">
        <f t="shared" si="36"/>
        <v>100773U</v>
      </c>
      <c r="C2358" s="244" t="s">
        <v>16847</v>
      </c>
      <c r="D2358" s="244" t="s">
        <v>80</v>
      </c>
      <c r="E2358" s="244" t="s">
        <v>4952</v>
      </c>
      <c r="F2358" s="245">
        <v>12.49</v>
      </c>
    </row>
    <row r="2359" spans="1:6" ht="13.5">
      <c r="A2359" s="244" t="s">
        <v>16848</v>
      </c>
      <c r="B2359" s="244" t="str">
        <f t="shared" si="36"/>
        <v>100774U</v>
      </c>
      <c r="C2359" s="244" t="s">
        <v>16849</v>
      </c>
      <c r="D2359" s="244" t="s">
        <v>80</v>
      </c>
      <c r="E2359" s="244" t="s">
        <v>4952</v>
      </c>
      <c r="F2359" s="245">
        <v>6.6</v>
      </c>
    </row>
    <row r="2360" spans="1:6" ht="13.5">
      <c r="A2360" s="244" t="s">
        <v>16850</v>
      </c>
      <c r="B2360" s="244" t="str">
        <f t="shared" si="36"/>
        <v>100775U</v>
      </c>
      <c r="C2360" s="244" t="s">
        <v>16851</v>
      </c>
      <c r="D2360" s="244" t="s">
        <v>80</v>
      </c>
      <c r="E2360" s="244" t="s">
        <v>4952</v>
      </c>
      <c r="F2360" s="245">
        <v>8.2200000000000006</v>
      </c>
    </row>
    <row r="2361" spans="1:6" ht="13.5">
      <c r="A2361" s="244" t="s">
        <v>16852</v>
      </c>
      <c r="B2361" s="244" t="str">
        <f t="shared" si="36"/>
        <v>100776U</v>
      </c>
      <c r="C2361" s="244" t="s">
        <v>16853</v>
      </c>
      <c r="D2361" s="244" t="s">
        <v>80</v>
      </c>
      <c r="E2361" s="244" t="s">
        <v>4952</v>
      </c>
      <c r="F2361" s="245">
        <v>12.58</v>
      </c>
    </row>
    <row r="2362" spans="1:6" ht="13.5">
      <c r="A2362" s="244" t="s">
        <v>16854</v>
      </c>
      <c r="B2362" s="244" t="str">
        <f t="shared" si="36"/>
        <v>100777U</v>
      </c>
      <c r="C2362" s="244" t="s">
        <v>16855</v>
      </c>
      <c r="D2362" s="244" t="s">
        <v>80</v>
      </c>
      <c r="E2362" s="244" t="s">
        <v>4952</v>
      </c>
      <c r="F2362" s="245">
        <v>9.0500000000000007</v>
      </c>
    </row>
    <row r="2363" spans="1:6" ht="13.5">
      <c r="A2363" s="244" t="s">
        <v>16856</v>
      </c>
      <c r="B2363" s="244" t="str">
        <f t="shared" si="36"/>
        <v>100778U</v>
      </c>
      <c r="C2363" s="244" t="s">
        <v>16857</v>
      </c>
      <c r="D2363" s="244" t="s">
        <v>80</v>
      </c>
      <c r="E2363" s="244" t="s">
        <v>4952</v>
      </c>
      <c r="F2363" s="245">
        <v>5.48</v>
      </c>
    </row>
    <row r="2364" spans="1:6" ht="13.5">
      <c r="A2364" s="244" t="s">
        <v>11912</v>
      </c>
      <c r="B2364" s="244" t="str">
        <f t="shared" si="36"/>
        <v>98560U</v>
      </c>
      <c r="C2364" s="244" t="s">
        <v>11913</v>
      </c>
      <c r="D2364" s="244" t="s">
        <v>63</v>
      </c>
      <c r="E2364" s="244" t="s">
        <v>4900</v>
      </c>
      <c r="F2364" s="245">
        <v>33.74</v>
      </c>
    </row>
    <row r="2365" spans="1:6" ht="13.5">
      <c r="A2365" s="244" t="s">
        <v>11914</v>
      </c>
      <c r="B2365" s="244" t="str">
        <f t="shared" si="36"/>
        <v>98561U</v>
      </c>
      <c r="C2365" s="244" t="s">
        <v>11915</v>
      </c>
      <c r="D2365" s="244" t="s">
        <v>63</v>
      </c>
      <c r="E2365" s="244" t="s">
        <v>4900</v>
      </c>
      <c r="F2365" s="245">
        <v>30.85</v>
      </c>
    </row>
    <row r="2366" spans="1:6" ht="13.5">
      <c r="A2366" s="244" t="s">
        <v>11916</v>
      </c>
      <c r="B2366" s="244" t="str">
        <f t="shared" si="36"/>
        <v>98562U</v>
      </c>
      <c r="C2366" s="244" t="s">
        <v>11917</v>
      </c>
      <c r="D2366" s="244" t="s">
        <v>63</v>
      </c>
      <c r="E2366" s="244" t="s">
        <v>4900</v>
      </c>
      <c r="F2366" s="245">
        <v>29.97</v>
      </c>
    </row>
    <row r="2367" spans="1:6" ht="13.5">
      <c r="A2367" s="244" t="s">
        <v>11918</v>
      </c>
      <c r="B2367" s="244" t="str">
        <f t="shared" si="36"/>
        <v>98555U</v>
      </c>
      <c r="C2367" s="244" t="s">
        <v>16858</v>
      </c>
      <c r="D2367" s="244" t="s">
        <v>63</v>
      </c>
      <c r="E2367" s="244" t="s">
        <v>4900</v>
      </c>
      <c r="F2367" s="245">
        <v>19.75</v>
      </c>
    </row>
    <row r="2368" spans="1:6" ht="13.5">
      <c r="A2368" s="244" t="s">
        <v>11919</v>
      </c>
      <c r="B2368" s="244" t="str">
        <f t="shared" si="36"/>
        <v>98556U</v>
      </c>
      <c r="C2368" s="244" t="s">
        <v>16859</v>
      </c>
      <c r="D2368" s="244" t="s">
        <v>63</v>
      </c>
      <c r="E2368" s="244" t="s">
        <v>4900</v>
      </c>
      <c r="F2368" s="245">
        <v>35.909999999999997</v>
      </c>
    </row>
    <row r="2369" spans="1:6" ht="13.5">
      <c r="A2369" s="244" t="s">
        <v>11920</v>
      </c>
      <c r="B2369" s="244" t="str">
        <f t="shared" si="36"/>
        <v>98558U</v>
      </c>
      <c r="C2369" s="244" t="s">
        <v>16860</v>
      </c>
      <c r="D2369" s="244" t="s">
        <v>2</v>
      </c>
      <c r="E2369" s="244" t="s">
        <v>4900</v>
      </c>
      <c r="F2369" s="245">
        <v>5.45</v>
      </c>
    </row>
    <row r="2370" spans="1:6" ht="13.5">
      <c r="A2370" s="244" t="s">
        <v>11921</v>
      </c>
      <c r="B2370" s="244" t="str">
        <f t="shared" si="36"/>
        <v>98559U</v>
      </c>
      <c r="C2370" s="244" t="s">
        <v>11922</v>
      </c>
      <c r="D2370" s="244" t="s">
        <v>65</v>
      </c>
      <c r="E2370" s="244" t="s">
        <v>4900</v>
      </c>
      <c r="F2370" s="245">
        <v>3.05</v>
      </c>
    </row>
    <row r="2371" spans="1:6" ht="13.5">
      <c r="A2371" s="244" t="s">
        <v>11923</v>
      </c>
      <c r="B2371" s="244" t="str">
        <f t="shared" si="36"/>
        <v>98546U</v>
      </c>
      <c r="C2371" s="244" t="s">
        <v>11924</v>
      </c>
      <c r="D2371" s="244" t="s">
        <v>63</v>
      </c>
      <c r="E2371" s="244" t="s">
        <v>4952</v>
      </c>
      <c r="F2371" s="245">
        <v>69.89</v>
      </c>
    </row>
    <row r="2372" spans="1:6" ht="13.5">
      <c r="A2372" s="244" t="s">
        <v>11925</v>
      </c>
      <c r="B2372" s="244" t="str">
        <f t="shared" si="36"/>
        <v>98547U</v>
      </c>
      <c r="C2372" s="244" t="s">
        <v>11926</v>
      </c>
      <c r="D2372" s="244" t="s">
        <v>63</v>
      </c>
      <c r="E2372" s="244" t="s">
        <v>4952</v>
      </c>
      <c r="F2372" s="245">
        <v>126.58</v>
      </c>
    </row>
    <row r="2373" spans="1:6" ht="13.5">
      <c r="A2373" s="244" t="s">
        <v>16861</v>
      </c>
      <c r="B2373" s="244" t="str">
        <f t="shared" si="36"/>
        <v>98553U</v>
      </c>
      <c r="C2373" s="244" t="s">
        <v>16862</v>
      </c>
      <c r="D2373" s="244" t="s">
        <v>63</v>
      </c>
      <c r="E2373" s="244" t="s">
        <v>4900</v>
      </c>
      <c r="F2373" s="245">
        <v>96.55</v>
      </c>
    </row>
    <row r="2374" spans="1:6" ht="13.5">
      <c r="A2374" s="244" t="s">
        <v>16863</v>
      </c>
      <c r="B2374" s="244" t="str">
        <f t="shared" si="36"/>
        <v>98554U</v>
      </c>
      <c r="C2374" s="244" t="s">
        <v>16864</v>
      </c>
      <c r="D2374" s="244" t="s">
        <v>63</v>
      </c>
      <c r="E2374" s="244" t="s">
        <v>4900</v>
      </c>
      <c r="F2374" s="245">
        <v>33.14</v>
      </c>
    </row>
    <row r="2375" spans="1:6" ht="13.5">
      <c r="A2375" s="244" t="s">
        <v>11927</v>
      </c>
      <c r="B2375" s="244" t="str">
        <f t="shared" si="36"/>
        <v>98557U</v>
      </c>
      <c r="C2375" s="244" t="s">
        <v>11928</v>
      </c>
      <c r="D2375" s="244" t="s">
        <v>63</v>
      </c>
      <c r="E2375" s="244" t="s">
        <v>4900</v>
      </c>
      <c r="F2375" s="245">
        <v>26.32</v>
      </c>
    </row>
    <row r="2376" spans="1:6" ht="13.5">
      <c r="A2376" s="244" t="s">
        <v>11929</v>
      </c>
      <c r="B2376" s="244" t="str">
        <f t="shared" ref="B2376:B2439" si="37">A2376&amp;"U"</f>
        <v>98563U</v>
      </c>
      <c r="C2376" s="244" t="s">
        <v>11930</v>
      </c>
      <c r="D2376" s="244" t="s">
        <v>63</v>
      </c>
      <c r="E2376" s="244" t="s">
        <v>4900</v>
      </c>
      <c r="F2376" s="245">
        <v>23.13</v>
      </c>
    </row>
    <row r="2377" spans="1:6" ht="13.5">
      <c r="A2377" s="244" t="s">
        <v>11931</v>
      </c>
      <c r="B2377" s="244" t="str">
        <f t="shared" si="37"/>
        <v>98564U</v>
      </c>
      <c r="C2377" s="244" t="s">
        <v>11932</v>
      </c>
      <c r="D2377" s="244" t="s">
        <v>63</v>
      </c>
      <c r="E2377" s="244" t="s">
        <v>4900</v>
      </c>
      <c r="F2377" s="245">
        <v>30.1</v>
      </c>
    </row>
    <row r="2378" spans="1:6" ht="13.5">
      <c r="A2378" s="244" t="s">
        <v>11933</v>
      </c>
      <c r="B2378" s="244" t="str">
        <f t="shared" si="37"/>
        <v>98565U</v>
      </c>
      <c r="C2378" s="244" t="s">
        <v>11934</v>
      </c>
      <c r="D2378" s="244" t="s">
        <v>63</v>
      </c>
      <c r="E2378" s="244" t="s">
        <v>4900</v>
      </c>
      <c r="F2378" s="245">
        <v>33.380000000000003</v>
      </c>
    </row>
    <row r="2379" spans="1:6" ht="13.5">
      <c r="A2379" s="244" t="s">
        <v>11935</v>
      </c>
      <c r="B2379" s="244" t="str">
        <f t="shared" si="37"/>
        <v>98566U</v>
      </c>
      <c r="C2379" s="244" t="s">
        <v>11936</v>
      </c>
      <c r="D2379" s="244" t="s">
        <v>63</v>
      </c>
      <c r="E2379" s="244" t="s">
        <v>4900</v>
      </c>
      <c r="F2379" s="245">
        <v>40.35</v>
      </c>
    </row>
    <row r="2380" spans="1:6" ht="13.5">
      <c r="A2380" s="244" t="s">
        <v>11937</v>
      </c>
      <c r="B2380" s="244" t="str">
        <f t="shared" si="37"/>
        <v>98567U</v>
      </c>
      <c r="C2380" s="244" t="s">
        <v>11938</v>
      </c>
      <c r="D2380" s="244" t="s">
        <v>63</v>
      </c>
      <c r="E2380" s="244" t="s">
        <v>4900</v>
      </c>
      <c r="F2380" s="245">
        <v>43.14</v>
      </c>
    </row>
    <row r="2381" spans="1:6" ht="13.5">
      <c r="A2381" s="244" t="s">
        <v>11939</v>
      </c>
      <c r="B2381" s="244" t="str">
        <f t="shared" si="37"/>
        <v>98568U</v>
      </c>
      <c r="C2381" s="244" t="s">
        <v>11940</v>
      </c>
      <c r="D2381" s="244" t="s">
        <v>63</v>
      </c>
      <c r="E2381" s="244" t="s">
        <v>4900</v>
      </c>
      <c r="F2381" s="245">
        <v>50.09</v>
      </c>
    </row>
    <row r="2382" spans="1:6" ht="13.5">
      <c r="A2382" s="244" t="s">
        <v>11941</v>
      </c>
      <c r="B2382" s="244" t="str">
        <f t="shared" si="37"/>
        <v>98569U</v>
      </c>
      <c r="C2382" s="244" t="s">
        <v>11942</v>
      </c>
      <c r="D2382" s="244" t="s">
        <v>63</v>
      </c>
      <c r="E2382" s="244" t="s">
        <v>4900</v>
      </c>
      <c r="F2382" s="245">
        <v>53.38</v>
      </c>
    </row>
    <row r="2383" spans="1:6" ht="13.5">
      <c r="A2383" s="244" t="s">
        <v>11943</v>
      </c>
      <c r="B2383" s="244" t="str">
        <f t="shared" si="37"/>
        <v>98570U</v>
      </c>
      <c r="C2383" s="244" t="s">
        <v>11944</v>
      </c>
      <c r="D2383" s="244" t="s">
        <v>63</v>
      </c>
      <c r="E2383" s="244" t="s">
        <v>4900</v>
      </c>
      <c r="F2383" s="245">
        <v>60.36</v>
      </c>
    </row>
    <row r="2384" spans="1:6" ht="13.5">
      <c r="A2384" s="244" t="s">
        <v>11945</v>
      </c>
      <c r="B2384" s="244" t="str">
        <f t="shared" si="37"/>
        <v>98571U</v>
      </c>
      <c r="C2384" s="244" t="s">
        <v>11946</v>
      </c>
      <c r="D2384" s="244" t="s">
        <v>63</v>
      </c>
      <c r="E2384" s="244" t="s">
        <v>4900</v>
      </c>
      <c r="F2384" s="245">
        <v>27.17</v>
      </c>
    </row>
    <row r="2385" spans="1:6" ht="13.5">
      <c r="A2385" s="244" t="s">
        <v>11947</v>
      </c>
      <c r="B2385" s="244" t="str">
        <f t="shared" si="37"/>
        <v>98572U</v>
      </c>
      <c r="C2385" s="244" t="s">
        <v>11948</v>
      </c>
      <c r="D2385" s="244" t="s">
        <v>63</v>
      </c>
      <c r="E2385" s="244" t="s">
        <v>4900</v>
      </c>
      <c r="F2385" s="245">
        <v>33.549999999999997</v>
      </c>
    </row>
    <row r="2386" spans="1:6" ht="13.5">
      <c r="A2386" s="244" t="s">
        <v>11949</v>
      </c>
      <c r="B2386" s="244" t="str">
        <f t="shared" si="37"/>
        <v>98573U</v>
      </c>
      <c r="C2386" s="244" t="s">
        <v>11950</v>
      </c>
      <c r="D2386" s="244" t="s">
        <v>63</v>
      </c>
      <c r="E2386" s="244" t="s">
        <v>4900</v>
      </c>
      <c r="F2386" s="245">
        <v>40.24</v>
      </c>
    </row>
    <row r="2387" spans="1:6" ht="13.5">
      <c r="A2387" s="244" t="s">
        <v>11951</v>
      </c>
      <c r="B2387" s="244" t="str">
        <f t="shared" si="37"/>
        <v>91831U</v>
      </c>
      <c r="C2387" s="244" t="s">
        <v>6635</v>
      </c>
      <c r="D2387" s="244" t="s">
        <v>65</v>
      </c>
      <c r="E2387" s="244" t="s">
        <v>4900</v>
      </c>
      <c r="F2387" s="245">
        <v>4.66</v>
      </c>
    </row>
    <row r="2388" spans="1:6" ht="13.5">
      <c r="A2388" s="244" t="s">
        <v>16865</v>
      </c>
      <c r="B2388" s="244" t="str">
        <f t="shared" si="37"/>
        <v>91833U</v>
      </c>
      <c r="C2388" s="244" t="s">
        <v>16866</v>
      </c>
      <c r="D2388" s="244" t="s">
        <v>65</v>
      </c>
      <c r="E2388" s="244" t="s">
        <v>4900</v>
      </c>
      <c r="F2388" s="245">
        <v>4.91</v>
      </c>
    </row>
    <row r="2389" spans="1:6" ht="13.5">
      <c r="A2389" s="244" t="s">
        <v>11952</v>
      </c>
      <c r="B2389" s="244" t="str">
        <f t="shared" si="37"/>
        <v>91834U</v>
      </c>
      <c r="C2389" s="244" t="s">
        <v>6636</v>
      </c>
      <c r="D2389" s="244" t="s">
        <v>65</v>
      </c>
      <c r="E2389" s="244" t="s">
        <v>4900</v>
      </c>
      <c r="F2389" s="245">
        <v>5.26</v>
      </c>
    </row>
    <row r="2390" spans="1:6" ht="13.5">
      <c r="A2390" s="244" t="s">
        <v>16867</v>
      </c>
      <c r="B2390" s="244" t="str">
        <f t="shared" si="37"/>
        <v>91835U</v>
      </c>
      <c r="C2390" s="244" t="s">
        <v>16868</v>
      </c>
      <c r="D2390" s="244" t="s">
        <v>65</v>
      </c>
      <c r="E2390" s="244" t="s">
        <v>4900</v>
      </c>
      <c r="F2390" s="245">
        <v>5.88</v>
      </c>
    </row>
    <row r="2391" spans="1:6" ht="13.5">
      <c r="A2391" s="244" t="s">
        <v>11953</v>
      </c>
      <c r="B2391" s="244" t="str">
        <f t="shared" si="37"/>
        <v>91836U</v>
      </c>
      <c r="C2391" s="244" t="s">
        <v>6637</v>
      </c>
      <c r="D2391" s="244" t="s">
        <v>65</v>
      </c>
      <c r="E2391" s="244" t="s">
        <v>4900</v>
      </c>
      <c r="F2391" s="245">
        <v>6.76</v>
      </c>
    </row>
    <row r="2392" spans="1:6" ht="13.5">
      <c r="A2392" s="244" t="s">
        <v>16869</v>
      </c>
      <c r="B2392" s="244" t="str">
        <f t="shared" si="37"/>
        <v>91837U</v>
      </c>
      <c r="C2392" s="244" t="s">
        <v>16870</v>
      </c>
      <c r="D2392" s="244" t="s">
        <v>65</v>
      </c>
      <c r="E2392" s="244" t="s">
        <v>4900</v>
      </c>
      <c r="F2392" s="245">
        <v>8.2100000000000009</v>
      </c>
    </row>
    <row r="2393" spans="1:6" ht="13.5">
      <c r="A2393" s="244" t="s">
        <v>16871</v>
      </c>
      <c r="B2393" s="244" t="str">
        <f t="shared" si="37"/>
        <v>91839U</v>
      </c>
      <c r="C2393" s="244" t="s">
        <v>16872</v>
      </c>
      <c r="D2393" s="244" t="s">
        <v>65</v>
      </c>
      <c r="E2393" s="244" t="s">
        <v>4952</v>
      </c>
      <c r="F2393" s="245">
        <v>7.03</v>
      </c>
    </row>
    <row r="2394" spans="1:6" ht="13.5">
      <c r="A2394" s="244" t="s">
        <v>16873</v>
      </c>
      <c r="B2394" s="244" t="str">
        <f t="shared" si="37"/>
        <v>91840U</v>
      </c>
      <c r="C2394" s="244" t="s">
        <v>16874</v>
      </c>
      <c r="D2394" s="244" t="s">
        <v>65</v>
      </c>
      <c r="E2394" s="244" t="s">
        <v>4952</v>
      </c>
      <c r="F2394" s="245">
        <v>8.9700000000000006</v>
      </c>
    </row>
    <row r="2395" spans="1:6" ht="13.5">
      <c r="A2395" s="244" t="s">
        <v>16875</v>
      </c>
      <c r="B2395" s="244" t="str">
        <f t="shared" si="37"/>
        <v>91841U</v>
      </c>
      <c r="C2395" s="244" t="s">
        <v>16876</v>
      </c>
      <c r="D2395" s="244" t="s">
        <v>65</v>
      </c>
      <c r="E2395" s="244" t="s">
        <v>4952</v>
      </c>
      <c r="F2395" s="245">
        <v>8.44</v>
      </c>
    </row>
    <row r="2396" spans="1:6" ht="13.5">
      <c r="A2396" s="244" t="s">
        <v>11954</v>
      </c>
      <c r="B2396" s="244" t="str">
        <f t="shared" si="37"/>
        <v>91842U</v>
      </c>
      <c r="C2396" s="244" t="s">
        <v>6638</v>
      </c>
      <c r="D2396" s="244" t="s">
        <v>65</v>
      </c>
      <c r="E2396" s="244" t="s">
        <v>4900</v>
      </c>
      <c r="F2396" s="245">
        <v>3.49</v>
      </c>
    </row>
    <row r="2397" spans="1:6" ht="13.5">
      <c r="A2397" s="244" t="s">
        <v>16877</v>
      </c>
      <c r="B2397" s="244" t="str">
        <f t="shared" si="37"/>
        <v>91843U</v>
      </c>
      <c r="C2397" s="244" t="s">
        <v>16878</v>
      </c>
      <c r="D2397" s="244" t="s">
        <v>65</v>
      </c>
      <c r="E2397" s="244" t="s">
        <v>4900</v>
      </c>
      <c r="F2397" s="245">
        <v>3.74</v>
      </c>
    </row>
    <row r="2398" spans="1:6" ht="13.5">
      <c r="A2398" s="244" t="s">
        <v>11955</v>
      </c>
      <c r="B2398" s="244" t="str">
        <f t="shared" si="37"/>
        <v>91844U</v>
      </c>
      <c r="C2398" s="244" t="s">
        <v>6639</v>
      </c>
      <c r="D2398" s="244" t="s">
        <v>65</v>
      </c>
      <c r="E2398" s="244" t="s">
        <v>4900</v>
      </c>
      <c r="F2398" s="245">
        <v>4.08</v>
      </c>
    </row>
    <row r="2399" spans="1:6" ht="13.5">
      <c r="A2399" s="244" t="s">
        <v>16879</v>
      </c>
      <c r="B2399" s="244" t="str">
        <f t="shared" si="37"/>
        <v>91845U</v>
      </c>
      <c r="C2399" s="244" t="s">
        <v>16880</v>
      </c>
      <c r="D2399" s="244" t="s">
        <v>65</v>
      </c>
      <c r="E2399" s="244" t="s">
        <v>4900</v>
      </c>
      <c r="F2399" s="245">
        <v>4.7</v>
      </c>
    </row>
    <row r="2400" spans="1:6" ht="13.5">
      <c r="A2400" s="244" t="s">
        <v>11956</v>
      </c>
      <c r="B2400" s="244" t="str">
        <f t="shared" si="37"/>
        <v>91846U</v>
      </c>
      <c r="C2400" s="244" t="s">
        <v>6640</v>
      </c>
      <c r="D2400" s="244" t="s">
        <v>65</v>
      </c>
      <c r="E2400" s="244" t="s">
        <v>4900</v>
      </c>
      <c r="F2400" s="245">
        <v>5.58</v>
      </c>
    </row>
    <row r="2401" spans="1:6" ht="13.5">
      <c r="A2401" s="244" t="s">
        <v>16881</v>
      </c>
      <c r="B2401" s="244" t="str">
        <f t="shared" si="37"/>
        <v>91847U</v>
      </c>
      <c r="C2401" s="244" t="s">
        <v>16882</v>
      </c>
      <c r="D2401" s="244" t="s">
        <v>65</v>
      </c>
      <c r="E2401" s="244" t="s">
        <v>4900</v>
      </c>
      <c r="F2401" s="245">
        <v>7.03</v>
      </c>
    </row>
    <row r="2402" spans="1:6" ht="13.5">
      <c r="A2402" s="244" t="s">
        <v>16883</v>
      </c>
      <c r="B2402" s="244" t="str">
        <f t="shared" si="37"/>
        <v>91849U</v>
      </c>
      <c r="C2402" s="244" t="s">
        <v>16884</v>
      </c>
      <c r="D2402" s="244" t="s">
        <v>65</v>
      </c>
      <c r="E2402" s="244" t="s">
        <v>4952</v>
      </c>
      <c r="F2402" s="245">
        <v>5.85</v>
      </c>
    </row>
    <row r="2403" spans="1:6" ht="13.5">
      <c r="A2403" s="244" t="s">
        <v>16885</v>
      </c>
      <c r="B2403" s="244" t="str">
        <f t="shared" si="37"/>
        <v>91850U</v>
      </c>
      <c r="C2403" s="244" t="s">
        <v>16886</v>
      </c>
      <c r="D2403" s="244" t="s">
        <v>65</v>
      </c>
      <c r="E2403" s="244" t="s">
        <v>4952</v>
      </c>
      <c r="F2403" s="245">
        <v>7.84</v>
      </c>
    </row>
    <row r="2404" spans="1:6" ht="13.5">
      <c r="A2404" s="244" t="s">
        <v>16887</v>
      </c>
      <c r="B2404" s="244" t="str">
        <f t="shared" si="37"/>
        <v>91851U</v>
      </c>
      <c r="C2404" s="244" t="s">
        <v>16888</v>
      </c>
      <c r="D2404" s="244" t="s">
        <v>65</v>
      </c>
      <c r="E2404" s="244" t="s">
        <v>4952</v>
      </c>
      <c r="F2404" s="245">
        <v>7.31</v>
      </c>
    </row>
    <row r="2405" spans="1:6" ht="13.5">
      <c r="A2405" s="244" t="s">
        <v>11957</v>
      </c>
      <c r="B2405" s="244" t="str">
        <f t="shared" si="37"/>
        <v>91852U</v>
      </c>
      <c r="C2405" s="244" t="s">
        <v>6641</v>
      </c>
      <c r="D2405" s="244" t="s">
        <v>65</v>
      </c>
      <c r="E2405" s="244" t="s">
        <v>4900</v>
      </c>
      <c r="F2405" s="245">
        <v>5.27</v>
      </c>
    </row>
    <row r="2406" spans="1:6" ht="13.5">
      <c r="A2406" s="244" t="s">
        <v>16889</v>
      </c>
      <c r="B2406" s="244" t="str">
        <f t="shared" si="37"/>
        <v>91853U</v>
      </c>
      <c r="C2406" s="244" t="s">
        <v>16890</v>
      </c>
      <c r="D2406" s="244" t="s">
        <v>65</v>
      </c>
      <c r="E2406" s="244" t="s">
        <v>4900</v>
      </c>
      <c r="F2406" s="245">
        <v>5.5</v>
      </c>
    </row>
    <row r="2407" spans="1:6" ht="13.5">
      <c r="A2407" s="244" t="s">
        <v>11958</v>
      </c>
      <c r="B2407" s="244" t="str">
        <f t="shared" si="37"/>
        <v>91854U</v>
      </c>
      <c r="C2407" s="244" t="s">
        <v>6642</v>
      </c>
      <c r="D2407" s="244" t="s">
        <v>65</v>
      </c>
      <c r="E2407" s="244" t="s">
        <v>4900</v>
      </c>
      <c r="F2407" s="245">
        <v>5.87</v>
      </c>
    </row>
    <row r="2408" spans="1:6" ht="13.5">
      <c r="A2408" s="244" t="s">
        <v>16891</v>
      </c>
      <c r="B2408" s="244" t="str">
        <f t="shared" si="37"/>
        <v>91855U</v>
      </c>
      <c r="C2408" s="244" t="s">
        <v>16892</v>
      </c>
      <c r="D2408" s="244" t="s">
        <v>65</v>
      </c>
      <c r="E2408" s="244" t="s">
        <v>4900</v>
      </c>
      <c r="F2408" s="245">
        <v>6.44</v>
      </c>
    </row>
    <row r="2409" spans="1:6" ht="13.5">
      <c r="A2409" s="244" t="s">
        <v>11959</v>
      </c>
      <c r="B2409" s="244" t="str">
        <f t="shared" si="37"/>
        <v>91856U</v>
      </c>
      <c r="C2409" s="244" t="s">
        <v>4843</v>
      </c>
      <c r="D2409" s="244" t="s">
        <v>65</v>
      </c>
      <c r="E2409" s="244" t="s">
        <v>4900</v>
      </c>
      <c r="F2409" s="245">
        <v>7.3</v>
      </c>
    </row>
    <row r="2410" spans="1:6" ht="13.5">
      <c r="A2410" s="244" t="s">
        <v>16893</v>
      </c>
      <c r="B2410" s="244" t="str">
        <f t="shared" si="37"/>
        <v>91857U</v>
      </c>
      <c r="C2410" s="244" t="s">
        <v>16894</v>
      </c>
      <c r="D2410" s="244" t="s">
        <v>65</v>
      </c>
      <c r="E2410" s="244" t="s">
        <v>4900</v>
      </c>
      <c r="F2410" s="245">
        <v>8.64</v>
      </c>
    </row>
    <row r="2411" spans="1:6" ht="13.5">
      <c r="A2411" s="244" t="s">
        <v>16895</v>
      </c>
      <c r="B2411" s="244" t="str">
        <f t="shared" si="37"/>
        <v>91859U</v>
      </c>
      <c r="C2411" s="244" t="s">
        <v>16896</v>
      </c>
      <c r="D2411" s="244" t="s">
        <v>65</v>
      </c>
      <c r="E2411" s="244" t="s">
        <v>4952</v>
      </c>
      <c r="F2411" s="245">
        <v>7.55</v>
      </c>
    </row>
    <row r="2412" spans="1:6" ht="13.5">
      <c r="A2412" s="244" t="s">
        <v>16897</v>
      </c>
      <c r="B2412" s="244" t="str">
        <f t="shared" si="37"/>
        <v>91860U</v>
      </c>
      <c r="C2412" s="244" t="s">
        <v>16898</v>
      </c>
      <c r="D2412" s="244" t="s">
        <v>65</v>
      </c>
      <c r="E2412" s="244" t="s">
        <v>4952</v>
      </c>
      <c r="F2412" s="245">
        <v>9.44</v>
      </c>
    </row>
    <row r="2413" spans="1:6" ht="13.5">
      <c r="A2413" s="244" t="s">
        <v>16899</v>
      </c>
      <c r="B2413" s="244" t="str">
        <f t="shared" si="37"/>
        <v>91861U</v>
      </c>
      <c r="C2413" s="244" t="s">
        <v>16900</v>
      </c>
      <c r="D2413" s="244" t="s">
        <v>65</v>
      </c>
      <c r="E2413" s="244" t="s">
        <v>4952</v>
      </c>
      <c r="F2413" s="245">
        <v>8.9499999999999993</v>
      </c>
    </row>
    <row r="2414" spans="1:6" ht="13.5">
      <c r="A2414" s="244" t="s">
        <v>11960</v>
      </c>
      <c r="B2414" s="244" t="str">
        <f t="shared" si="37"/>
        <v>91862U</v>
      </c>
      <c r="C2414" s="244" t="s">
        <v>6643</v>
      </c>
      <c r="D2414" s="244" t="s">
        <v>65</v>
      </c>
      <c r="E2414" s="244" t="s">
        <v>4900</v>
      </c>
      <c r="F2414" s="245">
        <v>5.57</v>
      </c>
    </row>
    <row r="2415" spans="1:6" ht="13.5">
      <c r="A2415" s="244" t="s">
        <v>11961</v>
      </c>
      <c r="B2415" s="244" t="str">
        <f t="shared" si="37"/>
        <v>91863U</v>
      </c>
      <c r="C2415" s="244" t="s">
        <v>6644</v>
      </c>
      <c r="D2415" s="244" t="s">
        <v>65</v>
      </c>
      <c r="E2415" s="244" t="s">
        <v>4900</v>
      </c>
      <c r="F2415" s="245">
        <v>6.55</v>
      </c>
    </row>
    <row r="2416" spans="1:6" ht="13.5">
      <c r="A2416" s="244" t="s">
        <v>11962</v>
      </c>
      <c r="B2416" s="244" t="str">
        <f t="shared" si="37"/>
        <v>91864U</v>
      </c>
      <c r="C2416" s="244" t="s">
        <v>6645</v>
      </c>
      <c r="D2416" s="244" t="s">
        <v>65</v>
      </c>
      <c r="E2416" s="244" t="s">
        <v>4900</v>
      </c>
      <c r="F2416" s="245">
        <v>8.5299999999999994</v>
      </c>
    </row>
    <row r="2417" spans="1:6" ht="13.5">
      <c r="A2417" s="244" t="s">
        <v>11963</v>
      </c>
      <c r="B2417" s="244" t="str">
        <f t="shared" si="37"/>
        <v>91865U</v>
      </c>
      <c r="C2417" s="244" t="s">
        <v>6646</v>
      </c>
      <c r="D2417" s="244" t="s">
        <v>65</v>
      </c>
      <c r="E2417" s="244" t="s">
        <v>4900</v>
      </c>
      <c r="F2417" s="245">
        <v>10.54</v>
      </c>
    </row>
    <row r="2418" spans="1:6" ht="13.5">
      <c r="A2418" s="244" t="s">
        <v>11964</v>
      </c>
      <c r="B2418" s="244" t="str">
        <f t="shared" si="37"/>
        <v>91866U</v>
      </c>
      <c r="C2418" s="244" t="s">
        <v>6647</v>
      </c>
      <c r="D2418" s="244" t="s">
        <v>65</v>
      </c>
      <c r="E2418" s="244" t="s">
        <v>4900</v>
      </c>
      <c r="F2418" s="245">
        <v>4.5</v>
      </c>
    </row>
    <row r="2419" spans="1:6" ht="13.5">
      <c r="A2419" s="244" t="s">
        <v>11965</v>
      </c>
      <c r="B2419" s="244" t="str">
        <f t="shared" si="37"/>
        <v>91867U</v>
      </c>
      <c r="C2419" s="244" t="s">
        <v>6648</v>
      </c>
      <c r="D2419" s="244" t="s">
        <v>65</v>
      </c>
      <c r="E2419" s="244" t="s">
        <v>4900</v>
      </c>
      <c r="F2419" s="245">
        <v>5.48</v>
      </c>
    </row>
    <row r="2420" spans="1:6" ht="13.5">
      <c r="A2420" s="244" t="s">
        <v>11966</v>
      </c>
      <c r="B2420" s="244" t="str">
        <f t="shared" si="37"/>
        <v>91868U</v>
      </c>
      <c r="C2420" s="244" t="s">
        <v>6649</v>
      </c>
      <c r="D2420" s="244" t="s">
        <v>65</v>
      </c>
      <c r="E2420" s="244" t="s">
        <v>4900</v>
      </c>
      <c r="F2420" s="245">
        <v>7.46</v>
      </c>
    </row>
    <row r="2421" spans="1:6" ht="13.5">
      <c r="A2421" s="244" t="s">
        <v>11967</v>
      </c>
      <c r="B2421" s="244" t="str">
        <f t="shared" si="37"/>
        <v>91869U</v>
      </c>
      <c r="C2421" s="244" t="s">
        <v>6650</v>
      </c>
      <c r="D2421" s="244" t="s">
        <v>65</v>
      </c>
      <c r="E2421" s="244" t="s">
        <v>4900</v>
      </c>
      <c r="F2421" s="245">
        <v>9.4700000000000006</v>
      </c>
    </row>
    <row r="2422" spans="1:6" ht="13.5">
      <c r="A2422" s="244" t="s">
        <v>11968</v>
      </c>
      <c r="B2422" s="244" t="str">
        <f t="shared" si="37"/>
        <v>91870U</v>
      </c>
      <c r="C2422" s="244" t="s">
        <v>6651</v>
      </c>
      <c r="D2422" s="244" t="s">
        <v>65</v>
      </c>
      <c r="E2422" s="244" t="s">
        <v>4900</v>
      </c>
      <c r="F2422" s="245">
        <v>6.71</v>
      </c>
    </row>
    <row r="2423" spans="1:6" ht="13.5">
      <c r="A2423" s="244" t="s">
        <v>11969</v>
      </c>
      <c r="B2423" s="244" t="str">
        <f t="shared" si="37"/>
        <v>91871U</v>
      </c>
      <c r="C2423" s="244" t="s">
        <v>6652</v>
      </c>
      <c r="D2423" s="244" t="s">
        <v>65</v>
      </c>
      <c r="E2423" s="244" t="s">
        <v>4900</v>
      </c>
      <c r="F2423" s="245">
        <v>7.71</v>
      </c>
    </row>
    <row r="2424" spans="1:6" ht="13.5">
      <c r="A2424" s="244" t="s">
        <v>11970</v>
      </c>
      <c r="B2424" s="244" t="str">
        <f t="shared" si="37"/>
        <v>91872U</v>
      </c>
      <c r="C2424" s="244" t="s">
        <v>6653</v>
      </c>
      <c r="D2424" s="244" t="s">
        <v>65</v>
      </c>
      <c r="E2424" s="244" t="s">
        <v>4900</v>
      </c>
      <c r="F2424" s="245">
        <v>9.69</v>
      </c>
    </row>
    <row r="2425" spans="1:6" ht="13.5">
      <c r="A2425" s="244" t="s">
        <v>11971</v>
      </c>
      <c r="B2425" s="244" t="str">
        <f t="shared" si="37"/>
        <v>91873U</v>
      </c>
      <c r="C2425" s="244" t="s">
        <v>6654</v>
      </c>
      <c r="D2425" s="244" t="s">
        <v>65</v>
      </c>
      <c r="E2425" s="244" t="s">
        <v>4900</v>
      </c>
      <c r="F2425" s="245">
        <v>11.67</v>
      </c>
    </row>
    <row r="2426" spans="1:6" ht="13.5">
      <c r="A2426" s="244" t="s">
        <v>11972</v>
      </c>
      <c r="B2426" s="244" t="str">
        <f t="shared" si="37"/>
        <v>93008U</v>
      </c>
      <c r="C2426" s="244" t="s">
        <v>6655</v>
      </c>
      <c r="D2426" s="244" t="s">
        <v>65</v>
      </c>
      <c r="E2426" s="244" t="s">
        <v>4900</v>
      </c>
      <c r="F2426" s="245">
        <v>8.86</v>
      </c>
    </row>
    <row r="2427" spans="1:6" ht="13.5">
      <c r="A2427" s="244" t="s">
        <v>11973</v>
      </c>
      <c r="B2427" s="244" t="str">
        <f t="shared" si="37"/>
        <v>93009U</v>
      </c>
      <c r="C2427" s="244" t="s">
        <v>6656</v>
      </c>
      <c r="D2427" s="244" t="s">
        <v>65</v>
      </c>
      <c r="E2427" s="244" t="s">
        <v>4900</v>
      </c>
      <c r="F2427" s="245">
        <v>12.7</v>
      </c>
    </row>
    <row r="2428" spans="1:6" ht="13.5">
      <c r="A2428" s="244" t="s">
        <v>11974</v>
      </c>
      <c r="B2428" s="244" t="str">
        <f t="shared" si="37"/>
        <v>93010U</v>
      </c>
      <c r="C2428" s="244" t="s">
        <v>6657</v>
      </c>
      <c r="D2428" s="244" t="s">
        <v>65</v>
      </c>
      <c r="E2428" s="244" t="s">
        <v>4900</v>
      </c>
      <c r="F2428" s="245">
        <v>17.420000000000002</v>
      </c>
    </row>
    <row r="2429" spans="1:6" ht="13.5">
      <c r="A2429" s="244" t="s">
        <v>11975</v>
      </c>
      <c r="B2429" s="244" t="str">
        <f t="shared" si="37"/>
        <v>93011U</v>
      </c>
      <c r="C2429" s="244" t="s">
        <v>6658</v>
      </c>
      <c r="D2429" s="244" t="s">
        <v>65</v>
      </c>
      <c r="E2429" s="244" t="s">
        <v>4900</v>
      </c>
      <c r="F2429" s="245">
        <v>21.11</v>
      </c>
    </row>
    <row r="2430" spans="1:6" ht="13.5">
      <c r="A2430" s="244" t="s">
        <v>11976</v>
      </c>
      <c r="B2430" s="244" t="str">
        <f t="shared" si="37"/>
        <v>93012U</v>
      </c>
      <c r="C2430" s="244" t="s">
        <v>6659</v>
      </c>
      <c r="D2430" s="244" t="s">
        <v>65</v>
      </c>
      <c r="E2430" s="244" t="s">
        <v>4900</v>
      </c>
      <c r="F2430" s="245">
        <v>31.4</v>
      </c>
    </row>
    <row r="2431" spans="1:6" ht="13.5">
      <c r="A2431" s="244" t="s">
        <v>11977</v>
      </c>
      <c r="B2431" s="244" t="str">
        <f t="shared" si="37"/>
        <v>95726U</v>
      </c>
      <c r="C2431" s="244" t="s">
        <v>6660</v>
      </c>
      <c r="D2431" s="244" t="s">
        <v>65</v>
      </c>
      <c r="E2431" s="244" t="s">
        <v>4900</v>
      </c>
      <c r="F2431" s="245">
        <v>3.77</v>
      </c>
    </row>
    <row r="2432" spans="1:6" ht="13.5">
      <c r="A2432" s="244" t="s">
        <v>11978</v>
      </c>
      <c r="B2432" s="244" t="str">
        <f t="shared" si="37"/>
        <v>95727U</v>
      </c>
      <c r="C2432" s="244" t="s">
        <v>6661</v>
      </c>
      <c r="D2432" s="244" t="s">
        <v>65</v>
      </c>
      <c r="E2432" s="244" t="s">
        <v>4900</v>
      </c>
      <c r="F2432" s="245">
        <v>4.3</v>
      </c>
    </row>
    <row r="2433" spans="1:6" ht="13.5">
      <c r="A2433" s="244" t="s">
        <v>11979</v>
      </c>
      <c r="B2433" s="244" t="str">
        <f t="shared" si="37"/>
        <v>95728U</v>
      </c>
      <c r="C2433" s="244" t="s">
        <v>6662</v>
      </c>
      <c r="D2433" s="244" t="s">
        <v>65</v>
      </c>
      <c r="E2433" s="244" t="s">
        <v>4900</v>
      </c>
      <c r="F2433" s="245">
        <v>5.36</v>
      </c>
    </row>
    <row r="2434" spans="1:6" ht="13.5">
      <c r="A2434" s="244" t="s">
        <v>11980</v>
      </c>
      <c r="B2434" s="244" t="str">
        <f t="shared" si="37"/>
        <v>95729U</v>
      </c>
      <c r="C2434" s="244" t="s">
        <v>6663</v>
      </c>
      <c r="D2434" s="244" t="s">
        <v>65</v>
      </c>
      <c r="E2434" s="244" t="s">
        <v>4900</v>
      </c>
      <c r="F2434" s="245">
        <v>5.17</v>
      </c>
    </row>
    <row r="2435" spans="1:6" ht="13.5">
      <c r="A2435" s="244" t="s">
        <v>11981</v>
      </c>
      <c r="B2435" s="244" t="str">
        <f t="shared" si="37"/>
        <v>95730U</v>
      </c>
      <c r="C2435" s="244" t="s">
        <v>6664</v>
      </c>
      <c r="D2435" s="244" t="s">
        <v>65</v>
      </c>
      <c r="E2435" s="244" t="s">
        <v>4900</v>
      </c>
      <c r="F2435" s="245">
        <v>5.7</v>
      </c>
    </row>
    <row r="2436" spans="1:6" ht="13.5">
      <c r="A2436" s="244" t="s">
        <v>11982</v>
      </c>
      <c r="B2436" s="244" t="str">
        <f t="shared" si="37"/>
        <v>95731U</v>
      </c>
      <c r="C2436" s="244" t="s">
        <v>6665</v>
      </c>
      <c r="D2436" s="244" t="s">
        <v>65</v>
      </c>
      <c r="E2436" s="244" t="s">
        <v>4900</v>
      </c>
      <c r="F2436" s="245">
        <v>6.75</v>
      </c>
    </row>
    <row r="2437" spans="1:6" ht="13.5">
      <c r="A2437" s="244" t="s">
        <v>11983</v>
      </c>
      <c r="B2437" s="244" t="str">
        <f t="shared" si="37"/>
        <v>95732U</v>
      </c>
      <c r="C2437" s="244" t="s">
        <v>6666</v>
      </c>
      <c r="D2437" s="244" t="s">
        <v>2</v>
      </c>
      <c r="E2437" s="244" t="s">
        <v>4900</v>
      </c>
      <c r="F2437" s="245">
        <v>2.84</v>
      </c>
    </row>
    <row r="2438" spans="1:6" ht="13.5">
      <c r="A2438" s="244" t="s">
        <v>11984</v>
      </c>
      <c r="B2438" s="244" t="str">
        <f t="shared" si="37"/>
        <v>95745U</v>
      </c>
      <c r="C2438" s="244" t="s">
        <v>6667</v>
      </c>
      <c r="D2438" s="244" t="s">
        <v>65</v>
      </c>
      <c r="E2438" s="244" t="s">
        <v>4900</v>
      </c>
      <c r="F2438" s="245">
        <v>13.43</v>
      </c>
    </row>
    <row r="2439" spans="1:6" ht="13.5">
      <c r="A2439" s="244" t="s">
        <v>11985</v>
      </c>
      <c r="B2439" s="244" t="str">
        <f t="shared" si="37"/>
        <v>95746U</v>
      </c>
      <c r="C2439" s="244" t="s">
        <v>6668</v>
      </c>
      <c r="D2439" s="244" t="s">
        <v>65</v>
      </c>
      <c r="E2439" s="244" t="s">
        <v>4900</v>
      </c>
      <c r="F2439" s="245">
        <v>16.690000000000001</v>
      </c>
    </row>
    <row r="2440" spans="1:6" ht="13.5">
      <c r="A2440" s="244" t="s">
        <v>11986</v>
      </c>
      <c r="B2440" s="244" t="str">
        <f t="shared" ref="B2440:B2503" si="38">A2440&amp;"U"</f>
        <v>95747U</v>
      </c>
      <c r="C2440" s="244" t="s">
        <v>6669</v>
      </c>
      <c r="D2440" s="244" t="s">
        <v>65</v>
      </c>
      <c r="E2440" s="244" t="s">
        <v>4900</v>
      </c>
      <c r="F2440" s="245">
        <v>27.34</v>
      </c>
    </row>
    <row r="2441" spans="1:6" ht="13.5">
      <c r="A2441" s="244" t="s">
        <v>11987</v>
      </c>
      <c r="B2441" s="244" t="str">
        <f t="shared" si="38"/>
        <v>95748U</v>
      </c>
      <c r="C2441" s="244" t="s">
        <v>6670</v>
      </c>
      <c r="D2441" s="244" t="s">
        <v>65</v>
      </c>
      <c r="E2441" s="244" t="s">
        <v>4900</v>
      </c>
      <c r="F2441" s="245">
        <v>29.71</v>
      </c>
    </row>
    <row r="2442" spans="1:6" ht="13.5">
      <c r="A2442" s="244" t="s">
        <v>11988</v>
      </c>
      <c r="B2442" s="244" t="str">
        <f t="shared" si="38"/>
        <v>95749U</v>
      </c>
      <c r="C2442" s="244" t="s">
        <v>6671</v>
      </c>
      <c r="D2442" s="244" t="s">
        <v>65</v>
      </c>
      <c r="E2442" s="244" t="s">
        <v>4900</v>
      </c>
      <c r="F2442" s="245">
        <v>17.989999999999998</v>
      </c>
    </row>
    <row r="2443" spans="1:6" ht="13.5">
      <c r="A2443" s="244" t="s">
        <v>11989</v>
      </c>
      <c r="B2443" s="244" t="str">
        <f t="shared" si="38"/>
        <v>95750U</v>
      </c>
      <c r="C2443" s="244" t="s">
        <v>6672</v>
      </c>
      <c r="D2443" s="244" t="s">
        <v>65</v>
      </c>
      <c r="E2443" s="244" t="s">
        <v>4900</v>
      </c>
      <c r="F2443" s="245">
        <v>21.16</v>
      </c>
    </row>
    <row r="2444" spans="1:6" ht="13.5">
      <c r="A2444" s="244" t="s">
        <v>11990</v>
      </c>
      <c r="B2444" s="244" t="str">
        <f t="shared" si="38"/>
        <v>95751U</v>
      </c>
      <c r="C2444" s="244" t="s">
        <v>6673</v>
      </c>
      <c r="D2444" s="244" t="s">
        <v>65</v>
      </c>
      <c r="E2444" s="244" t="s">
        <v>4900</v>
      </c>
      <c r="F2444" s="245">
        <v>31.67</v>
      </c>
    </row>
    <row r="2445" spans="1:6" ht="13.5">
      <c r="A2445" s="244" t="s">
        <v>11991</v>
      </c>
      <c r="B2445" s="244" t="str">
        <f t="shared" si="38"/>
        <v>95752U</v>
      </c>
      <c r="C2445" s="244" t="s">
        <v>6674</v>
      </c>
      <c r="D2445" s="244" t="s">
        <v>65</v>
      </c>
      <c r="E2445" s="244" t="s">
        <v>4900</v>
      </c>
      <c r="F2445" s="245">
        <v>33.880000000000003</v>
      </c>
    </row>
    <row r="2446" spans="1:6" ht="13.5">
      <c r="A2446" s="244" t="s">
        <v>16901</v>
      </c>
      <c r="B2446" s="244" t="str">
        <f t="shared" si="38"/>
        <v>97667U</v>
      </c>
      <c r="C2446" s="244" t="s">
        <v>16902</v>
      </c>
      <c r="D2446" s="244" t="s">
        <v>65</v>
      </c>
      <c r="E2446" s="244" t="s">
        <v>4952</v>
      </c>
      <c r="F2446" s="245">
        <v>6.04</v>
      </c>
    </row>
    <row r="2447" spans="1:6" ht="13.5">
      <c r="A2447" s="244" t="s">
        <v>16903</v>
      </c>
      <c r="B2447" s="244" t="str">
        <f t="shared" si="38"/>
        <v>97668U</v>
      </c>
      <c r="C2447" s="244" t="s">
        <v>16904</v>
      </c>
      <c r="D2447" s="244" t="s">
        <v>65</v>
      </c>
      <c r="E2447" s="244" t="s">
        <v>4952</v>
      </c>
      <c r="F2447" s="245">
        <v>9.1999999999999993</v>
      </c>
    </row>
    <row r="2448" spans="1:6" ht="13.5">
      <c r="A2448" s="244" t="s">
        <v>16905</v>
      </c>
      <c r="B2448" s="244" t="str">
        <f t="shared" si="38"/>
        <v>97669U</v>
      </c>
      <c r="C2448" s="244" t="s">
        <v>16906</v>
      </c>
      <c r="D2448" s="244" t="s">
        <v>65</v>
      </c>
      <c r="E2448" s="244" t="s">
        <v>4952</v>
      </c>
      <c r="F2448" s="245">
        <v>14.53</v>
      </c>
    </row>
    <row r="2449" spans="1:6" ht="13.5">
      <c r="A2449" s="244" t="s">
        <v>16907</v>
      </c>
      <c r="B2449" s="244" t="str">
        <f t="shared" si="38"/>
        <v>97670U</v>
      </c>
      <c r="C2449" s="244" t="s">
        <v>16908</v>
      </c>
      <c r="D2449" s="244" t="s">
        <v>65</v>
      </c>
      <c r="E2449" s="244" t="s">
        <v>4952</v>
      </c>
      <c r="F2449" s="245">
        <v>18.809999999999999</v>
      </c>
    </row>
    <row r="2450" spans="1:6" ht="13.5">
      <c r="A2450" s="244" t="s">
        <v>11992</v>
      </c>
      <c r="B2450" s="244" t="str">
        <f t="shared" si="38"/>
        <v>91874U</v>
      </c>
      <c r="C2450" s="244" t="s">
        <v>6675</v>
      </c>
      <c r="D2450" s="244" t="s">
        <v>2</v>
      </c>
      <c r="E2450" s="244" t="s">
        <v>4900</v>
      </c>
      <c r="F2450" s="245">
        <v>3.08</v>
      </c>
    </row>
    <row r="2451" spans="1:6" ht="13.5">
      <c r="A2451" s="244" t="s">
        <v>11993</v>
      </c>
      <c r="B2451" s="244" t="str">
        <f t="shared" si="38"/>
        <v>91875U</v>
      </c>
      <c r="C2451" s="244" t="s">
        <v>6676</v>
      </c>
      <c r="D2451" s="244" t="s">
        <v>2</v>
      </c>
      <c r="E2451" s="244" t="s">
        <v>4900</v>
      </c>
      <c r="F2451" s="245">
        <v>4.04</v>
      </c>
    </row>
    <row r="2452" spans="1:6" ht="13.5">
      <c r="A2452" s="244" t="s">
        <v>11994</v>
      </c>
      <c r="B2452" s="244" t="str">
        <f t="shared" si="38"/>
        <v>91876U</v>
      </c>
      <c r="C2452" s="244" t="s">
        <v>6677</v>
      </c>
      <c r="D2452" s="244" t="s">
        <v>2</v>
      </c>
      <c r="E2452" s="244" t="s">
        <v>4900</v>
      </c>
      <c r="F2452" s="245">
        <v>5.3</v>
      </c>
    </row>
    <row r="2453" spans="1:6" ht="13.5">
      <c r="A2453" s="244" t="s">
        <v>11995</v>
      </c>
      <c r="B2453" s="244" t="str">
        <f t="shared" si="38"/>
        <v>91877U</v>
      </c>
      <c r="C2453" s="244" t="s">
        <v>6678</v>
      </c>
      <c r="D2453" s="244" t="s">
        <v>2</v>
      </c>
      <c r="E2453" s="244" t="s">
        <v>4900</v>
      </c>
      <c r="F2453" s="245">
        <v>6.93</v>
      </c>
    </row>
    <row r="2454" spans="1:6" ht="13.5">
      <c r="A2454" s="244" t="s">
        <v>11996</v>
      </c>
      <c r="B2454" s="244" t="str">
        <f t="shared" si="38"/>
        <v>91878U</v>
      </c>
      <c r="C2454" s="244" t="s">
        <v>6679</v>
      </c>
      <c r="D2454" s="244" t="s">
        <v>2</v>
      </c>
      <c r="E2454" s="244" t="s">
        <v>4900</v>
      </c>
      <c r="F2454" s="245">
        <v>4.05</v>
      </c>
    </row>
    <row r="2455" spans="1:6" ht="13.5">
      <c r="A2455" s="244" t="s">
        <v>11997</v>
      </c>
      <c r="B2455" s="244" t="str">
        <f t="shared" si="38"/>
        <v>91879U</v>
      </c>
      <c r="C2455" s="244" t="s">
        <v>6680</v>
      </c>
      <c r="D2455" s="244" t="s">
        <v>2</v>
      </c>
      <c r="E2455" s="244" t="s">
        <v>4900</v>
      </c>
      <c r="F2455" s="245">
        <v>4.9800000000000004</v>
      </c>
    </row>
    <row r="2456" spans="1:6" ht="13.5">
      <c r="A2456" s="244" t="s">
        <v>11998</v>
      </c>
      <c r="B2456" s="244" t="str">
        <f t="shared" si="38"/>
        <v>91880U</v>
      </c>
      <c r="C2456" s="244" t="s">
        <v>6681</v>
      </c>
      <c r="D2456" s="244" t="s">
        <v>2</v>
      </c>
      <c r="E2456" s="244" t="s">
        <v>4900</v>
      </c>
      <c r="F2456" s="245">
        <v>6.27</v>
      </c>
    </row>
    <row r="2457" spans="1:6" ht="13.5">
      <c r="A2457" s="244" t="s">
        <v>11999</v>
      </c>
      <c r="B2457" s="244" t="str">
        <f t="shared" si="38"/>
        <v>91881U</v>
      </c>
      <c r="C2457" s="244" t="s">
        <v>6682</v>
      </c>
      <c r="D2457" s="244" t="s">
        <v>2</v>
      </c>
      <c r="E2457" s="244" t="s">
        <v>4900</v>
      </c>
      <c r="F2457" s="245">
        <v>7.89</v>
      </c>
    </row>
    <row r="2458" spans="1:6" ht="13.5">
      <c r="A2458" s="244" t="s">
        <v>12000</v>
      </c>
      <c r="B2458" s="244" t="str">
        <f t="shared" si="38"/>
        <v>91882U</v>
      </c>
      <c r="C2458" s="244" t="s">
        <v>6683</v>
      </c>
      <c r="D2458" s="244" t="s">
        <v>2</v>
      </c>
      <c r="E2458" s="244" t="s">
        <v>4900</v>
      </c>
      <c r="F2458" s="245">
        <v>5.08</v>
      </c>
    </row>
    <row r="2459" spans="1:6" ht="13.5">
      <c r="A2459" s="244" t="s">
        <v>12001</v>
      </c>
      <c r="B2459" s="244" t="str">
        <f t="shared" si="38"/>
        <v>91884U</v>
      </c>
      <c r="C2459" s="244" t="s">
        <v>6684</v>
      </c>
      <c r="D2459" s="244" t="s">
        <v>2</v>
      </c>
      <c r="E2459" s="244" t="s">
        <v>4900</v>
      </c>
      <c r="F2459" s="245">
        <v>5.77</v>
      </c>
    </row>
    <row r="2460" spans="1:6" ht="13.5">
      <c r="A2460" s="244" t="s">
        <v>12002</v>
      </c>
      <c r="B2460" s="244" t="str">
        <f t="shared" si="38"/>
        <v>91885U</v>
      </c>
      <c r="C2460" s="244" t="s">
        <v>6685</v>
      </c>
      <c r="D2460" s="244" t="s">
        <v>2</v>
      </c>
      <c r="E2460" s="244" t="s">
        <v>4900</v>
      </c>
      <c r="F2460" s="245">
        <v>6.73</v>
      </c>
    </row>
    <row r="2461" spans="1:6" ht="13.5">
      <c r="A2461" s="244" t="s">
        <v>12003</v>
      </c>
      <c r="B2461" s="244" t="str">
        <f t="shared" si="38"/>
        <v>91886U</v>
      </c>
      <c r="C2461" s="244" t="s">
        <v>6686</v>
      </c>
      <c r="D2461" s="244" t="s">
        <v>2</v>
      </c>
      <c r="E2461" s="244" t="s">
        <v>4900</v>
      </c>
      <c r="F2461" s="245">
        <v>7.99</v>
      </c>
    </row>
    <row r="2462" spans="1:6" ht="13.5">
      <c r="A2462" s="244" t="s">
        <v>12004</v>
      </c>
      <c r="B2462" s="244" t="str">
        <f t="shared" si="38"/>
        <v>91887U</v>
      </c>
      <c r="C2462" s="244" t="s">
        <v>6687</v>
      </c>
      <c r="D2462" s="244" t="s">
        <v>2</v>
      </c>
      <c r="E2462" s="244" t="s">
        <v>4900</v>
      </c>
      <c r="F2462" s="245">
        <v>5.29</v>
      </c>
    </row>
    <row r="2463" spans="1:6" ht="13.5">
      <c r="A2463" s="244" t="s">
        <v>12005</v>
      </c>
      <c r="B2463" s="244" t="str">
        <f t="shared" si="38"/>
        <v>91889U</v>
      </c>
      <c r="C2463" s="244" t="s">
        <v>6688</v>
      </c>
      <c r="D2463" s="244" t="s">
        <v>2</v>
      </c>
      <c r="E2463" s="244" t="s">
        <v>4900</v>
      </c>
      <c r="F2463" s="245">
        <v>5.16</v>
      </c>
    </row>
    <row r="2464" spans="1:6" ht="13.5">
      <c r="A2464" s="244" t="s">
        <v>12006</v>
      </c>
      <c r="B2464" s="244" t="str">
        <f t="shared" si="38"/>
        <v>91890U</v>
      </c>
      <c r="C2464" s="244" t="s">
        <v>6689</v>
      </c>
      <c r="D2464" s="244" t="s">
        <v>2</v>
      </c>
      <c r="E2464" s="244" t="s">
        <v>4900</v>
      </c>
      <c r="F2464" s="245">
        <v>6.47</v>
      </c>
    </row>
    <row r="2465" spans="1:6" ht="13.5">
      <c r="A2465" s="244" t="s">
        <v>12007</v>
      </c>
      <c r="B2465" s="244" t="str">
        <f t="shared" si="38"/>
        <v>91892U</v>
      </c>
      <c r="C2465" s="244" t="s">
        <v>6690</v>
      </c>
      <c r="D2465" s="244" t="s">
        <v>2</v>
      </c>
      <c r="E2465" s="244" t="s">
        <v>4900</v>
      </c>
      <c r="F2465" s="245">
        <v>7.3</v>
      </c>
    </row>
    <row r="2466" spans="1:6" ht="13.5">
      <c r="A2466" s="244" t="s">
        <v>12008</v>
      </c>
      <c r="B2466" s="244" t="str">
        <f t="shared" si="38"/>
        <v>91893U</v>
      </c>
      <c r="C2466" s="244" t="s">
        <v>6691</v>
      </c>
      <c r="D2466" s="244" t="s">
        <v>2</v>
      </c>
      <c r="E2466" s="244" t="s">
        <v>4900</v>
      </c>
      <c r="F2466" s="245">
        <v>8.69</v>
      </c>
    </row>
    <row r="2467" spans="1:6" ht="13.5">
      <c r="A2467" s="244" t="s">
        <v>16909</v>
      </c>
      <c r="B2467" s="244" t="str">
        <f t="shared" si="38"/>
        <v>91895U</v>
      </c>
      <c r="C2467" s="244" t="s">
        <v>16910</v>
      </c>
      <c r="D2467" s="244" t="s">
        <v>2</v>
      </c>
      <c r="E2467" s="244" t="s">
        <v>4900</v>
      </c>
      <c r="F2467" s="245">
        <v>9.5399999999999991</v>
      </c>
    </row>
    <row r="2468" spans="1:6" ht="13.5">
      <c r="A2468" s="244" t="s">
        <v>12009</v>
      </c>
      <c r="B2468" s="244" t="str">
        <f t="shared" si="38"/>
        <v>91896U</v>
      </c>
      <c r="C2468" s="244" t="s">
        <v>6692</v>
      </c>
      <c r="D2468" s="244" t="s">
        <v>2</v>
      </c>
      <c r="E2468" s="244" t="s">
        <v>4900</v>
      </c>
      <c r="F2468" s="245">
        <v>10.75</v>
      </c>
    </row>
    <row r="2469" spans="1:6" ht="13.5">
      <c r="A2469" s="244" t="s">
        <v>12010</v>
      </c>
      <c r="B2469" s="244" t="str">
        <f t="shared" si="38"/>
        <v>91898U</v>
      </c>
      <c r="C2469" s="244" t="s">
        <v>6693</v>
      </c>
      <c r="D2469" s="244" t="s">
        <v>2</v>
      </c>
      <c r="E2469" s="244" t="s">
        <v>4900</v>
      </c>
      <c r="F2469" s="245">
        <v>11.65</v>
      </c>
    </row>
    <row r="2470" spans="1:6" ht="13.5">
      <c r="A2470" s="244" t="s">
        <v>12011</v>
      </c>
      <c r="B2470" s="244" t="str">
        <f t="shared" si="38"/>
        <v>91899U</v>
      </c>
      <c r="C2470" s="244" t="s">
        <v>6694</v>
      </c>
      <c r="D2470" s="244" t="s">
        <v>2</v>
      </c>
      <c r="E2470" s="244" t="s">
        <v>4900</v>
      </c>
      <c r="F2470" s="245">
        <v>6.69</v>
      </c>
    </row>
    <row r="2471" spans="1:6" ht="13.5">
      <c r="A2471" s="244" t="s">
        <v>12012</v>
      </c>
      <c r="B2471" s="244" t="str">
        <f t="shared" si="38"/>
        <v>91901U</v>
      </c>
      <c r="C2471" s="244" t="s">
        <v>6695</v>
      </c>
      <c r="D2471" s="244" t="s">
        <v>2</v>
      </c>
      <c r="E2471" s="244" t="s">
        <v>4900</v>
      </c>
      <c r="F2471" s="245">
        <v>6.56</v>
      </c>
    </row>
    <row r="2472" spans="1:6" ht="13.5">
      <c r="A2472" s="244" t="s">
        <v>12013</v>
      </c>
      <c r="B2472" s="244" t="str">
        <f t="shared" si="38"/>
        <v>91902U</v>
      </c>
      <c r="C2472" s="244" t="s">
        <v>6696</v>
      </c>
      <c r="D2472" s="244" t="s">
        <v>2</v>
      </c>
      <c r="E2472" s="244" t="s">
        <v>4900</v>
      </c>
      <c r="F2472" s="245">
        <v>7.85</v>
      </c>
    </row>
    <row r="2473" spans="1:6" ht="13.5">
      <c r="A2473" s="244" t="s">
        <v>12014</v>
      </c>
      <c r="B2473" s="244" t="str">
        <f t="shared" si="38"/>
        <v>91904U</v>
      </c>
      <c r="C2473" s="244" t="s">
        <v>6697</v>
      </c>
      <c r="D2473" s="244" t="s">
        <v>2</v>
      </c>
      <c r="E2473" s="244" t="s">
        <v>4900</v>
      </c>
      <c r="F2473" s="245">
        <v>8.68</v>
      </c>
    </row>
    <row r="2474" spans="1:6" ht="13.5">
      <c r="A2474" s="244" t="s">
        <v>12015</v>
      </c>
      <c r="B2474" s="244" t="str">
        <f t="shared" si="38"/>
        <v>91905U</v>
      </c>
      <c r="C2474" s="244" t="s">
        <v>6698</v>
      </c>
      <c r="D2474" s="244" t="s">
        <v>2</v>
      </c>
      <c r="E2474" s="244" t="s">
        <v>4900</v>
      </c>
      <c r="F2474" s="245">
        <v>10.08</v>
      </c>
    </row>
    <row r="2475" spans="1:6" ht="13.5">
      <c r="A2475" s="244" t="s">
        <v>16911</v>
      </c>
      <c r="B2475" s="244" t="str">
        <f t="shared" si="38"/>
        <v>91907U</v>
      </c>
      <c r="C2475" s="244" t="s">
        <v>16912</v>
      </c>
      <c r="D2475" s="244" t="s">
        <v>2</v>
      </c>
      <c r="E2475" s="244" t="s">
        <v>4900</v>
      </c>
      <c r="F2475" s="245">
        <v>10.93</v>
      </c>
    </row>
    <row r="2476" spans="1:6" ht="13.5">
      <c r="A2476" s="244" t="s">
        <v>12016</v>
      </c>
      <c r="B2476" s="244" t="str">
        <f t="shared" si="38"/>
        <v>91908U</v>
      </c>
      <c r="C2476" s="244" t="s">
        <v>6699</v>
      </c>
      <c r="D2476" s="244" t="s">
        <v>2</v>
      </c>
      <c r="E2476" s="244" t="s">
        <v>4900</v>
      </c>
      <c r="F2476" s="245">
        <v>12.17</v>
      </c>
    </row>
    <row r="2477" spans="1:6" ht="13.5">
      <c r="A2477" s="244" t="s">
        <v>12017</v>
      </c>
      <c r="B2477" s="244" t="str">
        <f t="shared" si="38"/>
        <v>91910U</v>
      </c>
      <c r="C2477" s="244" t="s">
        <v>6700</v>
      </c>
      <c r="D2477" s="244" t="s">
        <v>2</v>
      </c>
      <c r="E2477" s="244" t="s">
        <v>4900</v>
      </c>
      <c r="F2477" s="245">
        <v>13.07</v>
      </c>
    </row>
    <row r="2478" spans="1:6" ht="13.5">
      <c r="A2478" s="244" t="s">
        <v>12018</v>
      </c>
      <c r="B2478" s="244" t="str">
        <f t="shared" si="38"/>
        <v>91911U</v>
      </c>
      <c r="C2478" s="244" t="s">
        <v>6701</v>
      </c>
      <c r="D2478" s="244" t="s">
        <v>2</v>
      </c>
      <c r="E2478" s="244" t="s">
        <v>4900</v>
      </c>
      <c r="F2478" s="245">
        <v>8.2799999999999994</v>
      </c>
    </row>
    <row r="2479" spans="1:6" ht="13.5">
      <c r="A2479" s="244" t="s">
        <v>12019</v>
      </c>
      <c r="B2479" s="244" t="str">
        <f t="shared" si="38"/>
        <v>91913U</v>
      </c>
      <c r="C2479" s="244" t="s">
        <v>6702</v>
      </c>
      <c r="D2479" s="244" t="s">
        <v>2</v>
      </c>
      <c r="E2479" s="244" t="s">
        <v>4900</v>
      </c>
      <c r="F2479" s="245">
        <v>8.15</v>
      </c>
    </row>
    <row r="2480" spans="1:6" ht="13.5">
      <c r="A2480" s="244" t="s">
        <v>12020</v>
      </c>
      <c r="B2480" s="244" t="str">
        <f t="shared" si="38"/>
        <v>91914U</v>
      </c>
      <c r="C2480" s="244" t="s">
        <v>6703</v>
      </c>
      <c r="D2480" s="244" t="s">
        <v>2</v>
      </c>
      <c r="E2480" s="244" t="s">
        <v>4900</v>
      </c>
      <c r="F2480" s="245">
        <v>9.09</v>
      </c>
    </row>
    <row r="2481" spans="1:6" ht="13.5">
      <c r="A2481" s="244" t="s">
        <v>12021</v>
      </c>
      <c r="B2481" s="244" t="str">
        <f t="shared" si="38"/>
        <v>91916U</v>
      </c>
      <c r="C2481" s="244" t="s">
        <v>6704</v>
      </c>
      <c r="D2481" s="244" t="s">
        <v>2</v>
      </c>
      <c r="E2481" s="244" t="s">
        <v>4900</v>
      </c>
      <c r="F2481" s="245">
        <v>9.92</v>
      </c>
    </row>
    <row r="2482" spans="1:6" ht="13.5">
      <c r="A2482" s="244" t="s">
        <v>12022</v>
      </c>
      <c r="B2482" s="244" t="str">
        <f t="shared" si="38"/>
        <v>91917U</v>
      </c>
      <c r="C2482" s="244" t="s">
        <v>6705</v>
      </c>
      <c r="D2482" s="244" t="s">
        <v>2</v>
      </c>
      <c r="E2482" s="244" t="s">
        <v>4900</v>
      </c>
      <c r="F2482" s="245">
        <v>10.81</v>
      </c>
    </row>
    <row r="2483" spans="1:6" ht="13.5">
      <c r="A2483" s="244" t="s">
        <v>16913</v>
      </c>
      <c r="B2483" s="244" t="str">
        <f t="shared" si="38"/>
        <v>91919U</v>
      </c>
      <c r="C2483" s="244" t="s">
        <v>16914</v>
      </c>
      <c r="D2483" s="244" t="s">
        <v>2</v>
      </c>
      <c r="E2483" s="244" t="s">
        <v>4900</v>
      </c>
      <c r="F2483" s="245">
        <v>11.66</v>
      </c>
    </row>
    <row r="2484" spans="1:6" ht="13.5">
      <c r="A2484" s="244" t="s">
        <v>12023</v>
      </c>
      <c r="B2484" s="244" t="str">
        <f t="shared" si="38"/>
        <v>91920U</v>
      </c>
      <c r="C2484" s="244" t="s">
        <v>6706</v>
      </c>
      <c r="D2484" s="244" t="s">
        <v>2</v>
      </c>
      <c r="E2484" s="244" t="s">
        <v>4900</v>
      </c>
      <c r="F2484" s="245">
        <v>12.34</v>
      </c>
    </row>
    <row r="2485" spans="1:6" ht="13.5">
      <c r="A2485" s="244" t="s">
        <v>12024</v>
      </c>
      <c r="B2485" s="244" t="str">
        <f t="shared" si="38"/>
        <v>91922U</v>
      </c>
      <c r="C2485" s="244" t="s">
        <v>6707</v>
      </c>
      <c r="D2485" s="244" t="s">
        <v>2</v>
      </c>
      <c r="E2485" s="244" t="s">
        <v>4900</v>
      </c>
      <c r="F2485" s="245">
        <v>13.24</v>
      </c>
    </row>
    <row r="2486" spans="1:6" ht="13.5">
      <c r="A2486" s="244" t="s">
        <v>12025</v>
      </c>
      <c r="B2486" s="244" t="str">
        <f t="shared" si="38"/>
        <v>93013U</v>
      </c>
      <c r="C2486" s="244" t="s">
        <v>6708</v>
      </c>
      <c r="D2486" s="244" t="s">
        <v>2</v>
      </c>
      <c r="E2486" s="244" t="s">
        <v>4900</v>
      </c>
      <c r="F2486" s="245">
        <v>8.93</v>
      </c>
    </row>
    <row r="2487" spans="1:6" ht="13.5">
      <c r="A2487" s="244" t="s">
        <v>12026</v>
      </c>
      <c r="B2487" s="244" t="str">
        <f t="shared" si="38"/>
        <v>93014U</v>
      </c>
      <c r="C2487" s="244" t="s">
        <v>6709</v>
      </c>
      <c r="D2487" s="244" t="s">
        <v>2</v>
      </c>
      <c r="E2487" s="244" t="s">
        <v>4900</v>
      </c>
      <c r="F2487" s="245">
        <v>10.73</v>
      </c>
    </row>
    <row r="2488" spans="1:6" ht="13.5">
      <c r="A2488" s="244" t="s">
        <v>12027</v>
      </c>
      <c r="B2488" s="244" t="str">
        <f t="shared" si="38"/>
        <v>93015U</v>
      </c>
      <c r="C2488" s="244" t="s">
        <v>6710</v>
      </c>
      <c r="D2488" s="244" t="s">
        <v>2</v>
      </c>
      <c r="E2488" s="244" t="s">
        <v>4900</v>
      </c>
      <c r="F2488" s="245">
        <v>15.06</v>
      </c>
    </row>
    <row r="2489" spans="1:6" ht="13.5">
      <c r="A2489" s="244" t="s">
        <v>12028</v>
      </c>
      <c r="B2489" s="244" t="str">
        <f t="shared" si="38"/>
        <v>93016U</v>
      </c>
      <c r="C2489" s="244" t="s">
        <v>6711</v>
      </c>
      <c r="D2489" s="244" t="s">
        <v>2</v>
      </c>
      <c r="E2489" s="244" t="s">
        <v>4900</v>
      </c>
      <c r="F2489" s="245">
        <v>17.850000000000001</v>
      </c>
    </row>
    <row r="2490" spans="1:6" ht="13.5">
      <c r="A2490" s="244" t="s">
        <v>12029</v>
      </c>
      <c r="B2490" s="244" t="str">
        <f t="shared" si="38"/>
        <v>93017U</v>
      </c>
      <c r="C2490" s="244" t="s">
        <v>6712</v>
      </c>
      <c r="D2490" s="244" t="s">
        <v>2</v>
      </c>
      <c r="E2490" s="244" t="s">
        <v>4900</v>
      </c>
      <c r="F2490" s="245">
        <v>25.56</v>
      </c>
    </row>
    <row r="2491" spans="1:6" ht="13.5">
      <c r="A2491" s="244" t="s">
        <v>12030</v>
      </c>
      <c r="B2491" s="244" t="str">
        <f t="shared" si="38"/>
        <v>93018U</v>
      </c>
      <c r="C2491" s="244" t="s">
        <v>6713</v>
      </c>
      <c r="D2491" s="244" t="s">
        <v>2</v>
      </c>
      <c r="E2491" s="244" t="s">
        <v>4900</v>
      </c>
      <c r="F2491" s="245">
        <v>13.56</v>
      </c>
    </row>
    <row r="2492" spans="1:6" ht="13.5">
      <c r="A2492" s="244" t="s">
        <v>12031</v>
      </c>
      <c r="B2492" s="244" t="str">
        <f t="shared" si="38"/>
        <v>93020U</v>
      </c>
      <c r="C2492" s="244" t="s">
        <v>6714</v>
      </c>
      <c r="D2492" s="244" t="s">
        <v>2</v>
      </c>
      <c r="E2492" s="244" t="s">
        <v>4900</v>
      </c>
      <c r="F2492" s="245">
        <v>16.760000000000002</v>
      </c>
    </row>
    <row r="2493" spans="1:6" ht="13.5">
      <c r="A2493" s="244" t="s">
        <v>12032</v>
      </c>
      <c r="B2493" s="244" t="str">
        <f t="shared" si="38"/>
        <v>93022U</v>
      </c>
      <c r="C2493" s="244" t="s">
        <v>6715</v>
      </c>
      <c r="D2493" s="244" t="s">
        <v>2</v>
      </c>
      <c r="E2493" s="244" t="s">
        <v>4900</v>
      </c>
      <c r="F2493" s="245">
        <v>25.37</v>
      </c>
    </row>
    <row r="2494" spans="1:6" ht="13.5">
      <c r="A2494" s="244" t="s">
        <v>12033</v>
      </c>
      <c r="B2494" s="244" t="str">
        <f t="shared" si="38"/>
        <v>93024U</v>
      </c>
      <c r="C2494" s="244" t="s">
        <v>6716</v>
      </c>
      <c r="D2494" s="244" t="s">
        <v>2</v>
      </c>
      <c r="E2494" s="244" t="s">
        <v>4900</v>
      </c>
      <c r="F2494" s="245">
        <v>27.03</v>
      </c>
    </row>
    <row r="2495" spans="1:6" ht="13.5">
      <c r="A2495" s="244" t="s">
        <v>12034</v>
      </c>
      <c r="B2495" s="244" t="str">
        <f t="shared" si="38"/>
        <v>93026U</v>
      </c>
      <c r="C2495" s="244" t="s">
        <v>6717</v>
      </c>
      <c r="D2495" s="244" t="s">
        <v>2</v>
      </c>
      <c r="E2495" s="244" t="s">
        <v>4900</v>
      </c>
      <c r="F2495" s="245">
        <v>41.32</v>
      </c>
    </row>
    <row r="2496" spans="1:6" ht="13.5">
      <c r="A2496" s="244" t="s">
        <v>12035</v>
      </c>
      <c r="B2496" s="244" t="str">
        <f t="shared" si="38"/>
        <v>95733U</v>
      </c>
      <c r="C2496" s="244" t="s">
        <v>6718</v>
      </c>
      <c r="D2496" s="244" t="s">
        <v>2</v>
      </c>
      <c r="E2496" s="244" t="s">
        <v>4900</v>
      </c>
      <c r="F2496" s="245">
        <v>3.66</v>
      </c>
    </row>
    <row r="2497" spans="1:6" ht="13.5">
      <c r="A2497" s="244" t="s">
        <v>12036</v>
      </c>
      <c r="B2497" s="244" t="str">
        <f t="shared" si="38"/>
        <v>95734U</v>
      </c>
      <c r="C2497" s="244" t="s">
        <v>6719</v>
      </c>
      <c r="D2497" s="244" t="s">
        <v>2</v>
      </c>
      <c r="E2497" s="244" t="s">
        <v>4900</v>
      </c>
      <c r="F2497" s="245">
        <v>4.8499999999999996</v>
      </c>
    </row>
    <row r="2498" spans="1:6" ht="13.5">
      <c r="A2498" s="244" t="s">
        <v>12037</v>
      </c>
      <c r="B2498" s="244" t="str">
        <f t="shared" si="38"/>
        <v>95735U</v>
      </c>
      <c r="C2498" s="244" t="s">
        <v>6720</v>
      </c>
      <c r="D2498" s="244" t="s">
        <v>2</v>
      </c>
      <c r="E2498" s="244" t="s">
        <v>4900</v>
      </c>
      <c r="F2498" s="245">
        <v>4.3099999999999996</v>
      </c>
    </row>
    <row r="2499" spans="1:6" ht="13.5">
      <c r="A2499" s="244" t="s">
        <v>12038</v>
      </c>
      <c r="B2499" s="244" t="str">
        <f t="shared" si="38"/>
        <v>95736U</v>
      </c>
      <c r="C2499" s="244" t="s">
        <v>6721</v>
      </c>
      <c r="D2499" s="244" t="s">
        <v>2</v>
      </c>
      <c r="E2499" s="244" t="s">
        <v>4900</v>
      </c>
      <c r="F2499" s="245">
        <v>4.96</v>
      </c>
    </row>
    <row r="2500" spans="1:6" ht="13.5">
      <c r="A2500" s="244" t="s">
        <v>12039</v>
      </c>
      <c r="B2500" s="244" t="str">
        <f t="shared" si="38"/>
        <v>95738U</v>
      </c>
      <c r="C2500" s="244" t="s">
        <v>6722</v>
      </c>
      <c r="D2500" s="244" t="s">
        <v>2</v>
      </c>
      <c r="E2500" s="244" t="s">
        <v>4900</v>
      </c>
      <c r="F2500" s="245">
        <v>5.91</v>
      </c>
    </row>
    <row r="2501" spans="1:6" ht="13.5">
      <c r="A2501" s="244" t="s">
        <v>12040</v>
      </c>
      <c r="B2501" s="244" t="str">
        <f t="shared" si="38"/>
        <v>95753U</v>
      </c>
      <c r="C2501" s="244" t="s">
        <v>6723</v>
      </c>
      <c r="D2501" s="244" t="s">
        <v>2</v>
      </c>
      <c r="E2501" s="244" t="s">
        <v>4900</v>
      </c>
      <c r="F2501" s="245">
        <v>4.79</v>
      </c>
    </row>
    <row r="2502" spans="1:6" ht="13.5">
      <c r="A2502" s="244" t="s">
        <v>12041</v>
      </c>
      <c r="B2502" s="244" t="str">
        <f t="shared" si="38"/>
        <v>95754U</v>
      </c>
      <c r="C2502" s="244" t="s">
        <v>6724</v>
      </c>
      <c r="D2502" s="244" t="s">
        <v>2</v>
      </c>
      <c r="E2502" s="244" t="s">
        <v>4900</v>
      </c>
      <c r="F2502" s="245">
        <v>5.98</v>
      </c>
    </row>
    <row r="2503" spans="1:6" ht="13.5">
      <c r="A2503" s="244" t="s">
        <v>12042</v>
      </c>
      <c r="B2503" s="244" t="str">
        <f t="shared" si="38"/>
        <v>95755U</v>
      </c>
      <c r="C2503" s="244" t="s">
        <v>6725</v>
      </c>
      <c r="D2503" s="244" t="s">
        <v>2</v>
      </c>
      <c r="E2503" s="244" t="s">
        <v>4900</v>
      </c>
      <c r="F2503" s="245">
        <v>8.52</v>
      </c>
    </row>
    <row r="2504" spans="1:6" ht="13.5">
      <c r="A2504" s="244" t="s">
        <v>12043</v>
      </c>
      <c r="B2504" s="244" t="str">
        <f t="shared" ref="B2504:B2567" si="39">A2504&amp;"U"</f>
        <v>95756U</v>
      </c>
      <c r="C2504" s="244" t="s">
        <v>6726</v>
      </c>
      <c r="D2504" s="244" t="s">
        <v>2</v>
      </c>
      <c r="E2504" s="244" t="s">
        <v>4900</v>
      </c>
      <c r="F2504" s="245">
        <v>11.3</v>
      </c>
    </row>
    <row r="2505" spans="1:6" ht="13.5">
      <c r="A2505" s="244" t="s">
        <v>12044</v>
      </c>
      <c r="B2505" s="244" t="str">
        <f t="shared" si="39"/>
        <v>95757U</v>
      </c>
      <c r="C2505" s="244" t="s">
        <v>6727</v>
      </c>
      <c r="D2505" s="244" t="s">
        <v>2</v>
      </c>
      <c r="E2505" s="244" t="s">
        <v>4900</v>
      </c>
      <c r="F2505" s="245">
        <v>7.35</v>
      </c>
    </row>
    <row r="2506" spans="1:6" ht="13.5">
      <c r="A2506" s="244" t="s">
        <v>12045</v>
      </c>
      <c r="B2506" s="244" t="str">
        <f t="shared" si="39"/>
        <v>95758U</v>
      </c>
      <c r="C2506" s="244" t="s">
        <v>6728</v>
      </c>
      <c r="D2506" s="244" t="s">
        <v>2</v>
      </c>
      <c r="E2506" s="244" t="s">
        <v>4900</v>
      </c>
      <c r="F2506" s="245">
        <v>8.24</v>
      </c>
    </row>
    <row r="2507" spans="1:6" ht="13.5">
      <c r="A2507" s="244" t="s">
        <v>12046</v>
      </c>
      <c r="B2507" s="244" t="str">
        <f t="shared" si="39"/>
        <v>95759U</v>
      </c>
      <c r="C2507" s="244" t="s">
        <v>6729</v>
      </c>
      <c r="D2507" s="244" t="s">
        <v>2</v>
      </c>
      <c r="E2507" s="244" t="s">
        <v>4900</v>
      </c>
      <c r="F2507" s="245">
        <v>10.36</v>
      </c>
    </row>
    <row r="2508" spans="1:6" ht="13.5">
      <c r="A2508" s="244" t="s">
        <v>12047</v>
      </c>
      <c r="B2508" s="244" t="str">
        <f t="shared" si="39"/>
        <v>95760U</v>
      </c>
      <c r="C2508" s="244" t="s">
        <v>6730</v>
      </c>
      <c r="D2508" s="244" t="s">
        <v>2</v>
      </c>
      <c r="E2508" s="244" t="s">
        <v>4900</v>
      </c>
      <c r="F2508" s="245">
        <v>12.65</v>
      </c>
    </row>
    <row r="2509" spans="1:6" ht="13.5">
      <c r="A2509" s="244" t="s">
        <v>16915</v>
      </c>
      <c r="B2509" s="244" t="str">
        <f t="shared" si="39"/>
        <v>97559U</v>
      </c>
      <c r="C2509" s="244" t="s">
        <v>16916</v>
      </c>
      <c r="D2509" s="244" t="s">
        <v>2</v>
      </c>
      <c r="E2509" s="244" t="s">
        <v>4900</v>
      </c>
      <c r="F2509" s="245">
        <v>6.38</v>
      </c>
    </row>
    <row r="2510" spans="1:6" ht="13.5">
      <c r="A2510" s="244" t="s">
        <v>16917</v>
      </c>
      <c r="B2510" s="244" t="str">
        <f t="shared" si="39"/>
        <v>97562U</v>
      </c>
      <c r="C2510" s="244" t="s">
        <v>16918</v>
      </c>
      <c r="D2510" s="244" t="s">
        <v>2</v>
      </c>
      <c r="E2510" s="244" t="s">
        <v>4900</v>
      </c>
      <c r="F2510" s="245">
        <v>7.76</v>
      </c>
    </row>
    <row r="2511" spans="1:6" ht="13.5">
      <c r="A2511" s="244" t="s">
        <v>16919</v>
      </c>
      <c r="B2511" s="244" t="str">
        <f t="shared" si="39"/>
        <v>97564U</v>
      </c>
      <c r="C2511" s="244" t="s">
        <v>16920</v>
      </c>
      <c r="D2511" s="244" t="s">
        <v>2</v>
      </c>
      <c r="E2511" s="244" t="s">
        <v>4900</v>
      </c>
      <c r="F2511" s="245">
        <v>9</v>
      </c>
    </row>
    <row r="2512" spans="1:6" ht="13.5">
      <c r="A2512" s="244" t="s">
        <v>12048</v>
      </c>
      <c r="B2512" s="244" t="str">
        <f t="shared" si="39"/>
        <v>91924U</v>
      </c>
      <c r="C2512" s="244" t="s">
        <v>6731</v>
      </c>
      <c r="D2512" s="244" t="s">
        <v>65</v>
      </c>
      <c r="E2512" s="244" t="s">
        <v>4900</v>
      </c>
      <c r="F2512" s="245">
        <v>1.71</v>
      </c>
    </row>
    <row r="2513" spans="1:6" ht="13.5">
      <c r="A2513" s="244" t="s">
        <v>12049</v>
      </c>
      <c r="B2513" s="244" t="str">
        <f t="shared" si="39"/>
        <v>91925U</v>
      </c>
      <c r="C2513" s="244" t="s">
        <v>6732</v>
      </c>
      <c r="D2513" s="244" t="s">
        <v>65</v>
      </c>
      <c r="E2513" s="244" t="s">
        <v>4900</v>
      </c>
      <c r="F2513" s="245">
        <v>2.34</v>
      </c>
    </row>
    <row r="2514" spans="1:6" ht="13.5">
      <c r="A2514" s="244" t="s">
        <v>12050</v>
      </c>
      <c r="B2514" s="244" t="str">
        <f t="shared" si="39"/>
        <v>91926U</v>
      </c>
      <c r="C2514" s="244" t="s">
        <v>4846</v>
      </c>
      <c r="D2514" s="244" t="s">
        <v>65</v>
      </c>
      <c r="E2514" s="244" t="s">
        <v>4900</v>
      </c>
      <c r="F2514" s="245">
        <v>2.44</v>
      </c>
    </row>
    <row r="2515" spans="1:6" ht="13.5">
      <c r="A2515" s="244" t="s">
        <v>12051</v>
      </c>
      <c r="B2515" s="244" t="str">
        <f t="shared" si="39"/>
        <v>91927U</v>
      </c>
      <c r="C2515" s="244" t="s">
        <v>6733</v>
      </c>
      <c r="D2515" s="244" t="s">
        <v>65</v>
      </c>
      <c r="E2515" s="244" t="s">
        <v>4900</v>
      </c>
      <c r="F2515" s="245">
        <v>3.13</v>
      </c>
    </row>
    <row r="2516" spans="1:6" ht="13.5">
      <c r="A2516" s="244" t="s">
        <v>12052</v>
      </c>
      <c r="B2516" s="244" t="str">
        <f t="shared" si="39"/>
        <v>91928U</v>
      </c>
      <c r="C2516" s="244" t="s">
        <v>4857</v>
      </c>
      <c r="D2516" s="244" t="s">
        <v>65</v>
      </c>
      <c r="E2516" s="244" t="s">
        <v>4900</v>
      </c>
      <c r="F2516" s="245">
        <v>3.89</v>
      </c>
    </row>
    <row r="2517" spans="1:6" ht="13.5">
      <c r="A2517" s="244" t="s">
        <v>12053</v>
      </c>
      <c r="B2517" s="244" t="str">
        <f t="shared" si="39"/>
        <v>91929U</v>
      </c>
      <c r="C2517" s="244" t="s">
        <v>6734</v>
      </c>
      <c r="D2517" s="244" t="s">
        <v>65</v>
      </c>
      <c r="E2517" s="244" t="s">
        <v>4900</v>
      </c>
      <c r="F2517" s="245">
        <v>4.38</v>
      </c>
    </row>
    <row r="2518" spans="1:6" ht="13.5">
      <c r="A2518" s="244" t="s">
        <v>12054</v>
      </c>
      <c r="B2518" s="244" t="str">
        <f t="shared" si="39"/>
        <v>91930U</v>
      </c>
      <c r="C2518" s="244" t="s">
        <v>6735</v>
      </c>
      <c r="D2518" s="244" t="s">
        <v>65</v>
      </c>
      <c r="E2518" s="244" t="s">
        <v>4900</v>
      </c>
      <c r="F2518" s="245">
        <v>5.32</v>
      </c>
    </row>
    <row r="2519" spans="1:6" ht="13.5">
      <c r="A2519" s="244" t="s">
        <v>12055</v>
      </c>
      <c r="B2519" s="244" t="str">
        <f t="shared" si="39"/>
        <v>91931U</v>
      </c>
      <c r="C2519" s="244" t="s">
        <v>6736</v>
      </c>
      <c r="D2519" s="244" t="s">
        <v>65</v>
      </c>
      <c r="E2519" s="244" t="s">
        <v>4900</v>
      </c>
      <c r="F2519" s="245">
        <v>5.9</v>
      </c>
    </row>
    <row r="2520" spans="1:6" ht="13.5">
      <c r="A2520" s="244" t="s">
        <v>12056</v>
      </c>
      <c r="B2520" s="244" t="str">
        <f t="shared" si="39"/>
        <v>91932U</v>
      </c>
      <c r="C2520" s="244" t="s">
        <v>6737</v>
      </c>
      <c r="D2520" s="244" t="s">
        <v>65</v>
      </c>
      <c r="E2520" s="244" t="s">
        <v>4900</v>
      </c>
      <c r="F2520" s="245">
        <v>8.67</v>
      </c>
    </row>
    <row r="2521" spans="1:6" ht="13.5">
      <c r="A2521" s="244" t="s">
        <v>12057</v>
      </c>
      <c r="B2521" s="244" t="str">
        <f t="shared" si="39"/>
        <v>91933U</v>
      </c>
      <c r="C2521" s="244" t="s">
        <v>4847</v>
      </c>
      <c r="D2521" s="244" t="s">
        <v>65</v>
      </c>
      <c r="E2521" s="244" t="s">
        <v>4900</v>
      </c>
      <c r="F2521" s="245">
        <v>9.23</v>
      </c>
    </row>
    <row r="2522" spans="1:6" ht="13.5">
      <c r="A2522" s="244" t="s">
        <v>12058</v>
      </c>
      <c r="B2522" s="244" t="str">
        <f t="shared" si="39"/>
        <v>91934U</v>
      </c>
      <c r="C2522" s="244" t="s">
        <v>6738</v>
      </c>
      <c r="D2522" s="244" t="s">
        <v>65</v>
      </c>
      <c r="E2522" s="244" t="s">
        <v>4900</v>
      </c>
      <c r="F2522" s="245">
        <v>13.24</v>
      </c>
    </row>
    <row r="2523" spans="1:6" ht="13.5">
      <c r="A2523" s="244" t="s">
        <v>12059</v>
      </c>
      <c r="B2523" s="244" t="str">
        <f t="shared" si="39"/>
        <v>91935U</v>
      </c>
      <c r="C2523" s="244" t="s">
        <v>6739</v>
      </c>
      <c r="D2523" s="244" t="s">
        <v>65</v>
      </c>
      <c r="E2523" s="244" t="s">
        <v>4900</v>
      </c>
      <c r="F2523" s="245">
        <v>14.03</v>
      </c>
    </row>
    <row r="2524" spans="1:6" ht="13.5">
      <c r="A2524" s="244" t="s">
        <v>12060</v>
      </c>
      <c r="B2524" s="244" t="str">
        <f t="shared" si="39"/>
        <v>92979U</v>
      </c>
      <c r="C2524" s="244" t="s">
        <v>6740</v>
      </c>
      <c r="D2524" s="244" t="s">
        <v>65</v>
      </c>
      <c r="E2524" s="244" t="s">
        <v>4900</v>
      </c>
      <c r="F2524" s="245">
        <v>5.58</v>
      </c>
    </row>
    <row r="2525" spans="1:6" ht="13.5">
      <c r="A2525" s="244" t="s">
        <v>12061</v>
      </c>
      <c r="B2525" s="244" t="str">
        <f t="shared" si="39"/>
        <v>92980U</v>
      </c>
      <c r="C2525" s="244" t="s">
        <v>4839</v>
      </c>
      <c r="D2525" s="244" t="s">
        <v>65</v>
      </c>
      <c r="E2525" s="244" t="s">
        <v>4900</v>
      </c>
      <c r="F2525" s="245">
        <v>6.07</v>
      </c>
    </row>
    <row r="2526" spans="1:6" ht="13.5">
      <c r="A2526" s="244" t="s">
        <v>12062</v>
      </c>
      <c r="B2526" s="244" t="str">
        <f t="shared" si="39"/>
        <v>92981U</v>
      </c>
      <c r="C2526" s="244" t="s">
        <v>6741</v>
      </c>
      <c r="D2526" s="244" t="s">
        <v>65</v>
      </c>
      <c r="E2526" s="244" t="s">
        <v>4900</v>
      </c>
      <c r="F2526" s="245">
        <v>8.57</v>
      </c>
    </row>
    <row r="2527" spans="1:6" ht="13.5">
      <c r="A2527" s="244" t="s">
        <v>12063</v>
      </c>
      <c r="B2527" s="244" t="str">
        <f t="shared" si="39"/>
        <v>92982U</v>
      </c>
      <c r="C2527" s="244" t="s">
        <v>4840</v>
      </c>
      <c r="D2527" s="244" t="s">
        <v>65</v>
      </c>
      <c r="E2527" s="244" t="s">
        <v>4900</v>
      </c>
      <c r="F2527" s="245">
        <v>9.26</v>
      </c>
    </row>
    <row r="2528" spans="1:6" ht="13.5">
      <c r="A2528" s="244" t="s">
        <v>12064</v>
      </c>
      <c r="B2528" s="244" t="str">
        <f t="shared" si="39"/>
        <v>92983U</v>
      </c>
      <c r="C2528" s="244" t="s">
        <v>6742</v>
      </c>
      <c r="D2528" s="244" t="s">
        <v>65</v>
      </c>
      <c r="E2528" s="244" t="s">
        <v>4900</v>
      </c>
      <c r="F2528" s="245">
        <v>15.01</v>
      </c>
    </row>
    <row r="2529" spans="1:6" ht="13.5">
      <c r="A2529" s="244" t="s">
        <v>12065</v>
      </c>
      <c r="B2529" s="244" t="str">
        <f t="shared" si="39"/>
        <v>92984U</v>
      </c>
      <c r="C2529" s="244" t="s">
        <v>6743</v>
      </c>
      <c r="D2529" s="244" t="s">
        <v>65</v>
      </c>
      <c r="E2529" s="244" t="s">
        <v>4900</v>
      </c>
      <c r="F2529" s="245">
        <v>15.39</v>
      </c>
    </row>
    <row r="2530" spans="1:6" ht="13.5">
      <c r="A2530" s="244" t="s">
        <v>12066</v>
      </c>
      <c r="B2530" s="244" t="str">
        <f t="shared" si="39"/>
        <v>92985U</v>
      </c>
      <c r="C2530" s="244" t="s">
        <v>6744</v>
      </c>
      <c r="D2530" s="244" t="s">
        <v>65</v>
      </c>
      <c r="E2530" s="244" t="s">
        <v>4900</v>
      </c>
      <c r="F2530" s="245">
        <v>20.12</v>
      </c>
    </row>
    <row r="2531" spans="1:6" ht="13.5">
      <c r="A2531" s="244" t="s">
        <v>12067</v>
      </c>
      <c r="B2531" s="244" t="str">
        <f t="shared" si="39"/>
        <v>92986U</v>
      </c>
      <c r="C2531" s="244" t="s">
        <v>6745</v>
      </c>
      <c r="D2531" s="244" t="s">
        <v>65</v>
      </c>
      <c r="E2531" s="244" t="s">
        <v>4900</v>
      </c>
      <c r="F2531" s="245">
        <v>20.69</v>
      </c>
    </row>
    <row r="2532" spans="1:6" ht="13.5">
      <c r="A2532" s="244" t="s">
        <v>12068</v>
      </c>
      <c r="B2532" s="244" t="str">
        <f t="shared" si="39"/>
        <v>92987U</v>
      </c>
      <c r="C2532" s="244" t="s">
        <v>6746</v>
      </c>
      <c r="D2532" s="244" t="s">
        <v>65</v>
      </c>
      <c r="E2532" s="244" t="s">
        <v>4900</v>
      </c>
      <c r="F2532" s="245">
        <v>28.86</v>
      </c>
    </row>
    <row r="2533" spans="1:6" ht="13.5">
      <c r="A2533" s="244" t="s">
        <v>12069</v>
      </c>
      <c r="B2533" s="244" t="str">
        <f t="shared" si="39"/>
        <v>92988U</v>
      </c>
      <c r="C2533" s="244" t="s">
        <v>6747</v>
      </c>
      <c r="D2533" s="244" t="s">
        <v>65</v>
      </c>
      <c r="E2533" s="244" t="s">
        <v>4900</v>
      </c>
      <c r="F2533" s="245">
        <v>28.93</v>
      </c>
    </row>
    <row r="2534" spans="1:6" ht="13.5">
      <c r="A2534" s="244" t="s">
        <v>12070</v>
      </c>
      <c r="B2534" s="244" t="str">
        <f t="shared" si="39"/>
        <v>92989U</v>
      </c>
      <c r="C2534" s="244" t="s">
        <v>6748</v>
      </c>
      <c r="D2534" s="244" t="s">
        <v>65</v>
      </c>
      <c r="E2534" s="244" t="s">
        <v>4900</v>
      </c>
      <c r="F2534" s="245">
        <v>39.99</v>
      </c>
    </row>
    <row r="2535" spans="1:6" ht="13.5">
      <c r="A2535" s="244" t="s">
        <v>12071</v>
      </c>
      <c r="B2535" s="244" t="str">
        <f t="shared" si="39"/>
        <v>92990U</v>
      </c>
      <c r="C2535" s="244" t="s">
        <v>6749</v>
      </c>
      <c r="D2535" s="244" t="s">
        <v>65</v>
      </c>
      <c r="E2535" s="244" t="s">
        <v>4900</v>
      </c>
      <c r="F2535" s="245">
        <v>39.549999999999997</v>
      </c>
    </row>
    <row r="2536" spans="1:6" ht="13.5">
      <c r="A2536" s="244" t="s">
        <v>12072</v>
      </c>
      <c r="B2536" s="244" t="str">
        <f t="shared" si="39"/>
        <v>92991U</v>
      </c>
      <c r="C2536" s="244" t="s">
        <v>6750</v>
      </c>
      <c r="D2536" s="244" t="s">
        <v>65</v>
      </c>
      <c r="E2536" s="244" t="s">
        <v>4900</v>
      </c>
      <c r="F2536" s="245">
        <v>52.12</v>
      </c>
    </row>
    <row r="2537" spans="1:6" ht="13.5">
      <c r="A2537" s="244" t="s">
        <v>12073</v>
      </c>
      <c r="B2537" s="244" t="str">
        <f t="shared" si="39"/>
        <v>92992U</v>
      </c>
      <c r="C2537" s="244" t="s">
        <v>6751</v>
      </c>
      <c r="D2537" s="244" t="s">
        <v>65</v>
      </c>
      <c r="E2537" s="244" t="s">
        <v>4900</v>
      </c>
      <c r="F2537" s="245">
        <v>52.15</v>
      </c>
    </row>
    <row r="2538" spans="1:6" ht="13.5">
      <c r="A2538" s="244" t="s">
        <v>12074</v>
      </c>
      <c r="B2538" s="244" t="str">
        <f t="shared" si="39"/>
        <v>92993U</v>
      </c>
      <c r="C2538" s="244" t="s">
        <v>6752</v>
      </c>
      <c r="D2538" s="244" t="s">
        <v>65</v>
      </c>
      <c r="E2538" s="244" t="s">
        <v>4900</v>
      </c>
      <c r="F2538" s="245">
        <v>66.760000000000005</v>
      </c>
    </row>
    <row r="2539" spans="1:6" ht="13.5">
      <c r="A2539" s="244" t="s">
        <v>12075</v>
      </c>
      <c r="B2539" s="244" t="str">
        <f t="shared" si="39"/>
        <v>92994U</v>
      </c>
      <c r="C2539" s="244" t="s">
        <v>6753</v>
      </c>
      <c r="D2539" s="244" t="s">
        <v>65</v>
      </c>
      <c r="E2539" s="244" t="s">
        <v>4900</v>
      </c>
      <c r="F2539" s="245">
        <v>67.41</v>
      </c>
    </row>
    <row r="2540" spans="1:6" ht="13.5">
      <c r="A2540" s="244" t="s">
        <v>12076</v>
      </c>
      <c r="B2540" s="244" t="str">
        <f t="shared" si="39"/>
        <v>92995U</v>
      </c>
      <c r="C2540" s="244" t="s">
        <v>6754</v>
      </c>
      <c r="D2540" s="244" t="s">
        <v>65</v>
      </c>
      <c r="E2540" s="244" t="s">
        <v>4900</v>
      </c>
      <c r="F2540" s="245">
        <v>82.97</v>
      </c>
    </row>
    <row r="2541" spans="1:6" ht="13.5">
      <c r="A2541" s="244" t="s">
        <v>12077</v>
      </c>
      <c r="B2541" s="244" t="str">
        <f t="shared" si="39"/>
        <v>92996U</v>
      </c>
      <c r="C2541" s="244" t="s">
        <v>6755</v>
      </c>
      <c r="D2541" s="244" t="s">
        <v>65</v>
      </c>
      <c r="E2541" s="244" t="s">
        <v>4900</v>
      </c>
      <c r="F2541" s="245">
        <v>83.2</v>
      </c>
    </row>
    <row r="2542" spans="1:6" ht="13.5">
      <c r="A2542" s="244" t="s">
        <v>12078</v>
      </c>
      <c r="B2542" s="244" t="str">
        <f t="shared" si="39"/>
        <v>92997U</v>
      </c>
      <c r="C2542" s="244" t="s">
        <v>6756</v>
      </c>
      <c r="D2542" s="244" t="s">
        <v>65</v>
      </c>
      <c r="E2542" s="244" t="s">
        <v>4900</v>
      </c>
      <c r="F2542" s="245">
        <v>100.79</v>
      </c>
    </row>
    <row r="2543" spans="1:6" ht="13.5">
      <c r="A2543" s="244" t="s">
        <v>12079</v>
      </c>
      <c r="B2543" s="244" t="str">
        <f t="shared" si="39"/>
        <v>92998U</v>
      </c>
      <c r="C2543" s="244" t="s">
        <v>6757</v>
      </c>
      <c r="D2543" s="244" t="s">
        <v>65</v>
      </c>
      <c r="E2543" s="244" t="s">
        <v>4900</v>
      </c>
      <c r="F2543" s="245">
        <v>101.74</v>
      </c>
    </row>
    <row r="2544" spans="1:6" ht="13.5">
      <c r="A2544" s="244" t="s">
        <v>12080</v>
      </c>
      <c r="B2544" s="244" t="str">
        <f t="shared" si="39"/>
        <v>92999U</v>
      </c>
      <c r="C2544" s="244" t="s">
        <v>6758</v>
      </c>
      <c r="D2544" s="244" t="s">
        <v>65</v>
      </c>
      <c r="E2544" s="244" t="s">
        <v>4900</v>
      </c>
      <c r="F2544" s="245">
        <v>132.63999999999999</v>
      </c>
    </row>
    <row r="2545" spans="1:6" ht="13.5">
      <c r="A2545" s="244" t="s">
        <v>12081</v>
      </c>
      <c r="B2545" s="244" t="str">
        <f t="shared" si="39"/>
        <v>93000U</v>
      </c>
      <c r="C2545" s="244" t="s">
        <v>6759</v>
      </c>
      <c r="D2545" s="244" t="s">
        <v>65</v>
      </c>
      <c r="E2545" s="244" t="s">
        <v>4900</v>
      </c>
      <c r="F2545" s="245">
        <v>133.44</v>
      </c>
    </row>
    <row r="2546" spans="1:6" ht="13.5">
      <c r="A2546" s="244" t="s">
        <v>12082</v>
      </c>
      <c r="B2546" s="244" t="str">
        <f t="shared" si="39"/>
        <v>93001U</v>
      </c>
      <c r="C2546" s="244" t="s">
        <v>6760</v>
      </c>
      <c r="D2546" s="244" t="s">
        <v>65</v>
      </c>
      <c r="E2546" s="244" t="s">
        <v>4900</v>
      </c>
      <c r="F2546" s="245">
        <v>161.93</v>
      </c>
    </row>
    <row r="2547" spans="1:6" ht="13.5">
      <c r="A2547" s="244" t="s">
        <v>12083</v>
      </c>
      <c r="B2547" s="244" t="str">
        <f t="shared" si="39"/>
        <v>93002U</v>
      </c>
      <c r="C2547" s="244" t="s">
        <v>6761</v>
      </c>
      <c r="D2547" s="244" t="s">
        <v>65</v>
      </c>
      <c r="E2547" s="244" t="s">
        <v>4900</v>
      </c>
      <c r="F2547" s="245">
        <v>166.38</v>
      </c>
    </row>
    <row r="2548" spans="1:6" ht="13.5">
      <c r="A2548" s="244" t="s">
        <v>12084</v>
      </c>
      <c r="B2548" s="244" t="str">
        <f t="shared" si="39"/>
        <v>83446U</v>
      </c>
      <c r="C2548" s="244" t="s">
        <v>4838</v>
      </c>
      <c r="D2548" s="244" t="s">
        <v>2</v>
      </c>
      <c r="E2548" s="244" t="s">
        <v>4900</v>
      </c>
      <c r="F2548" s="245">
        <v>139.30000000000001</v>
      </c>
    </row>
    <row r="2549" spans="1:6" ht="13.5">
      <c r="A2549" s="244" t="s">
        <v>12085</v>
      </c>
      <c r="B2549" s="244" t="str">
        <f t="shared" si="39"/>
        <v>91936U</v>
      </c>
      <c r="C2549" s="244" t="s">
        <v>6762</v>
      </c>
      <c r="D2549" s="244" t="s">
        <v>2</v>
      </c>
      <c r="E2549" s="244" t="s">
        <v>4900</v>
      </c>
      <c r="F2549" s="245">
        <v>7.34</v>
      </c>
    </row>
    <row r="2550" spans="1:6" ht="13.5">
      <c r="A2550" s="244" t="s">
        <v>12086</v>
      </c>
      <c r="B2550" s="244" t="str">
        <f t="shared" si="39"/>
        <v>91937U</v>
      </c>
      <c r="C2550" s="244" t="s">
        <v>4858</v>
      </c>
      <c r="D2550" s="244" t="s">
        <v>2</v>
      </c>
      <c r="E2550" s="244" t="s">
        <v>4900</v>
      </c>
      <c r="F2550" s="245">
        <v>6.54</v>
      </c>
    </row>
    <row r="2551" spans="1:6" ht="13.5">
      <c r="A2551" s="244" t="s">
        <v>12087</v>
      </c>
      <c r="B2551" s="244" t="str">
        <f t="shared" si="39"/>
        <v>91939U</v>
      </c>
      <c r="C2551" s="244" t="s">
        <v>4848</v>
      </c>
      <c r="D2551" s="244" t="s">
        <v>2</v>
      </c>
      <c r="E2551" s="244" t="s">
        <v>4900</v>
      </c>
      <c r="F2551" s="245">
        <v>18.600000000000001</v>
      </c>
    </row>
    <row r="2552" spans="1:6" ht="13.5">
      <c r="A2552" s="244" t="s">
        <v>12088</v>
      </c>
      <c r="B2552" s="244" t="str">
        <f t="shared" si="39"/>
        <v>91940U</v>
      </c>
      <c r="C2552" s="244" t="s">
        <v>4859</v>
      </c>
      <c r="D2552" s="244" t="s">
        <v>2</v>
      </c>
      <c r="E2552" s="244" t="s">
        <v>4900</v>
      </c>
      <c r="F2552" s="245">
        <v>9.57</v>
      </c>
    </row>
    <row r="2553" spans="1:6" ht="13.5">
      <c r="A2553" s="244" t="s">
        <v>12089</v>
      </c>
      <c r="B2553" s="244" t="str">
        <f t="shared" si="39"/>
        <v>91941U</v>
      </c>
      <c r="C2553" s="244" t="s">
        <v>4849</v>
      </c>
      <c r="D2553" s="244" t="s">
        <v>2</v>
      </c>
      <c r="E2553" s="244" t="s">
        <v>4900</v>
      </c>
      <c r="F2553" s="245">
        <v>6.18</v>
      </c>
    </row>
    <row r="2554" spans="1:6" ht="13.5">
      <c r="A2554" s="244" t="s">
        <v>12090</v>
      </c>
      <c r="B2554" s="244" t="str">
        <f t="shared" si="39"/>
        <v>91942U</v>
      </c>
      <c r="C2554" s="244" t="s">
        <v>6763</v>
      </c>
      <c r="D2554" s="244" t="s">
        <v>2</v>
      </c>
      <c r="E2554" s="244" t="s">
        <v>4900</v>
      </c>
      <c r="F2554" s="245">
        <v>22.27</v>
      </c>
    </row>
    <row r="2555" spans="1:6" ht="13.5">
      <c r="A2555" s="244" t="s">
        <v>12091</v>
      </c>
      <c r="B2555" s="244" t="str">
        <f t="shared" si="39"/>
        <v>91943U</v>
      </c>
      <c r="C2555" s="244" t="s">
        <v>6764</v>
      </c>
      <c r="D2555" s="244" t="s">
        <v>2</v>
      </c>
      <c r="E2555" s="244" t="s">
        <v>4900</v>
      </c>
      <c r="F2555" s="245">
        <v>11.87</v>
      </c>
    </row>
    <row r="2556" spans="1:6" ht="13.5">
      <c r="A2556" s="244" t="s">
        <v>12092</v>
      </c>
      <c r="B2556" s="244" t="str">
        <f t="shared" si="39"/>
        <v>91944U</v>
      </c>
      <c r="C2556" s="244" t="s">
        <v>6765</v>
      </c>
      <c r="D2556" s="244" t="s">
        <v>2</v>
      </c>
      <c r="E2556" s="244" t="s">
        <v>4900</v>
      </c>
      <c r="F2556" s="245">
        <v>7.99</v>
      </c>
    </row>
    <row r="2557" spans="1:6" ht="13.5">
      <c r="A2557" s="244" t="s">
        <v>12093</v>
      </c>
      <c r="B2557" s="244" t="str">
        <f t="shared" si="39"/>
        <v>92865U</v>
      </c>
      <c r="C2557" s="244" t="s">
        <v>6766</v>
      </c>
      <c r="D2557" s="244" t="s">
        <v>2</v>
      </c>
      <c r="E2557" s="244" t="s">
        <v>4952</v>
      </c>
      <c r="F2557" s="245">
        <v>6.69</v>
      </c>
    </row>
    <row r="2558" spans="1:6" ht="13.5">
      <c r="A2558" s="244" t="s">
        <v>12094</v>
      </c>
      <c r="B2558" s="244" t="str">
        <f t="shared" si="39"/>
        <v>92866U</v>
      </c>
      <c r="C2558" s="244" t="s">
        <v>6767</v>
      </c>
      <c r="D2558" s="244" t="s">
        <v>2</v>
      </c>
      <c r="E2558" s="244" t="s">
        <v>4952</v>
      </c>
      <c r="F2558" s="245">
        <v>5.63</v>
      </c>
    </row>
    <row r="2559" spans="1:6" ht="13.5">
      <c r="A2559" s="244" t="s">
        <v>12095</v>
      </c>
      <c r="B2559" s="244" t="str">
        <f t="shared" si="39"/>
        <v>92867U</v>
      </c>
      <c r="C2559" s="244" t="s">
        <v>6768</v>
      </c>
      <c r="D2559" s="244" t="s">
        <v>2</v>
      </c>
      <c r="E2559" s="244" t="s">
        <v>4952</v>
      </c>
      <c r="F2559" s="245">
        <v>18.52</v>
      </c>
    </row>
    <row r="2560" spans="1:6" ht="13.5">
      <c r="A2560" s="244" t="s">
        <v>12096</v>
      </c>
      <c r="B2560" s="244" t="str">
        <f t="shared" si="39"/>
        <v>92868U</v>
      </c>
      <c r="C2560" s="244" t="s">
        <v>6769</v>
      </c>
      <c r="D2560" s="244" t="s">
        <v>2</v>
      </c>
      <c r="E2560" s="244" t="s">
        <v>4952</v>
      </c>
      <c r="F2560" s="245">
        <v>9.49</v>
      </c>
    </row>
    <row r="2561" spans="1:6" ht="13.5">
      <c r="A2561" s="244" t="s">
        <v>12097</v>
      </c>
      <c r="B2561" s="244" t="str">
        <f t="shared" si="39"/>
        <v>92869U</v>
      </c>
      <c r="C2561" s="244" t="s">
        <v>6770</v>
      </c>
      <c r="D2561" s="244" t="s">
        <v>2</v>
      </c>
      <c r="E2561" s="244" t="s">
        <v>4952</v>
      </c>
      <c r="F2561" s="245">
        <v>6.1</v>
      </c>
    </row>
    <row r="2562" spans="1:6" ht="13.5">
      <c r="A2562" s="244" t="s">
        <v>12098</v>
      </c>
      <c r="B2562" s="244" t="str">
        <f t="shared" si="39"/>
        <v>92870U</v>
      </c>
      <c r="C2562" s="244" t="s">
        <v>6771</v>
      </c>
      <c r="D2562" s="244" t="s">
        <v>2</v>
      </c>
      <c r="E2562" s="244" t="s">
        <v>4952</v>
      </c>
      <c r="F2562" s="245">
        <v>22.23</v>
      </c>
    </row>
    <row r="2563" spans="1:6" ht="13.5">
      <c r="A2563" s="244" t="s">
        <v>12099</v>
      </c>
      <c r="B2563" s="244" t="str">
        <f t="shared" si="39"/>
        <v>92871U</v>
      </c>
      <c r="C2563" s="244" t="s">
        <v>6772</v>
      </c>
      <c r="D2563" s="244" t="s">
        <v>2</v>
      </c>
      <c r="E2563" s="244" t="s">
        <v>4952</v>
      </c>
      <c r="F2563" s="245">
        <v>11.83</v>
      </c>
    </row>
    <row r="2564" spans="1:6" ht="13.5">
      <c r="A2564" s="244" t="s">
        <v>12100</v>
      </c>
      <c r="B2564" s="244" t="str">
        <f t="shared" si="39"/>
        <v>92872U</v>
      </c>
      <c r="C2564" s="244" t="s">
        <v>6773</v>
      </c>
      <c r="D2564" s="244" t="s">
        <v>2</v>
      </c>
      <c r="E2564" s="244" t="s">
        <v>4952</v>
      </c>
      <c r="F2564" s="245">
        <v>7.95</v>
      </c>
    </row>
    <row r="2565" spans="1:6" ht="13.5">
      <c r="A2565" s="244" t="s">
        <v>12101</v>
      </c>
      <c r="B2565" s="244" t="str">
        <f t="shared" si="39"/>
        <v>95777U</v>
      </c>
      <c r="C2565" s="244" t="s">
        <v>6774</v>
      </c>
      <c r="D2565" s="244" t="s">
        <v>2</v>
      </c>
      <c r="E2565" s="244" t="s">
        <v>4900</v>
      </c>
      <c r="F2565" s="245">
        <v>20.079999999999998</v>
      </c>
    </row>
    <row r="2566" spans="1:6" ht="13.5">
      <c r="A2566" s="244" t="s">
        <v>12102</v>
      </c>
      <c r="B2566" s="244" t="str">
        <f t="shared" si="39"/>
        <v>95778U</v>
      </c>
      <c r="C2566" s="244" t="s">
        <v>6775</v>
      </c>
      <c r="D2566" s="244" t="s">
        <v>2</v>
      </c>
      <c r="E2566" s="244" t="s">
        <v>4900</v>
      </c>
      <c r="F2566" s="245">
        <v>20.58</v>
      </c>
    </row>
    <row r="2567" spans="1:6" ht="13.5">
      <c r="A2567" s="244" t="s">
        <v>12103</v>
      </c>
      <c r="B2567" s="244" t="str">
        <f t="shared" si="39"/>
        <v>95779U</v>
      </c>
      <c r="C2567" s="244" t="s">
        <v>6776</v>
      </c>
      <c r="D2567" s="244" t="s">
        <v>2</v>
      </c>
      <c r="E2567" s="244" t="s">
        <v>4900</v>
      </c>
      <c r="F2567" s="245">
        <v>18.89</v>
      </c>
    </row>
    <row r="2568" spans="1:6" ht="13.5">
      <c r="A2568" s="244" t="s">
        <v>12104</v>
      </c>
      <c r="B2568" s="244" t="str">
        <f t="shared" ref="B2568:B2631" si="40">A2568&amp;"U"</f>
        <v>95780U</v>
      </c>
      <c r="C2568" s="244" t="s">
        <v>6777</v>
      </c>
      <c r="D2568" s="244" t="s">
        <v>2</v>
      </c>
      <c r="E2568" s="244" t="s">
        <v>4900</v>
      </c>
      <c r="F2568" s="245">
        <v>22.87</v>
      </c>
    </row>
    <row r="2569" spans="1:6" ht="13.5">
      <c r="A2569" s="244" t="s">
        <v>12105</v>
      </c>
      <c r="B2569" s="244" t="str">
        <f t="shared" si="40"/>
        <v>95781U</v>
      </c>
      <c r="C2569" s="244" t="s">
        <v>6778</v>
      </c>
      <c r="D2569" s="244" t="s">
        <v>2</v>
      </c>
      <c r="E2569" s="244" t="s">
        <v>4900</v>
      </c>
      <c r="F2569" s="245">
        <v>23.25</v>
      </c>
    </row>
    <row r="2570" spans="1:6" ht="13.5">
      <c r="A2570" s="244" t="s">
        <v>12106</v>
      </c>
      <c r="B2570" s="244" t="str">
        <f t="shared" si="40"/>
        <v>95782U</v>
      </c>
      <c r="C2570" s="244" t="s">
        <v>6779</v>
      </c>
      <c r="D2570" s="244" t="s">
        <v>2</v>
      </c>
      <c r="E2570" s="244" t="s">
        <v>4900</v>
      </c>
      <c r="F2570" s="245">
        <v>24.23</v>
      </c>
    </row>
    <row r="2571" spans="1:6" ht="13.5">
      <c r="A2571" s="244" t="s">
        <v>12107</v>
      </c>
      <c r="B2571" s="244" t="str">
        <f t="shared" si="40"/>
        <v>95785U</v>
      </c>
      <c r="C2571" s="244" t="s">
        <v>6780</v>
      </c>
      <c r="D2571" s="244" t="s">
        <v>2</v>
      </c>
      <c r="E2571" s="244" t="s">
        <v>4900</v>
      </c>
      <c r="F2571" s="245">
        <v>27.59</v>
      </c>
    </row>
    <row r="2572" spans="1:6" ht="13.5">
      <c r="A2572" s="244" t="s">
        <v>12108</v>
      </c>
      <c r="B2572" s="244" t="str">
        <f t="shared" si="40"/>
        <v>95787U</v>
      </c>
      <c r="C2572" s="244" t="s">
        <v>6781</v>
      </c>
      <c r="D2572" s="244" t="s">
        <v>2</v>
      </c>
      <c r="E2572" s="244" t="s">
        <v>4900</v>
      </c>
      <c r="F2572" s="245">
        <v>20.239999999999998</v>
      </c>
    </row>
    <row r="2573" spans="1:6" ht="13.5">
      <c r="A2573" s="244" t="s">
        <v>12109</v>
      </c>
      <c r="B2573" s="244" t="str">
        <f t="shared" si="40"/>
        <v>95789U</v>
      </c>
      <c r="C2573" s="244" t="s">
        <v>6782</v>
      </c>
      <c r="D2573" s="244" t="s">
        <v>2</v>
      </c>
      <c r="E2573" s="244" t="s">
        <v>4900</v>
      </c>
      <c r="F2573" s="245">
        <v>25.18</v>
      </c>
    </row>
    <row r="2574" spans="1:6" ht="13.5">
      <c r="A2574" s="244" t="s">
        <v>12110</v>
      </c>
      <c r="B2574" s="244" t="str">
        <f t="shared" si="40"/>
        <v>95791U</v>
      </c>
      <c r="C2574" s="244" t="s">
        <v>6783</v>
      </c>
      <c r="D2574" s="244" t="s">
        <v>2</v>
      </c>
      <c r="E2574" s="244" t="s">
        <v>4900</v>
      </c>
      <c r="F2574" s="245">
        <v>32.56</v>
      </c>
    </row>
    <row r="2575" spans="1:6" ht="13.5">
      <c r="A2575" s="244" t="s">
        <v>12111</v>
      </c>
      <c r="B2575" s="244" t="str">
        <f t="shared" si="40"/>
        <v>95795U</v>
      </c>
      <c r="C2575" s="244" t="s">
        <v>6784</v>
      </c>
      <c r="D2575" s="244" t="s">
        <v>2</v>
      </c>
      <c r="E2575" s="244" t="s">
        <v>4900</v>
      </c>
      <c r="F2575" s="245">
        <v>23.38</v>
      </c>
    </row>
    <row r="2576" spans="1:6" ht="13.5">
      <c r="A2576" s="244" t="s">
        <v>12112</v>
      </c>
      <c r="B2576" s="244" t="str">
        <f t="shared" si="40"/>
        <v>95796U</v>
      </c>
      <c r="C2576" s="244" t="s">
        <v>6785</v>
      </c>
      <c r="D2576" s="244" t="s">
        <v>2</v>
      </c>
      <c r="E2576" s="244" t="s">
        <v>4900</v>
      </c>
      <c r="F2576" s="245">
        <v>29.64</v>
      </c>
    </row>
    <row r="2577" spans="1:6" ht="13.5">
      <c r="A2577" s="244" t="s">
        <v>12113</v>
      </c>
      <c r="B2577" s="244" t="str">
        <f t="shared" si="40"/>
        <v>95797U</v>
      </c>
      <c r="C2577" s="244" t="s">
        <v>6786</v>
      </c>
      <c r="D2577" s="244" t="s">
        <v>2</v>
      </c>
      <c r="E2577" s="244" t="s">
        <v>4900</v>
      </c>
      <c r="F2577" s="245">
        <v>37.79</v>
      </c>
    </row>
    <row r="2578" spans="1:6" ht="13.5">
      <c r="A2578" s="244" t="s">
        <v>12114</v>
      </c>
      <c r="B2578" s="244" t="str">
        <f t="shared" si="40"/>
        <v>95801U</v>
      </c>
      <c r="C2578" s="244" t="s">
        <v>6787</v>
      </c>
      <c r="D2578" s="244" t="s">
        <v>2</v>
      </c>
      <c r="E2578" s="244" t="s">
        <v>4900</v>
      </c>
      <c r="F2578" s="245">
        <v>28.1</v>
      </c>
    </row>
    <row r="2579" spans="1:6" ht="13.5">
      <c r="A2579" s="244" t="s">
        <v>12115</v>
      </c>
      <c r="B2579" s="244" t="str">
        <f t="shared" si="40"/>
        <v>95802U</v>
      </c>
      <c r="C2579" s="244" t="s">
        <v>6788</v>
      </c>
      <c r="D2579" s="244" t="s">
        <v>2</v>
      </c>
      <c r="E2579" s="244" t="s">
        <v>4900</v>
      </c>
      <c r="F2579" s="245">
        <v>31.38</v>
      </c>
    </row>
    <row r="2580" spans="1:6" ht="13.5">
      <c r="A2580" s="244" t="s">
        <v>12116</v>
      </c>
      <c r="B2580" s="244" t="str">
        <f t="shared" si="40"/>
        <v>95803U</v>
      </c>
      <c r="C2580" s="244" t="s">
        <v>6789</v>
      </c>
      <c r="D2580" s="244" t="s">
        <v>2</v>
      </c>
      <c r="E2580" s="244" t="s">
        <v>4900</v>
      </c>
      <c r="F2580" s="245">
        <v>41.79</v>
      </c>
    </row>
    <row r="2581" spans="1:6" ht="13.5">
      <c r="A2581" s="244" t="s">
        <v>12117</v>
      </c>
      <c r="B2581" s="244" t="str">
        <f t="shared" si="40"/>
        <v>95804U</v>
      </c>
      <c r="C2581" s="244" t="s">
        <v>6790</v>
      </c>
      <c r="D2581" s="244" t="s">
        <v>2</v>
      </c>
      <c r="E2581" s="244" t="s">
        <v>4900</v>
      </c>
      <c r="F2581" s="245">
        <v>13.96</v>
      </c>
    </row>
    <row r="2582" spans="1:6" ht="13.5">
      <c r="A2582" s="244" t="s">
        <v>12118</v>
      </c>
      <c r="B2582" s="244" t="str">
        <f t="shared" si="40"/>
        <v>95805U</v>
      </c>
      <c r="C2582" s="244" t="s">
        <v>6791</v>
      </c>
      <c r="D2582" s="244" t="s">
        <v>2</v>
      </c>
      <c r="E2582" s="244" t="s">
        <v>4900</v>
      </c>
      <c r="F2582" s="245">
        <v>14.12</v>
      </c>
    </row>
    <row r="2583" spans="1:6" ht="13.5">
      <c r="A2583" s="244" t="s">
        <v>12119</v>
      </c>
      <c r="B2583" s="244" t="str">
        <f t="shared" si="40"/>
        <v>95806U</v>
      </c>
      <c r="C2583" s="244" t="s">
        <v>6792</v>
      </c>
      <c r="D2583" s="244" t="s">
        <v>2</v>
      </c>
      <c r="E2583" s="244" t="s">
        <v>4900</v>
      </c>
      <c r="F2583" s="245">
        <v>14.54</v>
      </c>
    </row>
    <row r="2584" spans="1:6" ht="13.5">
      <c r="A2584" s="244" t="s">
        <v>12120</v>
      </c>
      <c r="B2584" s="244" t="str">
        <f t="shared" si="40"/>
        <v>95807U</v>
      </c>
      <c r="C2584" s="244" t="s">
        <v>6793</v>
      </c>
      <c r="D2584" s="244" t="s">
        <v>2</v>
      </c>
      <c r="E2584" s="244" t="s">
        <v>4900</v>
      </c>
      <c r="F2584" s="245">
        <v>16.190000000000001</v>
      </c>
    </row>
    <row r="2585" spans="1:6" ht="13.5">
      <c r="A2585" s="244" t="s">
        <v>12121</v>
      </c>
      <c r="B2585" s="244" t="str">
        <f t="shared" si="40"/>
        <v>95808U</v>
      </c>
      <c r="C2585" s="244" t="s">
        <v>6794</v>
      </c>
      <c r="D2585" s="244" t="s">
        <v>2</v>
      </c>
      <c r="E2585" s="244" t="s">
        <v>4900</v>
      </c>
      <c r="F2585" s="245">
        <v>16.66</v>
      </c>
    </row>
    <row r="2586" spans="1:6" ht="13.5">
      <c r="A2586" s="244" t="s">
        <v>12122</v>
      </c>
      <c r="B2586" s="244" t="str">
        <f t="shared" si="40"/>
        <v>95809U</v>
      </c>
      <c r="C2586" s="244" t="s">
        <v>6795</v>
      </c>
      <c r="D2586" s="244" t="s">
        <v>2</v>
      </c>
      <c r="E2586" s="244" t="s">
        <v>4900</v>
      </c>
      <c r="F2586" s="245">
        <v>18.079999999999998</v>
      </c>
    </row>
    <row r="2587" spans="1:6" ht="13.5">
      <c r="A2587" s="244" t="s">
        <v>12123</v>
      </c>
      <c r="B2587" s="244" t="str">
        <f t="shared" si="40"/>
        <v>95810U</v>
      </c>
      <c r="C2587" s="244" t="s">
        <v>6796</v>
      </c>
      <c r="D2587" s="244" t="s">
        <v>2</v>
      </c>
      <c r="E2587" s="244" t="s">
        <v>4900</v>
      </c>
      <c r="F2587" s="245">
        <v>7.34</v>
      </c>
    </row>
    <row r="2588" spans="1:6" ht="13.5">
      <c r="A2588" s="244" t="s">
        <v>12124</v>
      </c>
      <c r="B2588" s="244" t="str">
        <f t="shared" si="40"/>
        <v>95811U</v>
      </c>
      <c r="C2588" s="244" t="s">
        <v>6797</v>
      </c>
      <c r="D2588" s="244" t="s">
        <v>2</v>
      </c>
      <c r="E2588" s="244" t="s">
        <v>4900</v>
      </c>
      <c r="F2588" s="245">
        <v>7.8</v>
      </c>
    </row>
    <row r="2589" spans="1:6" ht="13.5">
      <c r="A2589" s="244" t="s">
        <v>12125</v>
      </c>
      <c r="B2589" s="244" t="str">
        <f t="shared" si="40"/>
        <v>95812U</v>
      </c>
      <c r="C2589" s="244" t="s">
        <v>6798</v>
      </c>
      <c r="D2589" s="244" t="s">
        <v>2</v>
      </c>
      <c r="E2589" s="244" t="s">
        <v>4900</v>
      </c>
      <c r="F2589" s="245">
        <v>9.23</v>
      </c>
    </row>
    <row r="2590" spans="1:6" ht="13.5">
      <c r="A2590" s="244" t="s">
        <v>12126</v>
      </c>
      <c r="B2590" s="244" t="str">
        <f t="shared" si="40"/>
        <v>95813U</v>
      </c>
      <c r="C2590" s="244" t="s">
        <v>6799</v>
      </c>
      <c r="D2590" s="244" t="s">
        <v>2</v>
      </c>
      <c r="E2590" s="244" t="s">
        <v>4900</v>
      </c>
      <c r="F2590" s="245">
        <v>9.16</v>
      </c>
    </row>
    <row r="2591" spans="1:6" ht="13.5">
      <c r="A2591" s="244" t="s">
        <v>12127</v>
      </c>
      <c r="B2591" s="244" t="str">
        <f t="shared" si="40"/>
        <v>95814U</v>
      </c>
      <c r="C2591" s="244" t="s">
        <v>6800</v>
      </c>
      <c r="D2591" s="244" t="s">
        <v>2</v>
      </c>
      <c r="E2591" s="244" t="s">
        <v>4900</v>
      </c>
      <c r="F2591" s="245">
        <v>9.86</v>
      </c>
    </row>
    <row r="2592" spans="1:6" ht="13.5">
      <c r="A2592" s="244" t="s">
        <v>12128</v>
      </c>
      <c r="B2592" s="244" t="str">
        <f t="shared" si="40"/>
        <v>95815U</v>
      </c>
      <c r="C2592" s="244" t="s">
        <v>6801</v>
      </c>
      <c r="D2592" s="244" t="s">
        <v>2</v>
      </c>
      <c r="E2592" s="244" t="s">
        <v>4900</v>
      </c>
      <c r="F2592" s="245">
        <v>12.49</v>
      </c>
    </row>
    <row r="2593" spans="1:6" ht="13.5">
      <c r="A2593" s="244" t="s">
        <v>12129</v>
      </c>
      <c r="B2593" s="244" t="str">
        <f t="shared" si="40"/>
        <v>95816U</v>
      </c>
      <c r="C2593" s="244" t="s">
        <v>6802</v>
      </c>
      <c r="D2593" s="244" t="s">
        <v>2</v>
      </c>
      <c r="E2593" s="244" t="s">
        <v>4900</v>
      </c>
      <c r="F2593" s="245">
        <v>19.940000000000001</v>
      </c>
    </row>
    <row r="2594" spans="1:6" ht="13.5">
      <c r="A2594" s="244" t="s">
        <v>12130</v>
      </c>
      <c r="B2594" s="244" t="str">
        <f t="shared" si="40"/>
        <v>95817U</v>
      </c>
      <c r="C2594" s="244" t="s">
        <v>6803</v>
      </c>
      <c r="D2594" s="244" t="s">
        <v>2</v>
      </c>
      <c r="E2594" s="244" t="s">
        <v>4900</v>
      </c>
      <c r="F2594" s="245">
        <v>20.7</v>
      </c>
    </row>
    <row r="2595" spans="1:6" ht="13.5">
      <c r="A2595" s="244" t="s">
        <v>12131</v>
      </c>
      <c r="B2595" s="244" t="str">
        <f t="shared" si="40"/>
        <v>95818U</v>
      </c>
      <c r="C2595" s="244" t="s">
        <v>6804</v>
      </c>
      <c r="D2595" s="244" t="s">
        <v>2</v>
      </c>
      <c r="E2595" s="244" t="s">
        <v>4900</v>
      </c>
      <c r="F2595" s="245">
        <v>24.23</v>
      </c>
    </row>
    <row r="2596" spans="1:6" ht="13.5">
      <c r="A2596" s="244" t="s">
        <v>12132</v>
      </c>
      <c r="B2596" s="244" t="str">
        <f t="shared" si="40"/>
        <v>97886U</v>
      </c>
      <c r="C2596" s="244" t="s">
        <v>12133</v>
      </c>
      <c r="D2596" s="244" t="s">
        <v>2</v>
      </c>
      <c r="E2596" s="244" t="s">
        <v>4952</v>
      </c>
      <c r="F2596" s="245">
        <v>115.92</v>
      </c>
    </row>
    <row r="2597" spans="1:6" ht="13.5">
      <c r="A2597" s="244" t="s">
        <v>12134</v>
      </c>
      <c r="B2597" s="244" t="str">
        <f t="shared" si="40"/>
        <v>97887U</v>
      </c>
      <c r="C2597" s="244" t="s">
        <v>12135</v>
      </c>
      <c r="D2597" s="244" t="s">
        <v>2</v>
      </c>
      <c r="E2597" s="244" t="s">
        <v>4952</v>
      </c>
      <c r="F2597" s="245">
        <v>182.96</v>
      </c>
    </row>
    <row r="2598" spans="1:6" ht="13.5">
      <c r="A2598" s="244" t="s">
        <v>12136</v>
      </c>
      <c r="B2598" s="244" t="str">
        <f t="shared" si="40"/>
        <v>97888U</v>
      </c>
      <c r="C2598" s="244" t="s">
        <v>12137</v>
      </c>
      <c r="D2598" s="244" t="s">
        <v>2</v>
      </c>
      <c r="E2598" s="244" t="s">
        <v>4952</v>
      </c>
      <c r="F2598" s="245">
        <v>353.22</v>
      </c>
    </row>
    <row r="2599" spans="1:6" ht="13.5">
      <c r="A2599" s="244" t="s">
        <v>12138</v>
      </c>
      <c r="B2599" s="244" t="str">
        <f t="shared" si="40"/>
        <v>97889U</v>
      </c>
      <c r="C2599" s="244" t="s">
        <v>12139</v>
      </c>
      <c r="D2599" s="244" t="s">
        <v>2</v>
      </c>
      <c r="E2599" s="244" t="s">
        <v>4952</v>
      </c>
      <c r="F2599" s="245">
        <v>473.62</v>
      </c>
    </row>
    <row r="2600" spans="1:6" ht="13.5">
      <c r="A2600" s="244" t="s">
        <v>12140</v>
      </c>
      <c r="B2600" s="244" t="str">
        <f t="shared" si="40"/>
        <v>97890U</v>
      </c>
      <c r="C2600" s="244" t="s">
        <v>12141</v>
      </c>
      <c r="D2600" s="244" t="s">
        <v>2</v>
      </c>
      <c r="E2600" s="244" t="s">
        <v>4952</v>
      </c>
      <c r="F2600" s="245">
        <v>543.16</v>
      </c>
    </row>
    <row r="2601" spans="1:6" ht="13.5">
      <c r="A2601" s="244" t="s">
        <v>12142</v>
      </c>
      <c r="B2601" s="244" t="str">
        <f t="shared" si="40"/>
        <v>97891U</v>
      </c>
      <c r="C2601" s="244" t="s">
        <v>12143</v>
      </c>
      <c r="D2601" s="244" t="s">
        <v>2</v>
      </c>
      <c r="E2601" s="244" t="s">
        <v>4952</v>
      </c>
      <c r="F2601" s="245">
        <v>140.87</v>
      </c>
    </row>
    <row r="2602" spans="1:6" ht="13.5">
      <c r="A2602" s="244" t="s">
        <v>12144</v>
      </c>
      <c r="B2602" s="244" t="str">
        <f t="shared" si="40"/>
        <v>97892U</v>
      </c>
      <c r="C2602" s="244" t="s">
        <v>12145</v>
      </c>
      <c r="D2602" s="244" t="s">
        <v>2</v>
      </c>
      <c r="E2602" s="244" t="s">
        <v>4952</v>
      </c>
      <c r="F2602" s="245">
        <v>264.2</v>
      </c>
    </row>
    <row r="2603" spans="1:6" ht="13.5">
      <c r="A2603" s="244" t="s">
        <v>12146</v>
      </c>
      <c r="B2603" s="244" t="str">
        <f t="shared" si="40"/>
        <v>97893U</v>
      </c>
      <c r="C2603" s="244" t="s">
        <v>9304</v>
      </c>
      <c r="D2603" s="244" t="s">
        <v>2</v>
      </c>
      <c r="E2603" s="244" t="s">
        <v>4952</v>
      </c>
      <c r="F2603" s="245">
        <v>360.09</v>
      </c>
    </row>
    <row r="2604" spans="1:6" ht="13.5">
      <c r="A2604" s="244" t="s">
        <v>12147</v>
      </c>
      <c r="B2604" s="244" t="str">
        <f t="shared" si="40"/>
        <v>97894U</v>
      </c>
      <c r="C2604" s="244" t="s">
        <v>12148</v>
      </c>
      <c r="D2604" s="244" t="s">
        <v>2</v>
      </c>
      <c r="E2604" s="244" t="s">
        <v>4952</v>
      </c>
      <c r="F2604" s="245">
        <v>405.58</v>
      </c>
    </row>
    <row r="2605" spans="1:6" ht="13.5">
      <c r="A2605" s="244" t="s">
        <v>12149</v>
      </c>
      <c r="B2605" s="244" t="str">
        <f t="shared" si="40"/>
        <v>68066U</v>
      </c>
      <c r="C2605" s="244" t="s">
        <v>6805</v>
      </c>
      <c r="D2605" s="244" t="s">
        <v>2</v>
      </c>
      <c r="E2605" s="244" t="s">
        <v>4900</v>
      </c>
      <c r="F2605" s="245">
        <v>104.45</v>
      </c>
    </row>
    <row r="2606" spans="1:6" ht="13.5">
      <c r="A2606" s="244" t="s">
        <v>12150</v>
      </c>
      <c r="B2606" s="244" t="str">
        <f t="shared" si="40"/>
        <v>72319U</v>
      </c>
      <c r="C2606" s="244" t="s">
        <v>6806</v>
      </c>
      <c r="D2606" s="244" t="s">
        <v>2</v>
      </c>
      <c r="E2606" s="244" t="s">
        <v>4900</v>
      </c>
      <c r="F2606" s="280">
        <v>4821.1499999999996</v>
      </c>
    </row>
    <row r="2607" spans="1:6" ht="13.5">
      <c r="A2607" s="244" t="s">
        <v>12151</v>
      </c>
      <c r="B2607" s="244" t="str">
        <f t="shared" si="40"/>
        <v>72341U</v>
      </c>
      <c r="C2607" s="244" t="s">
        <v>6807</v>
      </c>
      <c r="D2607" s="244" t="s">
        <v>2</v>
      </c>
      <c r="E2607" s="244" t="s">
        <v>4952</v>
      </c>
      <c r="F2607" s="245">
        <v>213.17</v>
      </c>
    </row>
    <row r="2608" spans="1:6" ht="13.5">
      <c r="A2608" s="244" t="s">
        <v>12152</v>
      </c>
      <c r="B2608" s="244" t="str">
        <f t="shared" si="40"/>
        <v>72343U</v>
      </c>
      <c r="C2608" s="244" t="s">
        <v>6808</v>
      </c>
      <c r="D2608" s="244" t="s">
        <v>2</v>
      </c>
      <c r="E2608" s="244" t="s">
        <v>4952</v>
      </c>
      <c r="F2608" s="245">
        <v>252.81</v>
      </c>
    </row>
    <row r="2609" spans="1:6" ht="13.5">
      <c r="A2609" s="244" t="s">
        <v>12153</v>
      </c>
      <c r="B2609" s="244" t="str">
        <f t="shared" si="40"/>
        <v>72344U</v>
      </c>
      <c r="C2609" s="244" t="s">
        <v>6809</v>
      </c>
      <c r="D2609" s="244" t="s">
        <v>2</v>
      </c>
      <c r="E2609" s="244" t="s">
        <v>4952</v>
      </c>
      <c r="F2609" s="245">
        <v>401.1</v>
      </c>
    </row>
    <row r="2610" spans="1:6" ht="13.5">
      <c r="A2610" s="244" t="s">
        <v>12154</v>
      </c>
      <c r="B2610" s="244" t="str">
        <f t="shared" si="40"/>
        <v>72345U</v>
      </c>
      <c r="C2610" s="244" t="s">
        <v>6810</v>
      </c>
      <c r="D2610" s="244" t="s">
        <v>2</v>
      </c>
      <c r="E2610" s="244" t="s">
        <v>4952</v>
      </c>
      <c r="F2610" s="280">
        <v>1162.5999999999999</v>
      </c>
    </row>
    <row r="2611" spans="1:6" ht="13.5">
      <c r="A2611" s="244" t="s">
        <v>6811</v>
      </c>
      <c r="B2611" s="244" t="str">
        <f t="shared" si="40"/>
        <v>74130/1U</v>
      </c>
      <c r="C2611" s="244" t="s">
        <v>6812</v>
      </c>
      <c r="D2611" s="244" t="s">
        <v>2</v>
      </c>
      <c r="E2611" s="244" t="s">
        <v>5269</v>
      </c>
      <c r="F2611" s="245">
        <v>14.04</v>
      </c>
    </row>
    <row r="2612" spans="1:6" ht="13.5">
      <c r="A2612" s="244" t="s">
        <v>6813</v>
      </c>
      <c r="B2612" s="244" t="str">
        <f t="shared" si="40"/>
        <v>74130/2U</v>
      </c>
      <c r="C2612" s="244" t="s">
        <v>6814</v>
      </c>
      <c r="D2612" s="244" t="s">
        <v>2</v>
      </c>
      <c r="E2612" s="244" t="s">
        <v>4900</v>
      </c>
      <c r="F2612" s="245">
        <v>21.96</v>
      </c>
    </row>
    <row r="2613" spans="1:6" ht="13.5">
      <c r="A2613" s="244" t="s">
        <v>6815</v>
      </c>
      <c r="B2613" s="244" t="str">
        <f t="shared" si="40"/>
        <v>74130/3U</v>
      </c>
      <c r="C2613" s="244" t="s">
        <v>6816</v>
      </c>
      <c r="D2613" s="244" t="s">
        <v>2</v>
      </c>
      <c r="E2613" s="244" t="s">
        <v>4900</v>
      </c>
      <c r="F2613" s="245">
        <v>65.78</v>
      </c>
    </row>
    <row r="2614" spans="1:6" ht="13.5">
      <c r="A2614" s="244" t="s">
        <v>6817</v>
      </c>
      <c r="B2614" s="244" t="str">
        <f t="shared" si="40"/>
        <v>74130/4U</v>
      </c>
      <c r="C2614" s="244" t="s">
        <v>6818</v>
      </c>
      <c r="D2614" s="244" t="s">
        <v>2</v>
      </c>
      <c r="E2614" s="244" t="s">
        <v>4900</v>
      </c>
      <c r="F2614" s="245">
        <v>91.82</v>
      </c>
    </row>
    <row r="2615" spans="1:6" ht="13.5">
      <c r="A2615" s="244" t="s">
        <v>6819</v>
      </c>
      <c r="B2615" s="244" t="str">
        <f t="shared" si="40"/>
        <v>74130/5U</v>
      </c>
      <c r="C2615" s="244" t="s">
        <v>6820</v>
      </c>
      <c r="D2615" s="244" t="s">
        <v>2</v>
      </c>
      <c r="E2615" s="244" t="s">
        <v>4900</v>
      </c>
      <c r="F2615" s="245">
        <v>123.93</v>
      </c>
    </row>
    <row r="2616" spans="1:6" ht="13.5">
      <c r="A2616" s="244" t="s">
        <v>6821</v>
      </c>
      <c r="B2616" s="244" t="str">
        <f t="shared" si="40"/>
        <v>74130/6U</v>
      </c>
      <c r="C2616" s="244" t="s">
        <v>6822</v>
      </c>
      <c r="D2616" s="244" t="s">
        <v>2</v>
      </c>
      <c r="E2616" s="244" t="s">
        <v>4900</v>
      </c>
      <c r="F2616" s="245">
        <v>359.34</v>
      </c>
    </row>
    <row r="2617" spans="1:6" ht="13.5">
      <c r="A2617" s="244" t="s">
        <v>6823</v>
      </c>
      <c r="B2617" s="244" t="str">
        <f t="shared" si="40"/>
        <v>74130/7U</v>
      </c>
      <c r="C2617" s="244" t="s">
        <v>6824</v>
      </c>
      <c r="D2617" s="244" t="s">
        <v>2</v>
      </c>
      <c r="E2617" s="244" t="s">
        <v>4900</v>
      </c>
      <c r="F2617" s="245">
        <v>935.94</v>
      </c>
    </row>
    <row r="2618" spans="1:6" ht="13.5">
      <c r="A2618" s="244" t="s">
        <v>6825</v>
      </c>
      <c r="B2618" s="244" t="str">
        <f t="shared" si="40"/>
        <v>74130/8U</v>
      </c>
      <c r="C2618" s="244" t="s">
        <v>6826</v>
      </c>
      <c r="D2618" s="244" t="s">
        <v>2</v>
      </c>
      <c r="E2618" s="244" t="s">
        <v>4900</v>
      </c>
      <c r="F2618" s="280">
        <v>1280.68</v>
      </c>
    </row>
    <row r="2619" spans="1:6" ht="13.5">
      <c r="A2619" s="244" t="s">
        <v>6827</v>
      </c>
      <c r="B2619" s="244" t="str">
        <f t="shared" si="40"/>
        <v>74130/9U</v>
      </c>
      <c r="C2619" s="244" t="s">
        <v>6828</v>
      </c>
      <c r="D2619" s="244" t="s">
        <v>2</v>
      </c>
      <c r="E2619" s="244" t="s">
        <v>4900</v>
      </c>
      <c r="F2619" s="280">
        <v>2100.67</v>
      </c>
    </row>
    <row r="2620" spans="1:6" ht="13.5">
      <c r="A2620" s="244" t="s">
        <v>6829</v>
      </c>
      <c r="B2620" s="244" t="str">
        <f t="shared" si="40"/>
        <v>74130/10U</v>
      </c>
      <c r="C2620" s="244" t="s">
        <v>6830</v>
      </c>
      <c r="D2620" s="244" t="s">
        <v>2</v>
      </c>
      <c r="E2620" s="244" t="s">
        <v>4900</v>
      </c>
      <c r="F2620" s="245">
        <v>564.24</v>
      </c>
    </row>
    <row r="2621" spans="1:6" ht="13.5">
      <c r="A2621" s="244" t="s">
        <v>6831</v>
      </c>
      <c r="B2621" s="244" t="str">
        <f t="shared" si="40"/>
        <v>74131/1U</v>
      </c>
      <c r="C2621" s="244" t="s">
        <v>6832</v>
      </c>
      <c r="D2621" s="244" t="s">
        <v>2</v>
      </c>
      <c r="E2621" s="244" t="s">
        <v>4900</v>
      </c>
      <c r="F2621" s="245">
        <v>60.74</v>
      </c>
    </row>
    <row r="2622" spans="1:6" ht="13.5">
      <c r="A2622" s="244" t="s">
        <v>6833</v>
      </c>
      <c r="B2622" s="244" t="str">
        <f t="shared" si="40"/>
        <v>74131/4U</v>
      </c>
      <c r="C2622" s="244" t="s">
        <v>4844</v>
      </c>
      <c r="D2622" s="244" t="s">
        <v>2</v>
      </c>
      <c r="E2622" s="244" t="s">
        <v>4952</v>
      </c>
      <c r="F2622" s="245">
        <v>353.92</v>
      </c>
    </row>
    <row r="2623" spans="1:6" ht="13.5">
      <c r="A2623" s="244" t="s">
        <v>6834</v>
      </c>
      <c r="B2623" s="244" t="str">
        <f t="shared" si="40"/>
        <v>74131/5U</v>
      </c>
      <c r="C2623" s="244" t="s">
        <v>6835</v>
      </c>
      <c r="D2623" s="244" t="s">
        <v>2</v>
      </c>
      <c r="E2623" s="244" t="s">
        <v>4952</v>
      </c>
      <c r="F2623" s="245">
        <v>407.23</v>
      </c>
    </row>
    <row r="2624" spans="1:6" ht="13.5">
      <c r="A2624" s="244" t="s">
        <v>6836</v>
      </c>
      <c r="B2624" s="244" t="str">
        <f t="shared" si="40"/>
        <v>74131/6U</v>
      </c>
      <c r="C2624" s="244" t="s">
        <v>4855</v>
      </c>
      <c r="D2624" s="244" t="s">
        <v>2</v>
      </c>
      <c r="E2624" s="244" t="s">
        <v>4952</v>
      </c>
      <c r="F2624" s="245">
        <v>468.98</v>
      </c>
    </row>
    <row r="2625" spans="1:6" ht="13.5">
      <c r="A2625" s="244" t="s">
        <v>6837</v>
      </c>
      <c r="B2625" s="244" t="str">
        <f t="shared" si="40"/>
        <v>74131/7U</v>
      </c>
      <c r="C2625" s="244" t="s">
        <v>4856</v>
      </c>
      <c r="D2625" s="244" t="s">
        <v>2</v>
      </c>
      <c r="E2625" s="244" t="s">
        <v>4952</v>
      </c>
      <c r="F2625" s="245">
        <v>650.47</v>
      </c>
    </row>
    <row r="2626" spans="1:6" ht="13.5">
      <c r="A2626" s="244" t="s">
        <v>6838</v>
      </c>
      <c r="B2626" s="244" t="str">
        <f t="shared" si="40"/>
        <v>74131/8U</v>
      </c>
      <c r="C2626" s="244" t="s">
        <v>6839</v>
      </c>
      <c r="D2626" s="244" t="s">
        <v>2</v>
      </c>
      <c r="E2626" s="244" t="s">
        <v>4952</v>
      </c>
      <c r="F2626" s="245">
        <v>944.07</v>
      </c>
    </row>
    <row r="2627" spans="1:6" ht="13.5">
      <c r="A2627" s="244" t="s">
        <v>12155</v>
      </c>
      <c r="B2627" s="244" t="str">
        <f t="shared" si="40"/>
        <v>83463U</v>
      </c>
      <c r="C2627" s="244" t="s">
        <v>6840</v>
      </c>
      <c r="D2627" s="244" t="s">
        <v>2</v>
      </c>
      <c r="E2627" s="244" t="s">
        <v>4952</v>
      </c>
      <c r="F2627" s="245">
        <v>275.29000000000002</v>
      </c>
    </row>
    <row r="2628" spans="1:6" ht="13.5">
      <c r="A2628" s="244" t="s">
        <v>12156</v>
      </c>
      <c r="B2628" s="244" t="str">
        <f t="shared" si="40"/>
        <v>84402U</v>
      </c>
      <c r="C2628" s="244" t="s">
        <v>6841</v>
      </c>
      <c r="D2628" s="244" t="s">
        <v>2</v>
      </c>
      <c r="E2628" s="244" t="s">
        <v>4900</v>
      </c>
      <c r="F2628" s="245">
        <v>76.709999999999994</v>
      </c>
    </row>
    <row r="2629" spans="1:6" ht="13.5">
      <c r="A2629" s="244" t="s">
        <v>12157</v>
      </c>
      <c r="B2629" s="244" t="str">
        <f t="shared" si="40"/>
        <v>93653U</v>
      </c>
      <c r="C2629" s="244" t="s">
        <v>6842</v>
      </c>
      <c r="D2629" s="244" t="s">
        <v>2</v>
      </c>
      <c r="E2629" s="244" t="s">
        <v>4900</v>
      </c>
      <c r="F2629" s="245">
        <v>10.73</v>
      </c>
    </row>
    <row r="2630" spans="1:6" ht="13.5">
      <c r="A2630" s="244" t="s">
        <v>12158</v>
      </c>
      <c r="B2630" s="244" t="str">
        <f t="shared" si="40"/>
        <v>93654U</v>
      </c>
      <c r="C2630" s="244" t="s">
        <v>6843</v>
      </c>
      <c r="D2630" s="244" t="s">
        <v>2</v>
      </c>
      <c r="E2630" s="244" t="s">
        <v>4900</v>
      </c>
      <c r="F2630" s="245">
        <v>11.17</v>
      </c>
    </row>
    <row r="2631" spans="1:6" ht="13.5">
      <c r="A2631" s="244" t="s">
        <v>12159</v>
      </c>
      <c r="B2631" s="244" t="str">
        <f t="shared" si="40"/>
        <v>93655U</v>
      </c>
      <c r="C2631" s="244" t="s">
        <v>4842</v>
      </c>
      <c r="D2631" s="244" t="s">
        <v>2</v>
      </c>
      <c r="E2631" s="244" t="s">
        <v>4900</v>
      </c>
      <c r="F2631" s="245">
        <v>11.92</v>
      </c>
    </row>
    <row r="2632" spans="1:6" ht="13.5">
      <c r="A2632" s="244" t="s">
        <v>12160</v>
      </c>
      <c r="B2632" s="244" t="str">
        <f t="shared" ref="B2632:B2695" si="41">A2632&amp;"U"</f>
        <v>93656U</v>
      </c>
      <c r="C2632" s="244" t="s">
        <v>4866</v>
      </c>
      <c r="D2632" s="244" t="s">
        <v>2</v>
      </c>
      <c r="E2632" s="244" t="s">
        <v>4900</v>
      </c>
      <c r="F2632" s="245">
        <v>11.92</v>
      </c>
    </row>
    <row r="2633" spans="1:6" ht="13.5">
      <c r="A2633" s="244" t="s">
        <v>12161</v>
      </c>
      <c r="B2633" s="244" t="str">
        <f t="shared" si="41"/>
        <v>93657U</v>
      </c>
      <c r="C2633" s="244" t="s">
        <v>6844</v>
      </c>
      <c r="D2633" s="244" t="s">
        <v>2</v>
      </c>
      <c r="E2633" s="244" t="s">
        <v>4900</v>
      </c>
      <c r="F2633" s="245">
        <v>12.89</v>
      </c>
    </row>
    <row r="2634" spans="1:6" ht="13.5">
      <c r="A2634" s="244" t="s">
        <v>12162</v>
      </c>
      <c r="B2634" s="244" t="str">
        <f t="shared" si="41"/>
        <v>93658U</v>
      </c>
      <c r="C2634" s="244" t="s">
        <v>6845</v>
      </c>
      <c r="D2634" s="244" t="s">
        <v>2</v>
      </c>
      <c r="E2634" s="244" t="s">
        <v>4900</v>
      </c>
      <c r="F2634" s="245">
        <v>18.79</v>
      </c>
    </row>
    <row r="2635" spans="1:6" ht="13.5">
      <c r="A2635" s="244" t="s">
        <v>12163</v>
      </c>
      <c r="B2635" s="244" t="str">
        <f t="shared" si="41"/>
        <v>93659U</v>
      </c>
      <c r="C2635" s="244" t="s">
        <v>4853</v>
      </c>
      <c r="D2635" s="244" t="s">
        <v>2</v>
      </c>
      <c r="E2635" s="244" t="s">
        <v>4900</v>
      </c>
      <c r="F2635" s="245">
        <v>20.75</v>
      </c>
    </row>
    <row r="2636" spans="1:6" ht="13.5">
      <c r="A2636" s="244" t="s">
        <v>12164</v>
      </c>
      <c r="B2636" s="244" t="str">
        <f t="shared" si="41"/>
        <v>93660U</v>
      </c>
      <c r="C2636" s="244" t="s">
        <v>6846</v>
      </c>
      <c r="D2636" s="244" t="s">
        <v>2</v>
      </c>
      <c r="E2636" s="244" t="s">
        <v>4900</v>
      </c>
      <c r="F2636" s="245">
        <v>55.2</v>
      </c>
    </row>
    <row r="2637" spans="1:6" ht="13.5">
      <c r="A2637" s="244" t="s">
        <v>12165</v>
      </c>
      <c r="B2637" s="244" t="str">
        <f t="shared" si="41"/>
        <v>93661U</v>
      </c>
      <c r="C2637" s="244" t="s">
        <v>6847</v>
      </c>
      <c r="D2637" s="244" t="s">
        <v>2</v>
      </c>
      <c r="E2637" s="244" t="s">
        <v>4900</v>
      </c>
      <c r="F2637" s="245">
        <v>56.03</v>
      </c>
    </row>
    <row r="2638" spans="1:6" ht="13.5">
      <c r="A2638" s="244" t="s">
        <v>12166</v>
      </c>
      <c r="B2638" s="244" t="str">
        <f t="shared" si="41"/>
        <v>93662U</v>
      </c>
      <c r="C2638" s="244" t="s">
        <v>6848</v>
      </c>
      <c r="D2638" s="244" t="s">
        <v>2</v>
      </c>
      <c r="E2638" s="244" t="s">
        <v>4900</v>
      </c>
      <c r="F2638" s="245">
        <v>57.61</v>
      </c>
    </row>
    <row r="2639" spans="1:6" ht="13.5">
      <c r="A2639" s="244" t="s">
        <v>12167</v>
      </c>
      <c r="B2639" s="244" t="str">
        <f t="shared" si="41"/>
        <v>93663U</v>
      </c>
      <c r="C2639" s="244" t="s">
        <v>6849</v>
      </c>
      <c r="D2639" s="244" t="s">
        <v>2</v>
      </c>
      <c r="E2639" s="244" t="s">
        <v>4900</v>
      </c>
      <c r="F2639" s="245">
        <v>57.61</v>
      </c>
    </row>
    <row r="2640" spans="1:6" ht="13.5">
      <c r="A2640" s="244" t="s">
        <v>12168</v>
      </c>
      <c r="B2640" s="244" t="str">
        <f t="shared" si="41"/>
        <v>93664U</v>
      </c>
      <c r="C2640" s="244" t="s">
        <v>6850</v>
      </c>
      <c r="D2640" s="244" t="s">
        <v>2</v>
      </c>
      <c r="E2640" s="244" t="s">
        <v>4900</v>
      </c>
      <c r="F2640" s="245">
        <v>59.51</v>
      </c>
    </row>
    <row r="2641" spans="1:6" ht="13.5">
      <c r="A2641" s="244" t="s">
        <v>12169</v>
      </c>
      <c r="B2641" s="244" t="str">
        <f t="shared" si="41"/>
        <v>93665U</v>
      </c>
      <c r="C2641" s="244" t="s">
        <v>6851</v>
      </c>
      <c r="D2641" s="244" t="s">
        <v>2</v>
      </c>
      <c r="E2641" s="244" t="s">
        <v>4900</v>
      </c>
      <c r="F2641" s="245">
        <v>61.79</v>
      </c>
    </row>
    <row r="2642" spans="1:6" ht="13.5">
      <c r="A2642" s="244" t="s">
        <v>12170</v>
      </c>
      <c r="B2642" s="244" t="str">
        <f t="shared" si="41"/>
        <v>93666U</v>
      </c>
      <c r="C2642" s="244" t="s">
        <v>6852</v>
      </c>
      <c r="D2642" s="244" t="s">
        <v>2</v>
      </c>
      <c r="E2642" s="244" t="s">
        <v>4900</v>
      </c>
      <c r="F2642" s="245">
        <v>65.709999999999994</v>
      </c>
    </row>
    <row r="2643" spans="1:6" ht="13.5">
      <c r="A2643" s="244" t="s">
        <v>12171</v>
      </c>
      <c r="B2643" s="244" t="str">
        <f t="shared" si="41"/>
        <v>93667U</v>
      </c>
      <c r="C2643" s="244" t="s">
        <v>6853</v>
      </c>
      <c r="D2643" s="244" t="s">
        <v>2</v>
      </c>
      <c r="E2643" s="244" t="s">
        <v>4900</v>
      </c>
      <c r="F2643" s="245">
        <v>68.56</v>
      </c>
    </row>
    <row r="2644" spans="1:6" ht="13.5">
      <c r="A2644" s="244" t="s">
        <v>12172</v>
      </c>
      <c r="B2644" s="244" t="str">
        <f t="shared" si="41"/>
        <v>93668U</v>
      </c>
      <c r="C2644" s="244" t="s">
        <v>6854</v>
      </c>
      <c r="D2644" s="244" t="s">
        <v>2</v>
      </c>
      <c r="E2644" s="244" t="s">
        <v>4900</v>
      </c>
      <c r="F2644" s="245">
        <v>69.83</v>
      </c>
    </row>
    <row r="2645" spans="1:6" ht="13.5">
      <c r="A2645" s="244" t="s">
        <v>12173</v>
      </c>
      <c r="B2645" s="244" t="str">
        <f t="shared" si="41"/>
        <v>93669U</v>
      </c>
      <c r="C2645" s="244" t="s">
        <v>6855</v>
      </c>
      <c r="D2645" s="244" t="s">
        <v>2</v>
      </c>
      <c r="E2645" s="244" t="s">
        <v>4900</v>
      </c>
      <c r="F2645" s="245">
        <v>72.17</v>
      </c>
    </row>
    <row r="2646" spans="1:6" ht="13.5">
      <c r="A2646" s="244" t="s">
        <v>12174</v>
      </c>
      <c r="B2646" s="244" t="str">
        <f t="shared" si="41"/>
        <v>93670U</v>
      </c>
      <c r="C2646" s="244" t="s">
        <v>6856</v>
      </c>
      <c r="D2646" s="244" t="s">
        <v>2</v>
      </c>
      <c r="E2646" s="244" t="s">
        <v>4900</v>
      </c>
      <c r="F2646" s="245">
        <v>72.17</v>
      </c>
    </row>
    <row r="2647" spans="1:6" ht="13.5">
      <c r="A2647" s="244" t="s">
        <v>12175</v>
      </c>
      <c r="B2647" s="244" t="str">
        <f t="shared" si="41"/>
        <v>93671U</v>
      </c>
      <c r="C2647" s="244" t="s">
        <v>6857</v>
      </c>
      <c r="D2647" s="244" t="s">
        <v>2</v>
      </c>
      <c r="E2647" s="244" t="s">
        <v>4900</v>
      </c>
      <c r="F2647" s="245">
        <v>75.040000000000006</v>
      </c>
    </row>
    <row r="2648" spans="1:6" ht="13.5">
      <c r="A2648" s="244" t="s">
        <v>12176</v>
      </c>
      <c r="B2648" s="244" t="str">
        <f t="shared" si="41"/>
        <v>93672U</v>
      </c>
      <c r="C2648" s="244" t="s">
        <v>4867</v>
      </c>
      <c r="D2648" s="244" t="s">
        <v>2</v>
      </c>
      <c r="E2648" s="244" t="s">
        <v>4900</v>
      </c>
      <c r="F2648" s="245">
        <v>79.67</v>
      </c>
    </row>
    <row r="2649" spans="1:6" ht="13.5">
      <c r="A2649" s="244" t="s">
        <v>12177</v>
      </c>
      <c r="B2649" s="244" t="str">
        <f t="shared" si="41"/>
        <v>93673U</v>
      </c>
      <c r="C2649" s="244" t="s">
        <v>4868</v>
      </c>
      <c r="D2649" s="244" t="s">
        <v>2</v>
      </c>
      <c r="E2649" s="244" t="s">
        <v>4900</v>
      </c>
      <c r="F2649" s="245">
        <v>85.56</v>
      </c>
    </row>
    <row r="2650" spans="1:6" ht="13.5">
      <c r="A2650" s="244" t="s">
        <v>16921</v>
      </c>
      <c r="B2650" s="244" t="str">
        <f t="shared" si="41"/>
        <v>97359U</v>
      </c>
      <c r="C2650" s="244" t="s">
        <v>16922</v>
      </c>
      <c r="D2650" s="244" t="s">
        <v>2</v>
      </c>
      <c r="E2650" s="244" t="s">
        <v>4900</v>
      </c>
      <c r="F2650" s="280">
        <v>2526.5100000000002</v>
      </c>
    </row>
    <row r="2651" spans="1:6" ht="13.5">
      <c r="A2651" s="244" t="s">
        <v>16923</v>
      </c>
      <c r="B2651" s="244" t="str">
        <f t="shared" si="41"/>
        <v>97360U</v>
      </c>
      <c r="C2651" s="244" t="s">
        <v>16924</v>
      </c>
      <c r="D2651" s="244" t="s">
        <v>2</v>
      </c>
      <c r="E2651" s="244" t="s">
        <v>4900</v>
      </c>
      <c r="F2651" s="280">
        <v>4872.04</v>
      </c>
    </row>
    <row r="2652" spans="1:6" ht="13.5">
      <c r="A2652" s="244" t="s">
        <v>16925</v>
      </c>
      <c r="B2652" s="244" t="str">
        <f t="shared" si="41"/>
        <v>97361U</v>
      </c>
      <c r="C2652" s="244" t="s">
        <v>16926</v>
      </c>
      <c r="D2652" s="244" t="s">
        <v>2</v>
      </c>
      <c r="E2652" s="244" t="s">
        <v>4900</v>
      </c>
      <c r="F2652" s="280">
        <v>6496.06</v>
      </c>
    </row>
    <row r="2653" spans="1:6" ht="13.5">
      <c r="A2653" s="244" t="s">
        <v>12178</v>
      </c>
      <c r="B2653" s="244" t="str">
        <f t="shared" si="41"/>
        <v>91945U</v>
      </c>
      <c r="C2653" s="244" t="s">
        <v>6858</v>
      </c>
      <c r="D2653" s="244" t="s">
        <v>2</v>
      </c>
      <c r="E2653" s="244" t="s">
        <v>4900</v>
      </c>
      <c r="F2653" s="245">
        <v>5.94</v>
      </c>
    </row>
    <row r="2654" spans="1:6" ht="13.5">
      <c r="A2654" s="244" t="s">
        <v>12179</v>
      </c>
      <c r="B2654" s="244" t="str">
        <f t="shared" si="41"/>
        <v>91946U</v>
      </c>
      <c r="C2654" s="244" t="s">
        <v>6859</v>
      </c>
      <c r="D2654" s="244" t="s">
        <v>2</v>
      </c>
      <c r="E2654" s="244" t="s">
        <v>4900</v>
      </c>
      <c r="F2654" s="245">
        <v>4.8499999999999996</v>
      </c>
    </row>
    <row r="2655" spans="1:6" ht="13.5">
      <c r="A2655" s="244" t="s">
        <v>12180</v>
      </c>
      <c r="B2655" s="244" t="str">
        <f t="shared" si="41"/>
        <v>91947U</v>
      </c>
      <c r="C2655" s="244" t="s">
        <v>6860</v>
      </c>
      <c r="D2655" s="244" t="s">
        <v>2</v>
      </c>
      <c r="E2655" s="244" t="s">
        <v>4900</v>
      </c>
      <c r="F2655" s="245">
        <v>4.18</v>
      </c>
    </row>
    <row r="2656" spans="1:6" ht="13.5">
      <c r="A2656" s="244" t="s">
        <v>12181</v>
      </c>
      <c r="B2656" s="244" t="str">
        <f t="shared" si="41"/>
        <v>91949U</v>
      </c>
      <c r="C2656" s="244" t="s">
        <v>6861</v>
      </c>
      <c r="D2656" s="244" t="s">
        <v>2</v>
      </c>
      <c r="E2656" s="244" t="s">
        <v>4900</v>
      </c>
      <c r="F2656" s="245">
        <v>8.8699999999999992</v>
      </c>
    </row>
    <row r="2657" spans="1:6" ht="13.5">
      <c r="A2657" s="244" t="s">
        <v>12182</v>
      </c>
      <c r="B2657" s="244" t="str">
        <f t="shared" si="41"/>
        <v>91950U</v>
      </c>
      <c r="C2657" s="244" t="s">
        <v>6862</v>
      </c>
      <c r="D2657" s="244" t="s">
        <v>2</v>
      </c>
      <c r="E2657" s="244" t="s">
        <v>4900</v>
      </c>
      <c r="F2657" s="245">
        <v>7.55</v>
      </c>
    </row>
    <row r="2658" spans="1:6" ht="13.5">
      <c r="A2658" s="244" t="s">
        <v>12183</v>
      </c>
      <c r="B2658" s="244" t="str">
        <f t="shared" si="41"/>
        <v>91951U</v>
      </c>
      <c r="C2658" s="244" t="s">
        <v>6863</v>
      </c>
      <c r="D2658" s="244" t="s">
        <v>2</v>
      </c>
      <c r="E2658" s="244" t="s">
        <v>4900</v>
      </c>
      <c r="F2658" s="245">
        <v>6.77</v>
      </c>
    </row>
    <row r="2659" spans="1:6" ht="13.5">
      <c r="A2659" s="244" t="s">
        <v>12184</v>
      </c>
      <c r="B2659" s="244" t="str">
        <f t="shared" si="41"/>
        <v>91952U</v>
      </c>
      <c r="C2659" s="244" t="s">
        <v>6864</v>
      </c>
      <c r="D2659" s="244" t="s">
        <v>2</v>
      </c>
      <c r="E2659" s="244" t="s">
        <v>4900</v>
      </c>
      <c r="F2659" s="245">
        <v>11.41</v>
      </c>
    </row>
    <row r="2660" spans="1:6" ht="13.5">
      <c r="A2660" s="244" t="s">
        <v>12185</v>
      </c>
      <c r="B2660" s="244" t="str">
        <f t="shared" si="41"/>
        <v>91953U</v>
      </c>
      <c r="C2660" s="244" t="s">
        <v>4860</v>
      </c>
      <c r="D2660" s="244" t="s">
        <v>2</v>
      </c>
      <c r="E2660" s="244" t="s">
        <v>4900</v>
      </c>
      <c r="F2660" s="245">
        <v>16.260000000000002</v>
      </c>
    </row>
    <row r="2661" spans="1:6" ht="13.5">
      <c r="A2661" s="244" t="s">
        <v>12186</v>
      </c>
      <c r="B2661" s="244" t="str">
        <f t="shared" si="41"/>
        <v>91954U</v>
      </c>
      <c r="C2661" s="244" t="s">
        <v>6865</v>
      </c>
      <c r="D2661" s="244" t="s">
        <v>2</v>
      </c>
      <c r="E2661" s="244" t="s">
        <v>4900</v>
      </c>
      <c r="F2661" s="245">
        <v>15.36</v>
      </c>
    </row>
    <row r="2662" spans="1:6" ht="13.5">
      <c r="A2662" s="244" t="s">
        <v>12187</v>
      </c>
      <c r="B2662" s="244" t="str">
        <f t="shared" si="41"/>
        <v>91955U</v>
      </c>
      <c r="C2662" s="244" t="s">
        <v>4861</v>
      </c>
      <c r="D2662" s="244" t="s">
        <v>2</v>
      </c>
      <c r="E2662" s="244" t="s">
        <v>4900</v>
      </c>
      <c r="F2662" s="245">
        <v>20.21</v>
      </c>
    </row>
    <row r="2663" spans="1:6" ht="13.5">
      <c r="A2663" s="244" t="s">
        <v>12188</v>
      </c>
      <c r="B2663" s="244" t="str">
        <f t="shared" si="41"/>
        <v>91956U</v>
      </c>
      <c r="C2663" s="244" t="s">
        <v>6866</v>
      </c>
      <c r="D2663" s="244" t="s">
        <v>2</v>
      </c>
      <c r="E2663" s="244" t="s">
        <v>4900</v>
      </c>
      <c r="F2663" s="245">
        <v>24.76</v>
      </c>
    </row>
    <row r="2664" spans="1:6" ht="13.5">
      <c r="A2664" s="244" t="s">
        <v>12189</v>
      </c>
      <c r="B2664" s="244" t="str">
        <f t="shared" si="41"/>
        <v>91957U</v>
      </c>
      <c r="C2664" s="244" t="s">
        <v>6867</v>
      </c>
      <c r="D2664" s="244" t="s">
        <v>2</v>
      </c>
      <c r="E2664" s="244" t="s">
        <v>4900</v>
      </c>
      <c r="F2664" s="245">
        <v>29.61</v>
      </c>
    </row>
    <row r="2665" spans="1:6" ht="13.5">
      <c r="A2665" s="244" t="s">
        <v>12190</v>
      </c>
      <c r="B2665" s="244" t="str">
        <f t="shared" si="41"/>
        <v>91958U</v>
      </c>
      <c r="C2665" s="244" t="s">
        <v>6868</v>
      </c>
      <c r="D2665" s="244" t="s">
        <v>2</v>
      </c>
      <c r="E2665" s="244" t="s">
        <v>4900</v>
      </c>
      <c r="F2665" s="245">
        <v>20.84</v>
      </c>
    </row>
    <row r="2666" spans="1:6" ht="13.5">
      <c r="A2666" s="244" t="s">
        <v>12191</v>
      </c>
      <c r="B2666" s="244" t="str">
        <f t="shared" si="41"/>
        <v>91959U</v>
      </c>
      <c r="C2666" s="244" t="s">
        <v>6869</v>
      </c>
      <c r="D2666" s="244" t="s">
        <v>2</v>
      </c>
      <c r="E2666" s="244" t="s">
        <v>4900</v>
      </c>
      <c r="F2666" s="245">
        <v>25.69</v>
      </c>
    </row>
    <row r="2667" spans="1:6" ht="13.5">
      <c r="A2667" s="244" t="s">
        <v>12192</v>
      </c>
      <c r="B2667" s="244" t="str">
        <f t="shared" si="41"/>
        <v>91960U</v>
      </c>
      <c r="C2667" s="244" t="s">
        <v>6870</v>
      </c>
      <c r="D2667" s="244" t="s">
        <v>2</v>
      </c>
      <c r="E2667" s="244" t="s">
        <v>4900</v>
      </c>
      <c r="F2667" s="245">
        <v>28.69</v>
      </c>
    </row>
    <row r="2668" spans="1:6" ht="13.5">
      <c r="A2668" s="244" t="s">
        <v>12193</v>
      </c>
      <c r="B2668" s="244" t="str">
        <f t="shared" si="41"/>
        <v>91961U</v>
      </c>
      <c r="C2668" s="244" t="s">
        <v>4862</v>
      </c>
      <c r="D2668" s="244" t="s">
        <v>2</v>
      </c>
      <c r="E2668" s="244" t="s">
        <v>4900</v>
      </c>
      <c r="F2668" s="245">
        <v>33.54</v>
      </c>
    </row>
    <row r="2669" spans="1:6" ht="13.5">
      <c r="A2669" s="244" t="s">
        <v>12194</v>
      </c>
      <c r="B2669" s="244" t="str">
        <f t="shared" si="41"/>
        <v>91962U</v>
      </c>
      <c r="C2669" s="244" t="s">
        <v>6871</v>
      </c>
      <c r="D2669" s="244" t="s">
        <v>2</v>
      </c>
      <c r="E2669" s="244" t="s">
        <v>4900</v>
      </c>
      <c r="F2669" s="245">
        <v>38.130000000000003</v>
      </c>
    </row>
    <row r="2670" spans="1:6" ht="13.5">
      <c r="A2670" s="244" t="s">
        <v>12195</v>
      </c>
      <c r="B2670" s="244" t="str">
        <f t="shared" si="41"/>
        <v>91963U</v>
      </c>
      <c r="C2670" s="244" t="s">
        <v>6872</v>
      </c>
      <c r="D2670" s="244" t="s">
        <v>2</v>
      </c>
      <c r="E2670" s="244" t="s">
        <v>4900</v>
      </c>
      <c r="F2670" s="245">
        <v>42.98</v>
      </c>
    </row>
    <row r="2671" spans="1:6" ht="13.5">
      <c r="A2671" s="244" t="s">
        <v>12196</v>
      </c>
      <c r="B2671" s="244" t="str">
        <f t="shared" si="41"/>
        <v>91964U</v>
      </c>
      <c r="C2671" s="244" t="s">
        <v>6873</v>
      </c>
      <c r="D2671" s="244" t="s">
        <v>2</v>
      </c>
      <c r="E2671" s="244" t="s">
        <v>4900</v>
      </c>
      <c r="F2671" s="245">
        <v>34.18</v>
      </c>
    </row>
    <row r="2672" spans="1:6" ht="13.5">
      <c r="A2672" s="244" t="s">
        <v>12197</v>
      </c>
      <c r="B2672" s="244" t="str">
        <f t="shared" si="41"/>
        <v>91965U</v>
      </c>
      <c r="C2672" s="244" t="s">
        <v>6874</v>
      </c>
      <c r="D2672" s="244" t="s">
        <v>2</v>
      </c>
      <c r="E2672" s="244" t="s">
        <v>4900</v>
      </c>
      <c r="F2672" s="245">
        <v>39.03</v>
      </c>
    </row>
    <row r="2673" spans="1:6" ht="13.5">
      <c r="A2673" s="244" t="s">
        <v>12198</v>
      </c>
      <c r="B2673" s="244" t="str">
        <f t="shared" si="41"/>
        <v>91966U</v>
      </c>
      <c r="C2673" s="244" t="s">
        <v>6875</v>
      </c>
      <c r="D2673" s="244" t="s">
        <v>2</v>
      </c>
      <c r="E2673" s="244" t="s">
        <v>4900</v>
      </c>
      <c r="F2673" s="245">
        <v>30.26</v>
      </c>
    </row>
    <row r="2674" spans="1:6" ht="13.5">
      <c r="A2674" s="244" t="s">
        <v>12199</v>
      </c>
      <c r="B2674" s="244" t="str">
        <f t="shared" si="41"/>
        <v>91967U</v>
      </c>
      <c r="C2674" s="244" t="s">
        <v>4863</v>
      </c>
      <c r="D2674" s="244" t="s">
        <v>2</v>
      </c>
      <c r="E2674" s="244" t="s">
        <v>4900</v>
      </c>
      <c r="F2674" s="245">
        <v>35.11</v>
      </c>
    </row>
    <row r="2675" spans="1:6" ht="13.5">
      <c r="A2675" s="244" t="s">
        <v>12200</v>
      </c>
      <c r="B2675" s="244" t="str">
        <f t="shared" si="41"/>
        <v>91968U</v>
      </c>
      <c r="C2675" s="244" t="s">
        <v>6876</v>
      </c>
      <c r="D2675" s="244" t="s">
        <v>2</v>
      </c>
      <c r="E2675" s="244" t="s">
        <v>4900</v>
      </c>
      <c r="F2675" s="245">
        <v>42.03</v>
      </c>
    </row>
    <row r="2676" spans="1:6" ht="13.5">
      <c r="A2676" s="244" t="s">
        <v>12201</v>
      </c>
      <c r="B2676" s="244" t="str">
        <f t="shared" si="41"/>
        <v>91969U</v>
      </c>
      <c r="C2676" s="244" t="s">
        <v>6877</v>
      </c>
      <c r="D2676" s="244" t="s">
        <v>2</v>
      </c>
      <c r="E2676" s="244" t="s">
        <v>4900</v>
      </c>
      <c r="F2676" s="245">
        <v>46.88</v>
      </c>
    </row>
    <row r="2677" spans="1:6" ht="13.5">
      <c r="A2677" s="244" t="s">
        <v>12202</v>
      </c>
      <c r="B2677" s="244" t="str">
        <f t="shared" si="41"/>
        <v>91970U</v>
      </c>
      <c r="C2677" s="244" t="s">
        <v>6878</v>
      </c>
      <c r="D2677" s="244" t="s">
        <v>2</v>
      </c>
      <c r="E2677" s="244" t="s">
        <v>4900</v>
      </c>
      <c r="F2677" s="245">
        <v>43.84</v>
      </c>
    </row>
    <row r="2678" spans="1:6" ht="13.5">
      <c r="A2678" s="244" t="s">
        <v>12203</v>
      </c>
      <c r="B2678" s="244" t="str">
        <f t="shared" si="41"/>
        <v>91971U</v>
      </c>
      <c r="C2678" s="244" t="s">
        <v>6879</v>
      </c>
      <c r="D2678" s="244" t="s">
        <v>2</v>
      </c>
      <c r="E2678" s="244" t="s">
        <v>4900</v>
      </c>
      <c r="F2678" s="245">
        <v>51.39</v>
      </c>
    </row>
    <row r="2679" spans="1:6" ht="13.5">
      <c r="A2679" s="244" t="s">
        <v>12204</v>
      </c>
      <c r="B2679" s="244" t="str">
        <f t="shared" si="41"/>
        <v>91972U</v>
      </c>
      <c r="C2679" s="244" t="s">
        <v>6880</v>
      </c>
      <c r="D2679" s="244" t="s">
        <v>2</v>
      </c>
      <c r="E2679" s="244" t="s">
        <v>4900</v>
      </c>
      <c r="F2679" s="245">
        <v>47.78</v>
      </c>
    </row>
    <row r="2680" spans="1:6" ht="13.5">
      <c r="A2680" s="244" t="s">
        <v>12205</v>
      </c>
      <c r="B2680" s="244" t="str">
        <f t="shared" si="41"/>
        <v>91973U</v>
      </c>
      <c r="C2680" s="244" t="s">
        <v>6881</v>
      </c>
      <c r="D2680" s="244" t="s">
        <v>2</v>
      </c>
      <c r="E2680" s="244" t="s">
        <v>4900</v>
      </c>
      <c r="F2680" s="245">
        <v>55.33</v>
      </c>
    </row>
    <row r="2681" spans="1:6" ht="13.5">
      <c r="A2681" s="244" t="s">
        <v>12206</v>
      </c>
      <c r="B2681" s="244" t="str">
        <f t="shared" si="41"/>
        <v>91974U</v>
      </c>
      <c r="C2681" s="244" t="s">
        <v>6882</v>
      </c>
      <c r="D2681" s="244" t="s">
        <v>2</v>
      </c>
      <c r="E2681" s="244" t="s">
        <v>4900</v>
      </c>
      <c r="F2681" s="245">
        <v>39.9</v>
      </c>
    </row>
    <row r="2682" spans="1:6" ht="13.5">
      <c r="A2682" s="244" t="s">
        <v>12207</v>
      </c>
      <c r="B2682" s="244" t="str">
        <f t="shared" si="41"/>
        <v>91975U</v>
      </c>
      <c r="C2682" s="244" t="s">
        <v>6883</v>
      </c>
      <c r="D2682" s="244" t="s">
        <v>2</v>
      </c>
      <c r="E2682" s="244" t="s">
        <v>4900</v>
      </c>
      <c r="F2682" s="245">
        <v>47.45</v>
      </c>
    </row>
    <row r="2683" spans="1:6" ht="13.5">
      <c r="A2683" s="244" t="s">
        <v>12208</v>
      </c>
      <c r="B2683" s="244" t="str">
        <f t="shared" si="41"/>
        <v>91976U</v>
      </c>
      <c r="C2683" s="244" t="s">
        <v>6884</v>
      </c>
      <c r="D2683" s="244" t="s">
        <v>2</v>
      </c>
      <c r="E2683" s="244" t="s">
        <v>4900</v>
      </c>
      <c r="F2683" s="245">
        <v>58.81</v>
      </c>
    </row>
    <row r="2684" spans="1:6" ht="13.5">
      <c r="A2684" s="244" t="s">
        <v>12209</v>
      </c>
      <c r="B2684" s="244" t="str">
        <f t="shared" si="41"/>
        <v>91977U</v>
      </c>
      <c r="C2684" s="244" t="s">
        <v>6885</v>
      </c>
      <c r="D2684" s="244" t="s">
        <v>2</v>
      </c>
      <c r="E2684" s="244" t="s">
        <v>4900</v>
      </c>
      <c r="F2684" s="245">
        <v>66.36</v>
      </c>
    </row>
    <row r="2685" spans="1:6" ht="13.5">
      <c r="A2685" s="244" t="s">
        <v>12210</v>
      </c>
      <c r="B2685" s="244" t="str">
        <f t="shared" si="41"/>
        <v>91978U</v>
      </c>
      <c r="C2685" s="244" t="s">
        <v>6886</v>
      </c>
      <c r="D2685" s="244" t="s">
        <v>2</v>
      </c>
      <c r="E2685" s="244" t="s">
        <v>4900</v>
      </c>
      <c r="F2685" s="245">
        <v>23.86</v>
      </c>
    </row>
    <row r="2686" spans="1:6" ht="13.5">
      <c r="A2686" s="244" t="s">
        <v>12211</v>
      </c>
      <c r="B2686" s="244" t="str">
        <f t="shared" si="41"/>
        <v>91979U</v>
      </c>
      <c r="C2686" s="244" t="s">
        <v>6887</v>
      </c>
      <c r="D2686" s="244" t="s">
        <v>2</v>
      </c>
      <c r="E2686" s="244" t="s">
        <v>4900</v>
      </c>
      <c r="F2686" s="245">
        <v>28.71</v>
      </c>
    </row>
    <row r="2687" spans="1:6" ht="13.5">
      <c r="A2687" s="244" t="s">
        <v>12212</v>
      </c>
      <c r="B2687" s="244" t="str">
        <f t="shared" si="41"/>
        <v>91980U</v>
      </c>
      <c r="C2687" s="244" t="s">
        <v>6888</v>
      </c>
      <c r="D2687" s="244" t="s">
        <v>2</v>
      </c>
      <c r="E2687" s="244" t="s">
        <v>4900</v>
      </c>
      <c r="F2687" s="245">
        <v>23.17</v>
      </c>
    </row>
    <row r="2688" spans="1:6" ht="13.5">
      <c r="A2688" s="244" t="s">
        <v>12213</v>
      </c>
      <c r="B2688" s="244" t="str">
        <f t="shared" si="41"/>
        <v>91981U</v>
      </c>
      <c r="C2688" s="244" t="s">
        <v>6889</v>
      </c>
      <c r="D2688" s="244" t="s">
        <v>2</v>
      </c>
      <c r="E2688" s="244" t="s">
        <v>4900</v>
      </c>
      <c r="F2688" s="245">
        <v>28.02</v>
      </c>
    </row>
    <row r="2689" spans="1:6" ht="13.5">
      <c r="A2689" s="244" t="s">
        <v>12214</v>
      </c>
      <c r="B2689" s="244" t="str">
        <f t="shared" si="41"/>
        <v>91982U</v>
      </c>
      <c r="C2689" s="244" t="s">
        <v>6890</v>
      </c>
      <c r="D2689" s="244" t="s">
        <v>2</v>
      </c>
      <c r="E2689" s="244" t="s">
        <v>4900</v>
      </c>
      <c r="F2689" s="245">
        <v>51.4</v>
      </c>
    </row>
    <row r="2690" spans="1:6" ht="13.5">
      <c r="A2690" s="244" t="s">
        <v>12215</v>
      </c>
      <c r="B2690" s="244" t="str">
        <f t="shared" si="41"/>
        <v>91983U</v>
      </c>
      <c r="C2690" s="244" t="s">
        <v>6891</v>
      </c>
      <c r="D2690" s="244" t="s">
        <v>2</v>
      </c>
      <c r="E2690" s="244" t="s">
        <v>4900</v>
      </c>
      <c r="F2690" s="245">
        <v>56.25</v>
      </c>
    </row>
    <row r="2691" spans="1:6" ht="13.5">
      <c r="A2691" s="244" t="s">
        <v>12216</v>
      </c>
      <c r="B2691" s="244" t="str">
        <f t="shared" si="41"/>
        <v>91984U</v>
      </c>
      <c r="C2691" s="244" t="s">
        <v>6892</v>
      </c>
      <c r="D2691" s="244" t="s">
        <v>2</v>
      </c>
      <c r="E2691" s="244" t="s">
        <v>4900</v>
      </c>
      <c r="F2691" s="245">
        <v>10.76</v>
      </c>
    </row>
    <row r="2692" spans="1:6" ht="13.5">
      <c r="A2692" s="244" t="s">
        <v>12217</v>
      </c>
      <c r="B2692" s="244" t="str">
        <f t="shared" si="41"/>
        <v>91985U</v>
      </c>
      <c r="C2692" s="244" t="s">
        <v>6893</v>
      </c>
      <c r="D2692" s="244" t="s">
        <v>2</v>
      </c>
      <c r="E2692" s="244" t="s">
        <v>4900</v>
      </c>
      <c r="F2692" s="245">
        <v>15.61</v>
      </c>
    </row>
    <row r="2693" spans="1:6" ht="13.5">
      <c r="A2693" s="244" t="s">
        <v>12218</v>
      </c>
      <c r="B2693" s="244" t="str">
        <f t="shared" si="41"/>
        <v>91986U</v>
      </c>
      <c r="C2693" s="244" t="s">
        <v>6894</v>
      </c>
      <c r="D2693" s="244" t="s">
        <v>2</v>
      </c>
      <c r="E2693" s="244" t="s">
        <v>4900</v>
      </c>
      <c r="F2693" s="245">
        <v>22.23</v>
      </c>
    </row>
    <row r="2694" spans="1:6" ht="13.5">
      <c r="A2694" s="244" t="s">
        <v>12219</v>
      </c>
      <c r="B2694" s="244" t="str">
        <f t="shared" si="41"/>
        <v>91987U</v>
      </c>
      <c r="C2694" s="244" t="s">
        <v>6895</v>
      </c>
      <c r="D2694" s="244" t="s">
        <v>2</v>
      </c>
      <c r="E2694" s="244" t="s">
        <v>4900</v>
      </c>
      <c r="F2694" s="245">
        <v>27.08</v>
      </c>
    </row>
    <row r="2695" spans="1:6" ht="13.5">
      <c r="A2695" s="244" t="s">
        <v>12220</v>
      </c>
      <c r="B2695" s="244" t="str">
        <f t="shared" si="41"/>
        <v>91988U</v>
      </c>
      <c r="C2695" s="244" t="s">
        <v>6896</v>
      </c>
      <c r="D2695" s="244" t="s">
        <v>2</v>
      </c>
      <c r="E2695" s="244" t="s">
        <v>4900</v>
      </c>
      <c r="F2695" s="245">
        <v>13.09</v>
      </c>
    </row>
    <row r="2696" spans="1:6" ht="13.5">
      <c r="A2696" s="244" t="s">
        <v>12221</v>
      </c>
      <c r="B2696" s="244" t="str">
        <f t="shared" ref="B2696:B2759" si="42">A2696&amp;"U"</f>
        <v>91989U</v>
      </c>
      <c r="C2696" s="244" t="s">
        <v>6897</v>
      </c>
      <c r="D2696" s="244" t="s">
        <v>2</v>
      </c>
      <c r="E2696" s="244" t="s">
        <v>4900</v>
      </c>
      <c r="F2696" s="245">
        <v>17.940000000000001</v>
      </c>
    </row>
    <row r="2697" spans="1:6" ht="13.5">
      <c r="A2697" s="244" t="s">
        <v>12222</v>
      </c>
      <c r="B2697" s="244" t="str">
        <f t="shared" si="42"/>
        <v>91990U</v>
      </c>
      <c r="C2697" s="244" t="s">
        <v>6898</v>
      </c>
      <c r="D2697" s="244" t="s">
        <v>2</v>
      </c>
      <c r="E2697" s="244" t="s">
        <v>4900</v>
      </c>
      <c r="F2697" s="245">
        <v>20.95</v>
      </c>
    </row>
    <row r="2698" spans="1:6" ht="13.5">
      <c r="A2698" s="244" t="s">
        <v>12223</v>
      </c>
      <c r="B2698" s="244" t="str">
        <f t="shared" si="42"/>
        <v>91991U</v>
      </c>
      <c r="C2698" s="244" t="s">
        <v>6899</v>
      </c>
      <c r="D2698" s="244" t="s">
        <v>2</v>
      </c>
      <c r="E2698" s="244" t="s">
        <v>4900</v>
      </c>
      <c r="F2698" s="245">
        <v>22.21</v>
      </c>
    </row>
    <row r="2699" spans="1:6" ht="13.5">
      <c r="A2699" s="244" t="s">
        <v>12224</v>
      </c>
      <c r="B2699" s="244" t="str">
        <f t="shared" si="42"/>
        <v>91992U</v>
      </c>
      <c r="C2699" s="244" t="s">
        <v>4850</v>
      </c>
      <c r="D2699" s="244" t="s">
        <v>2</v>
      </c>
      <c r="E2699" s="244" t="s">
        <v>4900</v>
      </c>
      <c r="F2699" s="245">
        <v>25.8</v>
      </c>
    </row>
    <row r="2700" spans="1:6" ht="13.5">
      <c r="A2700" s="244" t="s">
        <v>12225</v>
      </c>
      <c r="B2700" s="244" t="str">
        <f t="shared" si="42"/>
        <v>91993U</v>
      </c>
      <c r="C2700" s="244" t="s">
        <v>4864</v>
      </c>
      <c r="D2700" s="244" t="s">
        <v>2</v>
      </c>
      <c r="E2700" s="244" t="s">
        <v>4900</v>
      </c>
      <c r="F2700" s="245">
        <v>27.06</v>
      </c>
    </row>
    <row r="2701" spans="1:6" ht="13.5">
      <c r="A2701" s="244" t="s">
        <v>12226</v>
      </c>
      <c r="B2701" s="244" t="str">
        <f t="shared" si="42"/>
        <v>91994U</v>
      </c>
      <c r="C2701" s="244" t="s">
        <v>6900</v>
      </c>
      <c r="D2701" s="244" t="s">
        <v>2</v>
      </c>
      <c r="E2701" s="244" t="s">
        <v>4900</v>
      </c>
      <c r="F2701" s="245">
        <v>14.71</v>
      </c>
    </row>
    <row r="2702" spans="1:6" ht="13.5">
      <c r="A2702" s="244" t="s">
        <v>12227</v>
      </c>
      <c r="B2702" s="244" t="str">
        <f t="shared" si="42"/>
        <v>91995U</v>
      </c>
      <c r="C2702" s="244" t="s">
        <v>6901</v>
      </c>
      <c r="D2702" s="244" t="s">
        <v>2</v>
      </c>
      <c r="E2702" s="244" t="s">
        <v>4900</v>
      </c>
      <c r="F2702" s="245">
        <v>15.97</v>
      </c>
    </row>
    <row r="2703" spans="1:6" ht="13.5">
      <c r="A2703" s="244" t="s">
        <v>12228</v>
      </c>
      <c r="B2703" s="244" t="str">
        <f t="shared" si="42"/>
        <v>91996U</v>
      </c>
      <c r="C2703" s="244" t="s">
        <v>6902</v>
      </c>
      <c r="D2703" s="244" t="s">
        <v>2</v>
      </c>
      <c r="E2703" s="244" t="s">
        <v>4900</v>
      </c>
      <c r="F2703" s="245">
        <v>19.559999999999999</v>
      </c>
    </row>
    <row r="2704" spans="1:6" ht="13.5">
      <c r="A2704" s="244" t="s">
        <v>12229</v>
      </c>
      <c r="B2704" s="244" t="str">
        <f t="shared" si="42"/>
        <v>91997U</v>
      </c>
      <c r="C2704" s="244" t="s">
        <v>6903</v>
      </c>
      <c r="D2704" s="244" t="s">
        <v>2</v>
      </c>
      <c r="E2704" s="244" t="s">
        <v>4900</v>
      </c>
      <c r="F2704" s="245">
        <v>20.82</v>
      </c>
    </row>
    <row r="2705" spans="1:6" ht="13.5">
      <c r="A2705" s="244" t="s">
        <v>12230</v>
      </c>
      <c r="B2705" s="244" t="str">
        <f t="shared" si="42"/>
        <v>91998U</v>
      </c>
      <c r="C2705" s="244" t="s">
        <v>4851</v>
      </c>
      <c r="D2705" s="244" t="s">
        <v>2</v>
      </c>
      <c r="E2705" s="244" t="s">
        <v>4900</v>
      </c>
      <c r="F2705" s="245">
        <v>12.28</v>
      </c>
    </row>
    <row r="2706" spans="1:6" ht="13.5">
      <c r="A2706" s="244" t="s">
        <v>12231</v>
      </c>
      <c r="B2706" s="244" t="str">
        <f t="shared" si="42"/>
        <v>91999U</v>
      </c>
      <c r="C2706" s="244" t="s">
        <v>6904</v>
      </c>
      <c r="D2706" s="244" t="s">
        <v>2</v>
      </c>
      <c r="E2706" s="244" t="s">
        <v>4900</v>
      </c>
      <c r="F2706" s="245">
        <v>13.54</v>
      </c>
    </row>
    <row r="2707" spans="1:6" ht="13.5">
      <c r="A2707" s="244" t="s">
        <v>12232</v>
      </c>
      <c r="B2707" s="244" t="str">
        <f t="shared" si="42"/>
        <v>92000U</v>
      </c>
      <c r="C2707" s="244" t="s">
        <v>6905</v>
      </c>
      <c r="D2707" s="244" t="s">
        <v>2</v>
      </c>
      <c r="E2707" s="244" t="s">
        <v>4900</v>
      </c>
      <c r="F2707" s="245">
        <v>17.13</v>
      </c>
    </row>
    <row r="2708" spans="1:6" ht="13.5">
      <c r="A2708" s="244" t="s">
        <v>12233</v>
      </c>
      <c r="B2708" s="244" t="str">
        <f t="shared" si="42"/>
        <v>92001U</v>
      </c>
      <c r="C2708" s="244" t="s">
        <v>6906</v>
      </c>
      <c r="D2708" s="244" t="s">
        <v>2</v>
      </c>
      <c r="E2708" s="244" t="s">
        <v>4900</v>
      </c>
      <c r="F2708" s="245">
        <v>18.39</v>
      </c>
    </row>
    <row r="2709" spans="1:6" ht="13.5">
      <c r="A2709" s="244" t="s">
        <v>12234</v>
      </c>
      <c r="B2709" s="244" t="str">
        <f t="shared" si="42"/>
        <v>92002U</v>
      </c>
      <c r="C2709" s="244" t="s">
        <v>6907</v>
      </c>
      <c r="D2709" s="244" t="s">
        <v>2</v>
      </c>
      <c r="E2709" s="244" t="s">
        <v>4900</v>
      </c>
      <c r="F2709" s="245">
        <v>27.39</v>
      </c>
    </row>
    <row r="2710" spans="1:6" ht="13.5">
      <c r="A2710" s="244" t="s">
        <v>12235</v>
      </c>
      <c r="B2710" s="244" t="str">
        <f t="shared" si="42"/>
        <v>92003U</v>
      </c>
      <c r="C2710" s="244" t="s">
        <v>6908</v>
      </c>
      <c r="D2710" s="244" t="s">
        <v>2</v>
      </c>
      <c r="E2710" s="244" t="s">
        <v>4900</v>
      </c>
      <c r="F2710" s="245">
        <v>29.91</v>
      </c>
    </row>
    <row r="2711" spans="1:6" ht="13.5">
      <c r="A2711" s="244" t="s">
        <v>12236</v>
      </c>
      <c r="B2711" s="244" t="str">
        <f t="shared" si="42"/>
        <v>92004U</v>
      </c>
      <c r="C2711" s="244" t="s">
        <v>4865</v>
      </c>
      <c r="D2711" s="244" t="s">
        <v>2</v>
      </c>
      <c r="E2711" s="244" t="s">
        <v>4900</v>
      </c>
      <c r="F2711" s="245">
        <v>32.24</v>
      </c>
    </row>
    <row r="2712" spans="1:6" ht="13.5">
      <c r="A2712" s="244" t="s">
        <v>12237</v>
      </c>
      <c r="B2712" s="244" t="str">
        <f t="shared" si="42"/>
        <v>92005U</v>
      </c>
      <c r="C2712" s="244" t="s">
        <v>6909</v>
      </c>
      <c r="D2712" s="244" t="s">
        <v>2</v>
      </c>
      <c r="E2712" s="244" t="s">
        <v>4900</v>
      </c>
      <c r="F2712" s="245">
        <v>34.76</v>
      </c>
    </row>
    <row r="2713" spans="1:6" ht="13.5">
      <c r="A2713" s="244" t="s">
        <v>12238</v>
      </c>
      <c r="B2713" s="244" t="str">
        <f t="shared" si="42"/>
        <v>92006U</v>
      </c>
      <c r="C2713" s="244" t="s">
        <v>6910</v>
      </c>
      <c r="D2713" s="244" t="s">
        <v>2</v>
      </c>
      <c r="E2713" s="244" t="s">
        <v>4900</v>
      </c>
      <c r="F2713" s="245">
        <v>22.55</v>
      </c>
    </row>
    <row r="2714" spans="1:6" ht="13.5">
      <c r="A2714" s="244" t="s">
        <v>12239</v>
      </c>
      <c r="B2714" s="244" t="str">
        <f t="shared" si="42"/>
        <v>92007U</v>
      </c>
      <c r="C2714" s="244" t="s">
        <v>6911</v>
      </c>
      <c r="D2714" s="244" t="s">
        <v>2</v>
      </c>
      <c r="E2714" s="244" t="s">
        <v>4900</v>
      </c>
      <c r="F2714" s="245">
        <v>25.07</v>
      </c>
    </row>
    <row r="2715" spans="1:6" ht="13.5">
      <c r="A2715" s="244" t="s">
        <v>12240</v>
      </c>
      <c r="B2715" s="244" t="str">
        <f t="shared" si="42"/>
        <v>92008U</v>
      </c>
      <c r="C2715" s="244" t="s">
        <v>4852</v>
      </c>
      <c r="D2715" s="244" t="s">
        <v>2</v>
      </c>
      <c r="E2715" s="244" t="s">
        <v>4900</v>
      </c>
      <c r="F2715" s="245">
        <v>27.4</v>
      </c>
    </row>
    <row r="2716" spans="1:6" ht="13.5">
      <c r="A2716" s="244" t="s">
        <v>12241</v>
      </c>
      <c r="B2716" s="244" t="str">
        <f t="shared" si="42"/>
        <v>92009U</v>
      </c>
      <c r="C2716" s="244" t="s">
        <v>6912</v>
      </c>
      <c r="D2716" s="244" t="s">
        <v>2</v>
      </c>
      <c r="E2716" s="244" t="s">
        <v>4900</v>
      </c>
      <c r="F2716" s="245">
        <v>29.92</v>
      </c>
    </row>
    <row r="2717" spans="1:6" ht="13.5">
      <c r="A2717" s="244" t="s">
        <v>12242</v>
      </c>
      <c r="B2717" s="244" t="str">
        <f t="shared" si="42"/>
        <v>92010U</v>
      </c>
      <c r="C2717" s="244" t="s">
        <v>6913</v>
      </c>
      <c r="D2717" s="244" t="s">
        <v>2</v>
      </c>
      <c r="E2717" s="244" t="s">
        <v>4900</v>
      </c>
      <c r="F2717" s="245">
        <v>40.08</v>
      </c>
    </row>
    <row r="2718" spans="1:6" ht="13.5">
      <c r="A2718" s="244" t="s">
        <v>12243</v>
      </c>
      <c r="B2718" s="244" t="str">
        <f t="shared" si="42"/>
        <v>92011U</v>
      </c>
      <c r="C2718" s="244" t="s">
        <v>6914</v>
      </c>
      <c r="D2718" s="244" t="s">
        <v>2</v>
      </c>
      <c r="E2718" s="244" t="s">
        <v>4900</v>
      </c>
      <c r="F2718" s="245">
        <v>43.86</v>
      </c>
    </row>
    <row r="2719" spans="1:6" ht="13.5">
      <c r="A2719" s="244" t="s">
        <v>12244</v>
      </c>
      <c r="B2719" s="244" t="str">
        <f t="shared" si="42"/>
        <v>92012U</v>
      </c>
      <c r="C2719" s="244" t="s">
        <v>6915</v>
      </c>
      <c r="D2719" s="244" t="s">
        <v>2</v>
      </c>
      <c r="E2719" s="244" t="s">
        <v>4900</v>
      </c>
      <c r="F2719" s="245">
        <v>44.93</v>
      </c>
    </row>
    <row r="2720" spans="1:6" ht="13.5">
      <c r="A2720" s="244" t="s">
        <v>12245</v>
      </c>
      <c r="B2720" s="244" t="str">
        <f t="shared" si="42"/>
        <v>92013U</v>
      </c>
      <c r="C2720" s="244" t="s">
        <v>6916</v>
      </c>
      <c r="D2720" s="244" t="s">
        <v>2</v>
      </c>
      <c r="E2720" s="244" t="s">
        <v>4900</v>
      </c>
      <c r="F2720" s="245">
        <v>48.71</v>
      </c>
    </row>
    <row r="2721" spans="1:6" ht="13.5">
      <c r="A2721" s="244" t="s">
        <v>12246</v>
      </c>
      <c r="B2721" s="244" t="str">
        <f t="shared" si="42"/>
        <v>92014U</v>
      </c>
      <c r="C2721" s="244" t="s">
        <v>6917</v>
      </c>
      <c r="D2721" s="244" t="s">
        <v>2</v>
      </c>
      <c r="E2721" s="244" t="s">
        <v>4900</v>
      </c>
      <c r="F2721" s="245">
        <v>32.82</v>
      </c>
    </row>
    <row r="2722" spans="1:6" ht="13.5">
      <c r="A2722" s="244" t="s">
        <v>12247</v>
      </c>
      <c r="B2722" s="244" t="str">
        <f t="shared" si="42"/>
        <v>92015U</v>
      </c>
      <c r="C2722" s="244" t="s">
        <v>6918</v>
      </c>
      <c r="D2722" s="244" t="s">
        <v>2</v>
      </c>
      <c r="E2722" s="244" t="s">
        <v>4900</v>
      </c>
      <c r="F2722" s="245">
        <v>36.6</v>
      </c>
    </row>
    <row r="2723" spans="1:6" ht="13.5">
      <c r="A2723" s="244" t="s">
        <v>12248</v>
      </c>
      <c r="B2723" s="244" t="str">
        <f t="shared" si="42"/>
        <v>92016U</v>
      </c>
      <c r="C2723" s="244" t="s">
        <v>6919</v>
      </c>
      <c r="D2723" s="244" t="s">
        <v>2</v>
      </c>
      <c r="E2723" s="244" t="s">
        <v>4900</v>
      </c>
      <c r="F2723" s="245">
        <v>37.67</v>
      </c>
    </row>
    <row r="2724" spans="1:6" ht="13.5">
      <c r="A2724" s="244" t="s">
        <v>12249</v>
      </c>
      <c r="B2724" s="244" t="str">
        <f t="shared" si="42"/>
        <v>92017U</v>
      </c>
      <c r="C2724" s="244" t="s">
        <v>6920</v>
      </c>
      <c r="D2724" s="244" t="s">
        <v>2</v>
      </c>
      <c r="E2724" s="244" t="s">
        <v>4900</v>
      </c>
      <c r="F2724" s="245">
        <v>41.45</v>
      </c>
    </row>
    <row r="2725" spans="1:6" ht="13.5">
      <c r="A2725" s="244" t="s">
        <v>12250</v>
      </c>
      <c r="B2725" s="244" t="str">
        <f t="shared" si="42"/>
        <v>92018U</v>
      </c>
      <c r="C2725" s="244" t="s">
        <v>6921</v>
      </c>
      <c r="D2725" s="244" t="s">
        <v>2</v>
      </c>
      <c r="E2725" s="244" t="s">
        <v>4900</v>
      </c>
      <c r="F2725" s="245">
        <v>43.42</v>
      </c>
    </row>
    <row r="2726" spans="1:6" ht="13.5">
      <c r="A2726" s="244" t="s">
        <v>12251</v>
      </c>
      <c r="B2726" s="244" t="str">
        <f t="shared" si="42"/>
        <v>92019U</v>
      </c>
      <c r="C2726" s="244" t="s">
        <v>6922</v>
      </c>
      <c r="D2726" s="244" t="s">
        <v>2</v>
      </c>
      <c r="E2726" s="244" t="s">
        <v>4900</v>
      </c>
      <c r="F2726" s="245">
        <v>50.97</v>
      </c>
    </row>
    <row r="2727" spans="1:6" ht="13.5">
      <c r="A2727" s="244" t="s">
        <v>12252</v>
      </c>
      <c r="B2727" s="244" t="str">
        <f t="shared" si="42"/>
        <v>92020U</v>
      </c>
      <c r="C2727" s="244" t="s">
        <v>6923</v>
      </c>
      <c r="D2727" s="244" t="s">
        <v>2</v>
      </c>
      <c r="E2727" s="244" t="s">
        <v>4900</v>
      </c>
      <c r="F2727" s="245">
        <v>64.12</v>
      </c>
    </row>
    <row r="2728" spans="1:6" ht="13.5">
      <c r="A2728" s="244" t="s">
        <v>12253</v>
      </c>
      <c r="B2728" s="244" t="str">
        <f t="shared" si="42"/>
        <v>92021U</v>
      </c>
      <c r="C2728" s="244" t="s">
        <v>6924</v>
      </c>
      <c r="D2728" s="244" t="s">
        <v>2</v>
      </c>
      <c r="E2728" s="244" t="s">
        <v>4900</v>
      </c>
      <c r="F2728" s="245">
        <v>71.67</v>
      </c>
    </row>
    <row r="2729" spans="1:6" ht="13.5">
      <c r="A2729" s="244" t="s">
        <v>12254</v>
      </c>
      <c r="B2729" s="244" t="str">
        <f t="shared" si="42"/>
        <v>92022U</v>
      </c>
      <c r="C2729" s="244" t="s">
        <v>6925</v>
      </c>
      <c r="D2729" s="244" t="s">
        <v>2</v>
      </c>
      <c r="E2729" s="244" t="s">
        <v>4900</v>
      </c>
      <c r="F2729" s="245">
        <v>24.11</v>
      </c>
    </row>
    <row r="2730" spans="1:6" ht="13.5">
      <c r="A2730" s="244" t="s">
        <v>12255</v>
      </c>
      <c r="B2730" s="244" t="str">
        <f t="shared" si="42"/>
        <v>92023U</v>
      </c>
      <c r="C2730" s="244" t="s">
        <v>6926</v>
      </c>
      <c r="D2730" s="244" t="s">
        <v>2</v>
      </c>
      <c r="E2730" s="244" t="s">
        <v>4900</v>
      </c>
      <c r="F2730" s="245">
        <v>28.96</v>
      </c>
    </row>
    <row r="2731" spans="1:6" ht="13.5">
      <c r="A2731" s="244" t="s">
        <v>12256</v>
      </c>
      <c r="B2731" s="244" t="str">
        <f t="shared" si="42"/>
        <v>92024U</v>
      </c>
      <c r="C2731" s="244" t="s">
        <v>6927</v>
      </c>
      <c r="D2731" s="244" t="s">
        <v>2</v>
      </c>
      <c r="E2731" s="244" t="s">
        <v>4900</v>
      </c>
      <c r="F2731" s="245">
        <v>36.83</v>
      </c>
    </row>
    <row r="2732" spans="1:6" ht="13.5">
      <c r="A2732" s="244" t="s">
        <v>12257</v>
      </c>
      <c r="B2732" s="244" t="str">
        <f t="shared" si="42"/>
        <v>92025U</v>
      </c>
      <c r="C2732" s="244" t="s">
        <v>6928</v>
      </c>
      <c r="D2732" s="244" t="s">
        <v>2</v>
      </c>
      <c r="E2732" s="244" t="s">
        <v>4900</v>
      </c>
      <c r="F2732" s="245">
        <v>41.68</v>
      </c>
    </row>
    <row r="2733" spans="1:6" ht="13.5">
      <c r="A2733" s="244" t="s">
        <v>12258</v>
      </c>
      <c r="B2733" s="244" t="str">
        <f t="shared" si="42"/>
        <v>92026U</v>
      </c>
      <c r="C2733" s="244" t="s">
        <v>6929</v>
      </c>
      <c r="D2733" s="244" t="s">
        <v>2</v>
      </c>
      <c r="E2733" s="244" t="s">
        <v>4900</v>
      </c>
      <c r="F2733" s="245">
        <v>33.53</v>
      </c>
    </row>
    <row r="2734" spans="1:6" ht="13.5">
      <c r="A2734" s="244" t="s">
        <v>12259</v>
      </c>
      <c r="B2734" s="244" t="str">
        <f t="shared" si="42"/>
        <v>92027U</v>
      </c>
      <c r="C2734" s="244" t="s">
        <v>6930</v>
      </c>
      <c r="D2734" s="244" t="s">
        <v>2</v>
      </c>
      <c r="E2734" s="244" t="s">
        <v>4900</v>
      </c>
      <c r="F2734" s="245">
        <v>38.380000000000003</v>
      </c>
    </row>
    <row r="2735" spans="1:6" ht="13.5">
      <c r="A2735" s="244" t="s">
        <v>12260</v>
      </c>
      <c r="B2735" s="244" t="str">
        <f t="shared" si="42"/>
        <v>92028U</v>
      </c>
      <c r="C2735" s="244" t="s">
        <v>6931</v>
      </c>
      <c r="D2735" s="244" t="s">
        <v>2</v>
      </c>
      <c r="E2735" s="244" t="s">
        <v>4900</v>
      </c>
      <c r="F2735" s="245">
        <v>28.04</v>
      </c>
    </row>
    <row r="2736" spans="1:6" ht="13.5">
      <c r="A2736" s="244" t="s">
        <v>12261</v>
      </c>
      <c r="B2736" s="244" t="str">
        <f t="shared" si="42"/>
        <v>92029U</v>
      </c>
      <c r="C2736" s="244" t="s">
        <v>6932</v>
      </c>
      <c r="D2736" s="244" t="s">
        <v>2</v>
      </c>
      <c r="E2736" s="244" t="s">
        <v>4900</v>
      </c>
      <c r="F2736" s="245">
        <v>32.89</v>
      </c>
    </row>
    <row r="2737" spans="1:6" ht="13.5">
      <c r="A2737" s="244" t="s">
        <v>12262</v>
      </c>
      <c r="B2737" s="244" t="str">
        <f t="shared" si="42"/>
        <v>92030U</v>
      </c>
      <c r="C2737" s="244" t="s">
        <v>6933</v>
      </c>
      <c r="D2737" s="244" t="s">
        <v>2</v>
      </c>
      <c r="E2737" s="244" t="s">
        <v>4900</v>
      </c>
      <c r="F2737" s="245">
        <v>40.729999999999997</v>
      </c>
    </row>
    <row r="2738" spans="1:6" ht="13.5">
      <c r="A2738" s="244" t="s">
        <v>12263</v>
      </c>
      <c r="B2738" s="244" t="str">
        <f t="shared" si="42"/>
        <v>92031U</v>
      </c>
      <c r="C2738" s="244" t="s">
        <v>6934</v>
      </c>
      <c r="D2738" s="244" t="s">
        <v>2</v>
      </c>
      <c r="E2738" s="244" t="s">
        <v>4900</v>
      </c>
      <c r="F2738" s="245">
        <v>45.58</v>
      </c>
    </row>
    <row r="2739" spans="1:6" ht="13.5">
      <c r="A2739" s="244" t="s">
        <v>12264</v>
      </c>
      <c r="B2739" s="244" t="str">
        <f t="shared" si="42"/>
        <v>92032U</v>
      </c>
      <c r="C2739" s="244" t="s">
        <v>6935</v>
      </c>
      <c r="D2739" s="244" t="s">
        <v>2</v>
      </c>
      <c r="E2739" s="244" t="s">
        <v>4900</v>
      </c>
      <c r="F2739" s="245">
        <v>41.38</v>
      </c>
    </row>
    <row r="2740" spans="1:6" ht="13.5">
      <c r="A2740" s="244" t="s">
        <v>12265</v>
      </c>
      <c r="B2740" s="244" t="str">
        <f t="shared" si="42"/>
        <v>92033U</v>
      </c>
      <c r="C2740" s="244" t="s">
        <v>6936</v>
      </c>
      <c r="D2740" s="244" t="s">
        <v>2</v>
      </c>
      <c r="E2740" s="244" t="s">
        <v>4900</v>
      </c>
      <c r="F2740" s="245">
        <v>46.23</v>
      </c>
    </row>
    <row r="2741" spans="1:6" ht="13.5">
      <c r="A2741" s="244" t="s">
        <v>12266</v>
      </c>
      <c r="B2741" s="244" t="str">
        <f t="shared" si="42"/>
        <v>92034U</v>
      </c>
      <c r="C2741" s="244" t="s">
        <v>6937</v>
      </c>
      <c r="D2741" s="244" t="s">
        <v>2</v>
      </c>
      <c r="E2741" s="244" t="s">
        <v>4900</v>
      </c>
      <c r="F2741" s="245">
        <v>37.479999999999997</v>
      </c>
    </row>
    <row r="2742" spans="1:6" ht="13.5">
      <c r="A2742" s="244" t="s">
        <v>12267</v>
      </c>
      <c r="B2742" s="244" t="str">
        <f t="shared" si="42"/>
        <v>92035U</v>
      </c>
      <c r="C2742" s="244" t="s">
        <v>6938</v>
      </c>
      <c r="D2742" s="244" t="s">
        <v>2</v>
      </c>
      <c r="E2742" s="244" t="s">
        <v>4900</v>
      </c>
      <c r="F2742" s="245">
        <v>42.33</v>
      </c>
    </row>
    <row r="2743" spans="1:6" ht="13.5">
      <c r="A2743" s="244" t="s">
        <v>12268</v>
      </c>
      <c r="B2743" s="244" t="str">
        <f t="shared" si="42"/>
        <v>72278U</v>
      </c>
      <c r="C2743" s="244" t="s">
        <v>6939</v>
      </c>
      <c r="D2743" s="244" t="s">
        <v>2</v>
      </c>
      <c r="E2743" s="244" t="s">
        <v>4952</v>
      </c>
      <c r="F2743" s="245">
        <v>79.06</v>
      </c>
    </row>
    <row r="2744" spans="1:6" ht="13.5">
      <c r="A2744" s="244" t="s">
        <v>12269</v>
      </c>
      <c r="B2744" s="244" t="str">
        <f t="shared" si="42"/>
        <v>72280U</v>
      </c>
      <c r="C2744" s="244" t="s">
        <v>6940</v>
      </c>
      <c r="D2744" s="244" t="s">
        <v>2</v>
      </c>
      <c r="E2744" s="244" t="s">
        <v>4952</v>
      </c>
      <c r="F2744" s="245">
        <v>38.090000000000003</v>
      </c>
    </row>
    <row r="2745" spans="1:6" ht="13.5">
      <c r="A2745" s="244" t="s">
        <v>12270</v>
      </c>
      <c r="B2745" s="244" t="str">
        <f t="shared" si="42"/>
        <v>97583U</v>
      </c>
      <c r="C2745" s="244" t="s">
        <v>16927</v>
      </c>
      <c r="D2745" s="244" t="s">
        <v>2</v>
      </c>
      <c r="E2745" s="244" t="s">
        <v>4952</v>
      </c>
      <c r="F2745" s="245">
        <v>42.79</v>
      </c>
    </row>
    <row r="2746" spans="1:6" ht="13.5">
      <c r="A2746" s="244" t="s">
        <v>12271</v>
      </c>
      <c r="B2746" s="244" t="str">
        <f t="shared" si="42"/>
        <v>97584U</v>
      </c>
      <c r="C2746" s="244" t="s">
        <v>16928</v>
      </c>
      <c r="D2746" s="244" t="s">
        <v>2</v>
      </c>
      <c r="E2746" s="244" t="s">
        <v>4952</v>
      </c>
      <c r="F2746" s="245">
        <v>58.85</v>
      </c>
    </row>
    <row r="2747" spans="1:6" ht="13.5">
      <c r="A2747" s="244" t="s">
        <v>12272</v>
      </c>
      <c r="B2747" s="244" t="str">
        <f t="shared" si="42"/>
        <v>97585U</v>
      </c>
      <c r="C2747" s="244" t="s">
        <v>16929</v>
      </c>
      <c r="D2747" s="244" t="s">
        <v>2</v>
      </c>
      <c r="E2747" s="244" t="s">
        <v>4952</v>
      </c>
      <c r="F2747" s="245">
        <v>57.06</v>
      </c>
    </row>
    <row r="2748" spans="1:6" ht="13.5">
      <c r="A2748" s="244" t="s">
        <v>12273</v>
      </c>
      <c r="B2748" s="244" t="str">
        <f t="shared" si="42"/>
        <v>97586U</v>
      </c>
      <c r="C2748" s="244" t="s">
        <v>16930</v>
      </c>
      <c r="D2748" s="244" t="s">
        <v>2</v>
      </c>
      <c r="E2748" s="244" t="s">
        <v>4952</v>
      </c>
      <c r="F2748" s="245">
        <v>76.45</v>
      </c>
    </row>
    <row r="2749" spans="1:6" ht="13.5">
      <c r="A2749" s="244" t="s">
        <v>12274</v>
      </c>
      <c r="B2749" s="244" t="str">
        <f t="shared" si="42"/>
        <v>97587U</v>
      </c>
      <c r="C2749" s="244" t="s">
        <v>16931</v>
      </c>
      <c r="D2749" s="244" t="s">
        <v>2</v>
      </c>
      <c r="E2749" s="244" t="s">
        <v>4952</v>
      </c>
      <c r="F2749" s="245">
        <v>136.69</v>
      </c>
    </row>
    <row r="2750" spans="1:6" ht="13.5">
      <c r="A2750" s="244" t="s">
        <v>12275</v>
      </c>
      <c r="B2750" s="244" t="str">
        <f t="shared" si="42"/>
        <v>97589U</v>
      </c>
      <c r="C2750" s="244" t="s">
        <v>16932</v>
      </c>
      <c r="D2750" s="244" t="s">
        <v>2</v>
      </c>
      <c r="E2750" s="244" t="s">
        <v>4952</v>
      </c>
      <c r="F2750" s="245">
        <v>27.13</v>
      </c>
    </row>
    <row r="2751" spans="1:6" ht="13.5">
      <c r="A2751" s="244" t="s">
        <v>12276</v>
      </c>
      <c r="B2751" s="244" t="str">
        <f t="shared" si="42"/>
        <v>97590U</v>
      </c>
      <c r="C2751" s="244" t="s">
        <v>16933</v>
      </c>
      <c r="D2751" s="244" t="s">
        <v>2</v>
      </c>
      <c r="E2751" s="244" t="s">
        <v>4952</v>
      </c>
      <c r="F2751" s="245">
        <v>53.93</v>
      </c>
    </row>
    <row r="2752" spans="1:6" ht="13.5">
      <c r="A2752" s="244" t="s">
        <v>12277</v>
      </c>
      <c r="B2752" s="244" t="str">
        <f t="shared" si="42"/>
        <v>97591U</v>
      </c>
      <c r="C2752" s="244" t="s">
        <v>16934</v>
      </c>
      <c r="D2752" s="244" t="s">
        <v>2</v>
      </c>
      <c r="E2752" s="244" t="s">
        <v>4952</v>
      </c>
      <c r="F2752" s="245">
        <v>73.23</v>
      </c>
    </row>
    <row r="2753" spans="1:6" ht="13.5">
      <c r="A2753" s="244" t="s">
        <v>12278</v>
      </c>
      <c r="B2753" s="244" t="str">
        <f t="shared" si="42"/>
        <v>97592U</v>
      </c>
      <c r="C2753" s="244" t="s">
        <v>16935</v>
      </c>
      <c r="D2753" s="244" t="s">
        <v>2</v>
      </c>
      <c r="E2753" s="244" t="s">
        <v>4900</v>
      </c>
      <c r="F2753" s="245">
        <v>34.86</v>
      </c>
    </row>
    <row r="2754" spans="1:6" ht="13.5">
      <c r="A2754" s="244" t="s">
        <v>12279</v>
      </c>
      <c r="B2754" s="244" t="str">
        <f t="shared" si="42"/>
        <v>97593U</v>
      </c>
      <c r="C2754" s="244" t="s">
        <v>16936</v>
      </c>
      <c r="D2754" s="244" t="s">
        <v>2</v>
      </c>
      <c r="E2754" s="244" t="s">
        <v>4952</v>
      </c>
      <c r="F2754" s="245">
        <v>73.86</v>
      </c>
    </row>
    <row r="2755" spans="1:6" ht="13.5">
      <c r="A2755" s="244" t="s">
        <v>12280</v>
      </c>
      <c r="B2755" s="244" t="str">
        <f t="shared" si="42"/>
        <v>97594U</v>
      </c>
      <c r="C2755" s="244" t="s">
        <v>16937</v>
      </c>
      <c r="D2755" s="244" t="s">
        <v>2</v>
      </c>
      <c r="E2755" s="244" t="s">
        <v>4952</v>
      </c>
      <c r="F2755" s="245">
        <v>72.75</v>
      </c>
    </row>
    <row r="2756" spans="1:6" ht="13.5">
      <c r="A2756" s="244" t="s">
        <v>12281</v>
      </c>
      <c r="B2756" s="244" t="str">
        <f t="shared" si="42"/>
        <v>97595U</v>
      </c>
      <c r="C2756" s="244" t="s">
        <v>16938</v>
      </c>
      <c r="D2756" s="244" t="s">
        <v>2</v>
      </c>
      <c r="E2756" s="244" t="s">
        <v>4952</v>
      </c>
      <c r="F2756" s="245">
        <v>51.9</v>
      </c>
    </row>
    <row r="2757" spans="1:6" ht="13.5">
      <c r="A2757" s="244" t="s">
        <v>12282</v>
      </c>
      <c r="B2757" s="244" t="str">
        <f t="shared" si="42"/>
        <v>97596U</v>
      </c>
      <c r="C2757" s="244" t="s">
        <v>16939</v>
      </c>
      <c r="D2757" s="244" t="s">
        <v>2</v>
      </c>
      <c r="E2757" s="244" t="s">
        <v>4952</v>
      </c>
      <c r="F2757" s="245">
        <v>37.43</v>
      </c>
    </row>
    <row r="2758" spans="1:6" ht="13.5">
      <c r="A2758" s="244" t="s">
        <v>12283</v>
      </c>
      <c r="B2758" s="244" t="str">
        <f t="shared" si="42"/>
        <v>97597U</v>
      </c>
      <c r="C2758" s="244" t="s">
        <v>16940</v>
      </c>
      <c r="D2758" s="244" t="s">
        <v>2</v>
      </c>
      <c r="E2758" s="244" t="s">
        <v>4952</v>
      </c>
      <c r="F2758" s="245">
        <v>35.700000000000003</v>
      </c>
    </row>
    <row r="2759" spans="1:6" ht="13.5">
      <c r="A2759" s="244" t="s">
        <v>12284</v>
      </c>
      <c r="B2759" s="244" t="str">
        <f t="shared" si="42"/>
        <v>97598U</v>
      </c>
      <c r="C2759" s="244" t="s">
        <v>16941</v>
      </c>
      <c r="D2759" s="244" t="s">
        <v>2</v>
      </c>
      <c r="E2759" s="244" t="s">
        <v>4952</v>
      </c>
      <c r="F2759" s="245">
        <v>33.85</v>
      </c>
    </row>
    <row r="2760" spans="1:6" ht="13.5">
      <c r="A2760" s="244" t="s">
        <v>12285</v>
      </c>
      <c r="B2760" s="244" t="str">
        <f t="shared" ref="B2760:B2823" si="43">A2760&amp;"U"</f>
        <v>97599U</v>
      </c>
      <c r="C2760" s="244" t="s">
        <v>16942</v>
      </c>
      <c r="D2760" s="244" t="s">
        <v>2</v>
      </c>
      <c r="E2760" s="244" t="s">
        <v>4900</v>
      </c>
      <c r="F2760" s="245">
        <v>28.05</v>
      </c>
    </row>
    <row r="2761" spans="1:6" ht="13.5">
      <c r="A2761" s="244" t="s">
        <v>12286</v>
      </c>
      <c r="B2761" s="244" t="str">
        <f t="shared" si="43"/>
        <v>97609U</v>
      </c>
      <c r="C2761" s="244" t="s">
        <v>16943</v>
      </c>
      <c r="D2761" s="244" t="s">
        <v>2</v>
      </c>
      <c r="E2761" s="244" t="s">
        <v>4900</v>
      </c>
      <c r="F2761" s="245">
        <v>14.56</v>
      </c>
    </row>
    <row r="2762" spans="1:6" ht="13.5">
      <c r="A2762" s="244" t="s">
        <v>12287</v>
      </c>
      <c r="B2762" s="244" t="str">
        <f t="shared" si="43"/>
        <v>97610U</v>
      </c>
      <c r="C2762" s="244" t="s">
        <v>16944</v>
      </c>
      <c r="D2762" s="244" t="s">
        <v>2</v>
      </c>
      <c r="E2762" s="244" t="s">
        <v>4900</v>
      </c>
      <c r="F2762" s="245">
        <v>15.79</v>
      </c>
    </row>
    <row r="2763" spans="1:6" ht="13.5">
      <c r="A2763" s="244" t="s">
        <v>12288</v>
      </c>
      <c r="B2763" s="244" t="str">
        <f t="shared" si="43"/>
        <v>97611U</v>
      </c>
      <c r="C2763" s="244" t="s">
        <v>16945</v>
      </c>
      <c r="D2763" s="244" t="s">
        <v>2</v>
      </c>
      <c r="E2763" s="244" t="s">
        <v>4952</v>
      </c>
      <c r="F2763" s="245">
        <v>17.09</v>
      </c>
    </row>
    <row r="2764" spans="1:6" ht="13.5">
      <c r="A2764" s="244" t="s">
        <v>12289</v>
      </c>
      <c r="B2764" s="244" t="str">
        <f t="shared" si="43"/>
        <v>97612U</v>
      </c>
      <c r="C2764" s="244" t="s">
        <v>16946</v>
      </c>
      <c r="D2764" s="244" t="s">
        <v>2</v>
      </c>
      <c r="E2764" s="244" t="s">
        <v>4952</v>
      </c>
      <c r="F2764" s="245">
        <v>18.600000000000001</v>
      </c>
    </row>
    <row r="2765" spans="1:6" ht="13.5">
      <c r="A2765" s="244" t="s">
        <v>12290</v>
      </c>
      <c r="B2765" s="244" t="str">
        <f t="shared" si="43"/>
        <v>97613U</v>
      </c>
      <c r="C2765" s="244" t="s">
        <v>16947</v>
      </c>
      <c r="D2765" s="244" t="s">
        <v>2</v>
      </c>
      <c r="E2765" s="244" t="s">
        <v>4952</v>
      </c>
      <c r="F2765" s="245">
        <v>23.61</v>
      </c>
    </row>
    <row r="2766" spans="1:6" ht="13.5">
      <c r="A2766" s="244" t="s">
        <v>12291</v>
      </c>
      <c r="B2766" s="244" t="str">
        <f t="shared" si="43"/>
        <v>97614U</v>
      </c>
      <c r="C2766" s="244" t="s">
        <v>16948</v>
      </c>
      <c r="D2766" s="244" t="s">
        <v>2</v>
      </c>
      <c r="E2766" s="244" t="s">
        <v>4952</v>
      </c>
      <c r="F2766" s="245">
        <v>41.71</v>
      </c>
    </row>
    <row r="2767" spans="1:6" ht="13.5">
      <c r="A2767" s="244" t="s">
        <v>12292</v>
      </c>
      <c r="B2767" s="244" t="str">
        <f t="shared" si="43"/>
        <v>97615U</v>
      </c>
      <c r="C2767" s="244" t="s">
        <v>16949</v>
      </c>
      <c r="D2767" s="244" t="s">
        <v>2</v>
      </c>
      <c r="E2767" s="244" t="s">
        <v>4952</v>
      </c>
      <c r="F2767" s="245">
        <v>31</v>
      </c>
    </row>
    <row r="2768" spans="1:6" ht="13.5">
      <c r="A2768" s="244" t="s">
        <v>12293</v>
      </c>
      <c r="B2768" s="244" t="str">
        <f t="shared" si="43"/>
        <v>97616U</v>
      </c>
      <c r="C2768" s="244" t="s">
        <v>16950</v>
      </c>
      <c r="D2768" s="244" t="s">
        <v>2</v>
      </c>
      <c r="E2768" s="244" t="s">
        <v>4952</v>
      </c>
      <c r="F2768" s="245">
        <v>34.840000000000003</v>
      </c>
    </row>
    <row r="2769" spans="1:6" ht="13.5">
      <c r="A2769" s="244" t="s">
        <v>12294</v>
      </c>
      <c r="B2769" s="244" t="str">
        <f t="shared" si="43"/>
        <v>97617U</v>
      </c>
      <c r="C2769" s="244" t="s">
        <v>16951</v>
      </c>
      <c r="D2769" s="244" t="s">
        <v>2</v>
      </c>
      <c r="E2769" s="244" t="s">
        <v>4952</v>
      </c>
      <c r="F2769" s="245">
        <v>34.61</v>
      </c>
    </row>
    <row r="2770" spans="1:6" ht="13.5">
      <c r="A2770" s="244" t="s">
        <v>12295</v>
      </c>
      <c r="B2770" s="244" t="str">
        <f t="shared" si="43"/>
        <v>97618U</v>
      </c>
      <c r="C2770" s="244" t="s">
        <v>16952</v>
      </c>
      <c r="D2770" s="244" t="s">
        <v>2</v>
      </c>
      <c r="E2770" s="244" t="s">
        <v>4952</v>
      </c>
      <c r="F2770" s="245">
        <v>33.119999999999997</v>
      </c>
    </row>
    <row r="2771" spans="1:6" ht="13.5">
      <c r="A2771" s="244" t="s">
        <v>16953</v>
      </c>
      <c r="B2771" s="244" t="str">
        <f t="shared" si="43"/>
        <v>100902U</v>
      </c>
      <c r="C2771" s="244" t="s">
        <v>16954</v>
      </c>
      <c r="D2771" s="244" t="s">
        <v>2</v>
      </c>
      <c r="E2771" s="244" t="s">
        <v>4900</v>
      </c>
      <c r="F2771" s="245">
        <v>23.29</v>
      </c>
    </row>
    <row r="2772" spans="1:6" ht="13.5">
      <c r="A2772" s="244" t="s">
        <v>16955</v>
      </c>
      <c r="B2772" s="244" t="str">
        <f t="shared" si="43"/>
        <v>100903U</v>
      </c>
      <c r="C2772" s="244" t="s">
        <v>16956</v>
      </c>
      <c r="D2772" s="244" t="s">
        <v>2</v>
      </c>
      <c r="E2772" s="244" t="s">
        <v>4900</v>
      </c>
      <c r="F2772" s="245">
        <v>28.75</v>
      </c>
    </row>
    <row r="2773" spans="1:6" ht="13.5">
      <c r="A2773" s="244" t="s">
        <v>16957</v>
      </c>
      <c r="B2773" s="244" t="str">
        <f t="shared" si="43"/>
        <v>100904U</v>
      </c>
      <c r="C2773" s="244" t="s">
        <v>16958</v>
      </c>
      <c r="D2773" s="244" t="s">
        <v>2</v>
      </c>
      <c r="E2773" s="244" t="s">
        <v>4952</v>
      </c>
      <c r="F2773" s="245">
        <v>42.79</v>
      </c>
    </row>
    <row r="2774" spans="1:6" ht="13.5">
      <c r="A2774" s="244" t="s">
        <v>16959</v>
      </c>
      <c r="B2774" s="244" t="str">
        <f t="shared" si="43"/>
        <v>100905U</v>
      </c>
      <c r="C2774" s="244" t="s">
        <v>16960</v>
      </c>
      <c r="D2774" s="244" t="s">
        <v>2</v>
      </c>
      <c r="E2774" s="244" t="s">
        <v>4952</v>
      </c>
      <c r="F2774" s="245">
        <v>114.12</v>
      </c>
    </row>
    <row r="2775" spans="1:6" ht="13.5">
      <c r="A2775" s="244" t="s">
        <v>16961</v>
      </c>
      <c r="B2775" s="244" t="str">
        <f t="shared" si="43"/>
        <v>100906U</v>
      </c>
      <c r="C2775" s="244" t="s">
        <v>16962</v>
      </c>
      <c r="D2775" s="244" t="s">
        <v>2</v>
      </c>
      <c r="E2775" s="244" t="s">
        <v>4952</v>
      </c>
      <c r="F2775" s="245">
        <v>152.9</v>
      </c>
    </row>
    <row r="2776" spans="1:6" ht="13.5">
      <c r="A2776" s="244" t="s">
        <v>16963</v>
      </c>
      <c r="B2776" s="244" t="str">
        <f t="shared" si="43"/>
        <v>100919U</v>
      </c>
      <c r="C2776" s="244" t="s">
        <v>16964</v>
      </c>
      <c r="D2776" s="244" t="s">
        <v>2</v>
      </c>
      <c r="E2776" s="244" t="s">
        <v>4952</v>
      </c>
      <c r="F2776" s="245">
        <v>47.62</v>
      </c>
    </row>
    <row r="2777" spans="1:6" ht="13.5">
      <c r="A2777" s="244" t="s">
        <v>16965</v>
      </c>
      <c r="B2777" s="244" t="str">
        <f t="shared" si="43"/>
        <v>100920U</v>
      </c>
      <c r="C2777" s="244" t="s">
        <v>16966</v>
      </c>
      <c r="D2777" s="244" t="s">
        <v>2</v>
      </c>
      <c r="E2777" s="244" t="s">
        <v>4952</v>
      </c>
      <c r="F2777" s="245">
        <v>80.989999999999995</v>
      </c>
    </row>
    <row r="2778" spans="1:6" ht="13.5">
      <c r="A2778" s="244" t="s">
        <v>16967</v>
      </c>
      <c r="B2778" s="244" t="str">
        <f t="shared" si="43"/>
        <v>100921U</v>
      </c>
      <c r="C2778" s="244" t="s">
        <v>16968</v>
      </c>
      <c r="D2778" s="244" t="s">
        <v>2</v>
      </c>
      <c r="E2778" s="244" t="s">
        <v>4952</v>
      </c>
      <c r="F2778" s="245">
        <v>35.909999999999997</v>
      </c>
    </row>
    <row r="2779" spans="1:6" ht="13.5">
      <c r="A2779" s="244" t="s">
        <v>16969</v>
      </c>
      <c r="B2779" s="244" t="str">
        <f t="shared" si="43"/>
        <v>100922U</v>
      </c>
      <c r="C2779" s="244" t="s">
        <v>16970</v>
      </c>
      <c r="D2779" s="244" t="s">
        <v>2</v>
      </c>
      <c r="E2779" s="244" t="s">
        <v>4952</v>
      </c>
      <c r="F2779" s="245">
        <v>25.63</v>
      </c>
    </row>
    <row r="2780" spans="1:6" ht="13.5">
      <c r="A2780" s="244" t="s">
        <v>16971</v>
      </c>
      <c r="B2780" s="244" t="str">
        <f t="shared" si="43"/>
        <v>100923U</v>
      </c>
      <c r="C2780" s="244" t="s">
        <v>16972</v>
      </c>
      <c r="D2780" s="244" t="s">
        <v>2</v>
      </c>
      <c r="E2780" s="244" t="s">
        <v>4952</v>
      </c>
      <c r="F2780" s="245">
        <v>29.09</v>
      </c>
    </row>
    <row r="2781" spans="1:6" ht="13.5">
      <c r="A2781" s="244" t="s">
        <v>12296</v>
      </c>
      <c r="B2781" s="244" t="str">
        <f t="shared" si="43"/>
        <v>72941U</v>
      </c>
      <c r="C2781" s="244" t="s">
        <v>6941</v>
      </c>
      <c r="D2781" s="244" t="s">
        <v>2</v>
      </c>
      <c r="E2781" s="244" t="s">
        <v>4900</v>
      </c>
      <c r="F2781" s="245">
        <v>153.69999999999999</v>
      </c>
    </row>
    <row r="2782" spans="1:6" ht="13.5">
      <c r="A2782" s="244" t="s">
        <v>12297</v>
      </c>
      <c r="B2782" s="244" t="str">
        <f t="shared" si="43"/>
        <v>73624U</v>
      </c>
      <c r="C2782" s="244" t="s">
        <v>6942</v>
      </c>
      <c r="D2782" s="244" t="s">
        <v>2</v>
      </c>
      <c r="E2782" s="244" t="s">
        <v>4952</v>
      </c>
      <c r="F2782" s="245">
        <v>73.98</v>
      </c>
    </row>
    <row r="2783" spans="1:6" ht="13.5">
      <c r="A2783" s="244" t="s">
        <v>6943</v>
      </c>
      <c r="B2783" s="244" t="str">
        <f t="shared" si="43"/>
        <v>73767/1U</v>
      </c>
      <c r="C2783" s="244" t="s">
        <v>6944</v>
      </c>
      <c r="D2783" s="244" t="s">
        <v>2</v>
      </c>
      <c r="E2783" s="244" t="s">
        <v>4900</v>
      </c>
      <c r="F2783" s="245">
        <v>9.27</v>
      </c>
    </row>
    <row r="2784" spans="1:6" ht="13.5">
      <c r="A2784" s="244" t="s">
        <v>6945</v>
      </c>
      <c r="B2784" s="244" t="str">
        <f t="shared" si="43"/>
        <v>73767/2U</v>
      </c>
      <c r="C2784" s="244" t="s">
        <v>6946</v>
      </c>
      <c r="D2784" s="244" t="s">
        <v>2</v>
      </c>
      <c r="E2784" s="244" t="s">
        <v>4952</v>
      </c>
      <c r="F2784" s="245">
        <v>9.77</v>
      </c>
    </row>
    <row r="2785" spans="1:6" ht="13.5">
      <c r="A2785" s="244" t="s">
        <v>6947</v>
      </c>
      <c r="B2785" s="244" t="str">
        <f t="shared" si="43"/>
        <v>73767/3U</v>
      </c>
      <c r="C2785" s="244" t="s">
        <v>6948</v>
      </c>
      <c r="D2785" s="244" t="s">
        <v>2</v>
      </c>
      <c r="E2785" s="244" t="s">
        <v>4952</v>
      </c>
      <c r="F2785" s="245">
        <v>6.93</v>
      </c>
    </row>
    <row r="2786" spans="1:6" ht="13.5">
      <c r="A2786" s="244" t="s">
        <v>6949</v>
      </c>
      <c r="B2786" s="244" t="str">
        <f t="shared" si="43"/>
        <v>73767/4U</v>
      </c>
      <c r="C2786" s="244" t="s">
        <v>6950</v>
      </c>
      <c r="D2786" s="244" t="s">
        <v>2</v>
      </c>
      <c r="E2786" s="244" t="s">
        <v>4952</v>
      </c>
      <c r="F2786" s="245">
        <v>4.3499999999999996</v>
      </c>
    </row>
    <row r="2787" spans="1:6" ht="13.5">
      <c r="A2787" s="244" t="s">
        <v>6951</v>
      </c>
      <c r="B2787" s="244" t="str">
        <f t="shared" si="43"/>
        <v>73767/5U</v>
      </c>
      <c r="C2787" s="244" t="s">
        <v>6952</v>
      </c>
      <c r="D2787" s="244" t="s">
        <v>2</v>
      </c>
      <c r="E2787" s="244" t="s">
        <v>4952</v>
      </c>
      <c r="F2787" s="245">
        <v>3.94</v>
      </c>
    </row>
    <row r="2788" spans="1:6" ht="13.5">
      <c r="A2788" s="244" t="s">
        <v>6953</v>
      </c>
      <c r="B2788" s="244" t="str">
        <f t="shared" si="43"/>
        <v>73781/2U</v>
      </c>
      <c r="C2788" s="244" t="s">
        <v>6954</v>
      </c>
      <c r="D2788" s="244" t="s">
        <v>2</v>
      </c>
      <c r="E2788" s="244" t="s">
        <v>4952</v>
      </c>
      <c r="F2788" s="245">
        <v>26.03</v>
      </c>
    </row>
    <row r="2789" spans="1:6" ht="13.5">
      <c r="A2789" s="244" t="s">
        <v>6955</v>
      </c>
      <c r="B2789" s="244" t="str">
        <f t="shared" si="43"/>
        <v>73781/3U</v>
      </c>
      <c r="C2789" s="244" t="s">
        <v>6956</v>
      </c>
      <c r="D2789" s="244" t="s">
        <v>2</v>
      </c>
      <c r="E2789" s="244" t="s">
        <v>4952</v>
      </c>
      <c r="F2789" s="245">
        <v>80.12</v>
      </c>
    </row>
    <row r="2790" spans="1:6" ht="13.5">
      <c r="A2790" s="244" t="s">
        <v>12298</v>
      </c>
      <c r="B2790" s="244" t="str">
        <f t="shared" si="43"/>
        <v>88543U</v>
      </c>
      <c r="C2790" s="244" t="s">
        <v>6957</v>
      </c>
      <c r="D2790" s="244" t="s">
        <v>2</v>
      </c>
      <c r="E2790" s="244" t="s">
        <v>4952</v>
      </c>
      <c r="F2790" s="245">
        <v>122.95</v>
      </c>
    </row>
    <row r="2791" spans="1:6" ht="13.5">
      <c r="A2791" s="244" t="s">
        <v>12299</v>
      </c>
      <c r="B2791" s="244" t="str">
        <f t="shared" si="43"/>
        <v>88544U</v>
      </c>
      <c r="C2791" s="244" t="s">
        <v>6958</v>
      </c>
      <c r="D2791" s="244" t="s">
        <v>2</v>
      </c>
      <c r="E2791" s="244" t="s">
        <v>4952</v>
      </c>
      <c r="F2791" s="245">
        <v>76.959999999999994</v>
      </c>
    </row>
    <row r="2792" spans="1:6" ht="13.5">
      <c r="A2792" s="244" t="s">
        <v>12300</v>
      </c>
      <c r="B2792" s="244" t="str">
        <f t="shared" si="43"/>
        <v>88545U</v>
      </c>
      <c r="C2792" s="244" t="s">
        <v>6959</v>
      </c>
      <c r="D2792" s="244" t="s">
        <v>2</v>
      </c>
      <c r="E2792" s="244" t="s">
        <v>4952</v>
      </c>
      <c r="F2792" s="245">
        <v>144.46</v>
      </c>
    </row>
    <row r="2793" spans="1:6" ht="13.5">
      <c r="A2793" s="244" t="s">
        <v>16973</v>
      </c>
      <c r="B2793" s="244" t="str">
        <f t="shared" si="43"/>
        <v>100578U</v>
      </c>
      <c r="C2793" s="244" t="s">
        <v>16974</v>
      </c>
      <c r="D2793" s="244" t="s">
        <v>2</v>
      </c>
      <c r="E2793" s="244" t="s">
        <v>4952</v>
      </c>
      <c r="F2793" s="245">
        <v>256.62</v>
      </c>
    </row>
    <row r="2794" spans="1:6" ht="13.5">
      <c r="A2794" s="244" t="s">
        <v>16975</v>
      </c>
      <c r="B2794" s="244" t="str">
        <f t="shared" si="43"/>
        <v>100579U</v>
      </c>
      <c r="C2794" s="244" t="s">
        <v>16976</v>
      </c>
      <c r="D2794" s="244" t="s">
        <v>2</v>
      </c>
      <c r="E2794" s="244" t="s">
        <v>4952</v>
      </c>
      <c r="F2794" s="245">
        <v>280.83999999999997</v>
      </c>
    </row>
    <row r="2795" spans="1:6" ht="13.5">
      <c r="A2795" s="244" t="s">
        <v>16977</v>
      </c>
      <c r="B2795" s="244" t="str">
        <f t="shared" si="43"/>
        <v>100580U</v>
      </c>
      <c r="C2795" s="244" t="s">
        <v>16978</v>
      </c>
      <c r="D2795" s="244" t="s">
        <v>2</v>
      </c>
      <c r="E2795" s="244" t="s">
        <v>4952</v>
      </c>
      <c r="F2795" s="245">
        <v>312.8</v>
      </c>
    </row>
    <row r="2796" spans="1:6" ht="13.5">
      <c r="A2796" s="244" t="s">
        <v>16979</v>
      </c>
      <c r="B2796" s="244" t="str">
        <f t="shared" si="43"/>
        <v>100581U</v>
      </c>
      <c r="C2796" s="244" t="s">
        <v>16980</v>
      </c>
      <c r="D2796" s="244" t="s">
        <v>2</v>
      </c>
      <c r="E2796" s="244" t="s">
        <v>4952</v>
      </c>
      <c r="F2796" s="245">
        <v>292.82</v>
      </c>
    </row>
    <row r="2797" spans="1:6" ht="13.5">
      <c r="A2797" s="244" t="s">
        <v>16981</v>
      </c>
      <c r="B2797" s="244" t="str">
        <f t="shared" si="43"/>
        <v>100582U</v>
      </c>
      <c r="C2797" s="244" t="s">
        <v>16982</v>
      </c>
      <c r="D2797" s="244" t="s">
        <v>2</v>
      </c>
      <c r="E2797" s="244" t="s">
        <v>4952</v>
      </c>
      <c r="F2797" s="245">
        <v>350.49</v>
      </c>
    </row>
    <row r="2798" spans="1:6" ht="13.5">
      <c r="A2798" s="244" t="s">
        <v>16983</v>
      </c>
      <c r="B2798" s="244" t="str">
        <f t="shared" si="43"/>
        <v>100583U</v>
      </c>
      <c r="C2798" s="244" t="s">
        <v>16984</v>
      </c>
      <c r="D2798" s="244" t="s">
        <v>2</v>
      </c>
      <c r="E2798" s="244" t="s">
        <v>4952</v>
      </c>
      <c r="F2798" s="245">
        <v>305.83</v>
      </c>
    </row>
    <row r="2799" spans="1:6" ht="13.5">
      <c r="A2799" s="244" t="s">
        <v>16985</v>
      </c>
      <c r="B2799" s="244" t="str">
        <f t="shared" si="43"/>
        <v>100584U</v>
      </c>
      <c r="C2799" s="244" t="s">
        <v>16986</v>
      </c>
      <c r="D2799" s="244" t="s">
        <v>2</v>
      </c>
      <c r="E2799" s="244" t="s">
        <v>4952</v>
      </c>
      <c r="F2799" s="245">
        <v>340.47</v>
      </c>
    </row>
    <row r="2800" spans="1:6" ht="13.5">
      <c r="A2800" s="244" t="s">
        <v>16987</v>
      </c>
      <c r="B2800" s="244" t="str">
        <f t="shared" si="43"/>
        <v>100585U</v>
      </c>
      <c r="C2800" s="244" t="s">
        <v>16988</v>
      </c>
      <c r="D2800" s="244" t="s">
        <v>2</v>
      </c>
      <c r="E2800" s="244" t="s">
        <v>4952</v>
      </c>
      <c r="F2800" s="245">
        <v>330.98</v>
      </c>
    </row>
    <row r="2801" spans="1:6" ht="13.5">
      <c r="A2801" s="244" t="s">
        <v>16989</v>
      </c>
      <c r="B2801" s="244" t="str">
        <f t="shared" si="43"/>
        <v>100586U</v>
      </c>
      <c r="C2801" s="244" t="s">
        <v>16990</v>
      </c>
      <c r="D2801" s="244" t="s">
        <v>2</v>
      </c>
      <c r="E2801" s="244" t="s">
        <v>4952</v>
      </c>
      <c r="F2801" s="245">
        <v>386.14</v>
      </c>
    </row>
    <row r="2802" spans="1:6" ht="13.5">
      <c r="A2802" s="244" t="s">
        <v>16991</v>
      </c>
      <c r="B2802" s="244" t="str">
        <f t="shared" si="43"/>
        <v>100587U</v>
      </c>
      <c r="C2802" s="244" t="s">
        <v>16992</v>
      </c>
      <c r="D2802" s="244" t="s">
        <v>2</v>
      </c>
      <c r="E2802" s="244" t="s">
        <v>4952</v>
      </c>
      <c r="F2802" s="245">
        <v>357.24</v>
      </c>
    </row>
    <row r="2803" spans="1:6" ht="13.5">
      <c r="A2803" s="244" t="s">
        <v>16993</v>
      </c>
      <c r="B2803" s="244" t="str">
        <f t="shared" si="43"/>
        <v>100588U</v>
      </c>
      <c r="C2803" s="244" t="s">
        <v>16994</v>
      </c>
      <c r="D2803" s="244" t="s">
        <v>2</v>
      </c>
      <c r="E2803" s="244" t="s">
        <v>4952</v>
      </c>
      <c r="F2803" s="245">
        <v>400.1</v>
      </c>
    </row>
    <row r="2804" spans="1:6" ht="13.5">
      <c r="A2804" s="244" t="s">
        <v>16995</v>
      </c>
      <c r="B2804" s="244" t="str">
        <f t="shared" si="43"/>
        <v>100589U</v>
      </c>
      <c r="C2804" s="244" t="s">
        <v>16996</v>
      </c>
      <c r="D2804" s="244" t="s">
        <v>2</v>
      </c>
      <c r="E2804" s="244" t="s">
        <v>4952</v>
      </c>
      <c r="F2804" s="245">
        <v>400.25</v>
      </c>
    </row>
    <row r="2805" spans="1:6" ht="13.5">
      <c r="A2805" s="244" t="s">
        <v>16997</v>
      </c>
      <c r="B2805" s="244" t="str">
        <f t="shared" si="43"/>
        <v>100590U</v>
      </c>
      <c r="C2805" s="244" t="s">
        <v>16998</v>
      </c>
      <c r="D2805" s="244" t="s">
        <v>2</v>
      </c>
      <c r="E2805" s="244" t="s">
        <v>4952</v>
      </c>
      <c r="F2805" s="245">
        <v>442.71</v>
      </c>
    </row>
    <row r="2806" spans="1:6" ht="13.5">
      <c r="A2806" s="244" t="s">
        <v>16999</v>
      </c>
      <c r="B2806" s="244" t="str">
        <f t="shared" si="43"/>
        <v>100591U</v>
      </c>
      <c r="C2806" s="244" t="s">
        <v>17000</v>
      </c>
      <c r="D2806" s="244" t="s">
        <v>2</v>
      </c>
      <c r="E2806" s="244" t="s">
        <v>4952</v>
      </c>
      <c r="F2806" s="245">
        <v>394.67</v>
      </c>
    </row>
    <row r="2807" spans="1:6" ht="13.5">
      <c r="A2807" s="244" t="s">
        <v>17001</v>
      </c>
      <c r="B2807" s="244" t="str">
        <f t="shared" si="43"/>
        <v>100592U</v>
      </c>
      <c r="C2807" s="244" t="s">
        <v>17002</v>
      </c>
      <c r="D2807" s="244" t="s">
        <v>2</v>
      </c>
      <c r="E2807" s="244" t="s">
        <v>4952</v>
      </c>
      <c r="F2807" s="245">
        <v>429.84</v>
      </c>
    </row>
    <row r="2808" spans="1:6" ht="13.5">
      <c r="A2808" s="244" t="s">
        <v>17003</v>
      </c>
      <c r="B2808" s="244" t="str">
        <f t="shared" si="43"/>
        <v>100593U</v>
      </c>
      <c r="C2808" s="244" t="s">
        <v>17004</v>
      </c>
      <c r="D2808" s="244" t="s">
        <v>2</v>
      </c>
      <c r="E2808" s="244" t="s">
        <v>4952</v>
      </c>
      <c r="F2808" s="245">
        <v>422.84</v>
      </c>
    </row>
    <row r="2809" spans="1:6" ht="13.5">
      <c r="A2809" s="244" t="s">
        <v>17005</v>
      </c>
      <c r="B2809" s="244" t="str">
        <f t="shared" si="43"/>
        <v>100594U</v>
      </c>
      <c r="C2809" s="244" t="s">
        <v>17006</v>
      </c>
      <c r="D2809" s="244" t="s">
        <v>2</v>
      </c>
      <c r="E2809" s="244" t="s">
        <v>4952</v>
      </c>
      <c r="F2809" s="245">
        <v>482.39</v>
      </c>
    </row>
    <row r="2810" spans="1:6" ht="13.5">
      <c r="A2810" s="244" t="s">
        <v>17007</v>
      </c>
      <c r="B2810" s="244" t="str">
        <f t="shared" si="43"/>
        <v>100595U</v>
      </c>
      <c r="C2810" s="244" t="s">
        <v>17008</v>
      </c>
      <c r="D2810" s="244" t="s">
        <v>2</v>
      </c>
      <c r="E2810" s="244" t="s">
        <v>4952</v>
      </c>
      <c r="F2810" s="245">
        <v>507.41</v>
      </c>
    </row>
    <row r="2811" spans="1:6" ht="13.5">
      <c r="A2811" s="244" t="s">
        <v>17009</v>
      </c>
      <c r="B2811" s="244" t="str">
        <f t="shared" si="43"/>
        <v>100596U</v>
      </c>
      <c r="C2811" s="244" t="s">
        <v>17010</v>
      </c>
      <c r="D2811" s="244" t="s">
        <v>2</v>
      </c>
      <c r="E2811" s="244" t="s">
        <v>4952</v>
      </c>
      <c r="F2811" s="245">
        <v>587.65</v>
      </c>
    </row>
    <row r="2812" spans="1:6" ht="13.5">
      <c r="A2812" s="244" t="s">
        <v>17011</v>
      </c>
      <c r="B2812" s="244" t="str">
        <f t="shared" si="43"/>
        <v>100597U</v>
      </c>
      <c r="C2812" s="244" t="s">
        <v>17012</v>
      </c>
      <c r="D2812" s="244" t="s">
        <v>2</v>
      </c>
      <c r="E2812" s="244" t="s">
        <v>4952</v>
      </c>
      <c r="F2812" s="245">
        <v>591.09</v>
      </c>
    </row>
    <row r="2813" spans="1:6" ht="13.5">
      <c r="A2813" s="244" t="s">
        <v>17013</v>
      </c>
      <c r="B2813" s="244" t="str">
        <f t="shared" si="43"/>
        <v>100598U</v>
      </c>
      <c r="C2813" s="244" t="s">
        <v>17014</v>
      </c>
      <c r="D2813" s="244" t="s">
        <v>2</v>
      </c>
      <c r="E2813" s="244" t="s">
        <v>4952</v>
      </c>
      <c r="F2813" s="245">
        <v>657.24</v>
      </c>
    </row>
    <row r="2814" spans="1:6" ht="13.5">
      <c r="A2814" s="244" t="s">
        <v>17015</v>
      </c>
      <c r="B2814" s="244" t="str">
        <f t="shared" si="43"/>
        <v>100599U</v>
      </c>
      <c r="C2814" s="244" t="s">
        <v>17016</v>
      </c>
      <c r="D2814" s="244" t="s">
        <v>2</v>
      </c>
      <c r="E2814" s="244" t="s">
        <v>4952</v>
      </c>
      <c r="F2814" s="245">
        <v>271.38</v>
      </c>
    </row>
    <row r="2815" spans="1:6" ht="13.5">
      <c r="A2815" s="244" t="s">
        <v>17017</v>
      </c>
      <c r="B2815" s="244" t="str">
        <f t="shared" si="43"/>
        <v>100600U</v>
      </c>
      <c r="C2815" s="244" t="s">
        <v>17018</v>
      </c>
      <c r="D2815" s="244" t="s">
        <v>2</v>
      </c>
      <c r="E2815" s="244" t="s">
        <v>4952</v>
      </c>
      <c r="F2815" s="245">
        <v>334.29</v>
      </c>
    </row>
    <row r="2816" spans="1:6" ht="13.5">
      <c r="A2816" s="244" t="s">
        <v>17019</v>
      </c>
      <c r="B2816" s="244" t="str">
        <f t="shared" si="43"/>
        <v>100601U</v>
      </c>
      <c r="C2816" s="244" t="s">
        <v>17020</v>
      </c>
      <c r="D2816" s="244" t="s">
        <v>2</v>
      </c>
      <c r="E2816" s="244" t="s">
        <v>4952</v>
      </c>
      <c r="F2816" s="245">
        <v>441.87</v>
      </c>
    </row>
    <row r="2817" spans="1:6" ht="13.5">
      <c r="A2817" s="244" t="s">
        <v>17021</v>
      </c>
      <c r="B2817" s="244" t="str">
        <f t="shared" si="43"/>
        <v>100602U</v>
      </c>
      <c r="C2817" s="244" t="s">
        <v>17022</v>
      </c>
      <c r="D2817" s="244" t="s">
        <v>2</v>
      </c>
      <c r="E2817" s="244" t="s">
        <v>4952</v>
      </c>
      <c r="F2817" s="245">
        <v>576.07000000000005</v>
      </c>
    </row>
    <row r="2818" spans="1:6" ht="13.5">
      <c r="A2818" s="244" t="s">
        <v>17023</v>
      </c>
      <c r="B2818" s="244" t="str">
        <f t="shared" si="43"/>
        <v>100603U</v>
      </c>
      <c r="C2818" s="244" t="s">
        <v>17024</v>
      </c>
      <c r="D2818" s="244" t="s">
        <v>2</v>
      </c>
      <c r="E2818" s="244" t="s">
        <v>4952</v>
      </c>
      <c r="F2818" s="245">
        <v>920.76</v>
      </c>
    </row>
    <row r="2819" spans="1:6" ht="13.5">
      <c r="A2819" s="244" t="s">
        <v>17025</v>
      </c>
      <c r="B2819" s="244" t="str">
        <f t="shared" si="43"/>
        <v>100604U</v>
      </c>
      <c r="C2819" s="244" t="s">
        <v>17026</v>
      </c>
      <c r="D2819" s="244" t="s">
        <v>2</v>
      </c>
      <c r="E2819" s="244" t="s">
        <v>4952</v>
      </c>
      <c r="F2819" s="245">
        <v>351.99</v>
      </c>
    </row>
    <row r="2820" spans="1:6" ht="13.5">
      <c r="A2820" s="244" t="s">
        <v>17027</v>
      </c>
      <c r="B2820" s="244" t="str">
        <f t="shared" si="43"/>
        <v>100605U</v>
      </c>
      <c r="C2820" s="244" t="s">
        <v>17028</v>
      </c>
      <c r="D2820" s="244" t="s">
        <v>2</v>
      </c>
      <c r="E2820" s="244" t="s">
        <v>4952</v>
      </c>
      <c r="F2820" s="245">
        <v>599.63</v>
      </c>
    </row>
    <row r="2821" spans="1:6" ht="13.5">
      <c r="A2821" s="244" t="s">
        <v>17029</v>
      </c>
      <c r="B2821" s="244" t="str">
        <f t="shared" si="43"/>
        <v>100606U</v>
      </c>
      <c r="C2821" s="244" t="s">
        <v>17030</v>
      </c>
      <c r="D2821" s="244" t="s">
        <v>2</v>
      </c>
      <c r="E2821" s="244" t="s">
        <v>4952</v>
      </c>
      <c r="F2821" s="245">
        <v>951.9</v>
      </c>
    </row>
    <row r="2822" spans="1:6" ht="13.5">
      <c r="A2822" s="244" t="s">
        <v>17031</v>
      </c>
      <c r="B2822" s="244" t="str">
        <f t="shared" si="43"/>
        <v>100607U</v>
      </c>
      <c r="C2822" s="244" t="s">
        <v>17032</v>
      </c>
      <c r="D2822" s="244" t="s">
        <v>2</v>
      </c>
      <c r="E2822" s="244" t="s">
        <v>4952</v>
      </c>
      <c r="F2822" s="245">
        <v>360.27</v>
      </c>
    </row>
    <row r="2823" spans="1:6" ht="13.5">
      <c r="A2823" s="244" t="s">
        <v>17033</v>
      </c>
      <c r="B2823" s="244" t="str">
        <f t="shared" si="43"/>
        <v>100608U</v>
      </c>
      <c r="C2823" s="244" t="s">
        <v>17034</v>
      </c>
      <c r="D2823" s="244" t="s">
        <v>2</v>
      </c>
      <c r="E2823" s="244" t="s">
        <v>4952</v>
      </c>
      <c r="F2823" s="245">
        <v>611.24</v>
      </c>
    </row>
    <row r="2824" spans="1:6" ht="13.5">
      <c r="A2824" s="244" t="s">
        <v>17035</v>
      </c>
      <c r="B2824" s="244" t="str">
        <f t="shared" ref="B2824:B2887" si="44">A2824&amp;"U"</f>
        <v>100609U</v>
      </c>
      <c r="C2824" s="244" t="s">
        <v>17036</v>
      </c>
      <c r="D2824" s="244" t="s">
        <v>2</v>
      </c>
      <c r="E2824" s="244" t="s">
        <v>4952</v>
      </c>
      <c r="F2824" s="245">
        <v>968.73</v>
      </c>
    </row>
    <row r="2825" spans="1:6" ht="13.5">
      <c r="A2825" s="244" t="s">
        <v>17037</v>
      </c>
      <c r="B2825" s="244" t="str">
        <f t="shared" si="44"/>
        <v>100610U</v>
      </c>
      <c r="C2825" s="244" t="s">
        <v>17038</v>
      </c>
      <c r="D2825" s="244" t="s">
        <v>2</v>
      </c>
      <c r="E2825" s="244" t="s">
        <v>4952</v>
      </c>
      <c r="F2825" s="245">
        <v>368.47</v>
      </c>
    </row>
    <row r="2826" spans="1:6" ht="13.5">
      <c r="A2826" s="244" t="s">
        <v>17039</v>
      </c>
      <c r="B2826" s="244" t="str">
        <f t="shared" si="44"/>
        <v>100611U</v>
      </c>
      <c r="C2826" s="244" t="s">
        <v>17040</v>
      </c>
      <c r="D2826" s="244" t="s">
        <v>2</v>
      </c>
      <c r="E2826" s="244" t="s">
        <v>4952</v>
      </c>
      <c r="F2826" s="245">
        <v>481.24</v>
      </c>
    </row>
    <row r="2827" spans="1:6" ht="13.5">
      <c r="A2827" s="244" t="s">
        <v>17041</v>
      </c>
      <c r="B2827" s="244" t="str">
        <f t="shared" si="44"/>
        <v>100612U</v>
      </c>
      <c r="C2827" s="244" t="s">
        <v>17042</v>
      </c>
      <c r="D2827" s="244" t="s">
        <v>2</v>
      </c>
      <c r="E2827" s="244" t="s">
        <v>4952</v>
      </c>
      <c r="F2827" s="245">
        <v>622.53</v>
      </c>
    </row>
    <row r="2828" spans="1:6" ht="13.5">
      <c r="A2828" s="244" t="s">
        <v>17043</v>
      </c>
      <c r="B2828" s="244" t="str">
        <f t="shared" si="44"/>
        <v>100613U</v>
      </c>
      <c r="C2828" s="244" t="s">
        <v>17044</v>
      </c>
      <c r="D2828" s="244" t="s">
        <v>2</v>
      </c>
      <c r="E2828" s="244" t="s">
        <v>4952</v>
      </c>
      <c r="F2828" s="245">
        <v>985.08</v>
      </c>
    </row>
    <row r="2829" spans="1:6" ht="13.5">
      <c r="A2829" s="244" t="s">
        <v>17045</v>
      </c>
      <c r="B2829" s="244" t="str">
        <f t="shared" si="44"/>
        <v>100614U</v>
      </c>
      <c r="C2829" s="244" t="s">
        <v>17046</v>
      </c>
      <c r="D2829" s="244" t="s">
        <v>2</v>
      </c>
      <c r="E2829" s="244" t="s">
        <v>4952</v>
      </c>
      <c r="F2829" s="245">
        <v>500.42</v>
      </c>
    </row>
    <row r="2830" spans="1:6" ht="13.5">
      <c r="A2830" s="244" t="s">
        <v>17047</v>
      </c>
      <c r="B2830" s="244" t="str">
        <f t="shared" si="44"/>
        <v>100615U</v>
      </c>
      <c r="C2830" s="244" t="s">
        <v>17048</v>
      </c>
      <c r="D2830" s="244" t="s">
        <v>2</v>
      </c>
      <c r="E2830" s="244" t="s">
        <v>4952</v>
      </c>
      <c r="F2830" s="245">
        <v>644.85</v>
      </c>
    </row>
    <row r="2831" spans="1:6" ht="13.5">
      <c r="A2831" s="244" t="s">
        <v>17049</v>
      </c>
      <c r="B2831" s="244" t="str">
        <f t="shared" si="44"/>
        <v>100616U</v>
      </c>
      <c r="C2831" s="244" t="s">
        <v>17050</v>
      </c>
      <c r="D2831" s="244" t="s">
        <v>2</v>
      </c>
      <c r="E2831" s="244" t="s">
        <v>4952</v>
      </c>
      <c r="F2831" s="280">
        <v>1019.66</v>
      </c>
    </row>
    <row r="2832" spans="1:6" ht="13.5">
      <c r="A2832" s="244" t="s">
        <v>17051</v>
      </c>
      <c r="B2832" s="244" t="str">
        <f t="shared" si="44"/>
        <v>100617U</v>
      </c>
      <c r="C2832" s="244" t="s">
        <v>17052</v>
      </c>
      <c r="D2832" s="244" t="s">
        <v>2</v>
      </c>
      <c r="E2832" s="244" t="s">
        <v>4952</v>
      </c>
      <c r="F2832" s="245">
        <v>667.03</v>
      </c>
    </row>
    <row r="2833" spans="1:6" ht="13.5">
      <c r="A2833" s="244" t="s">
        <v>17053</v>
      </c>
      <c r="B2833" s="244" t="str">
        <f t="shared" si="44"/>
        <v>100618U</v>
      </c>
      <c r="C2833" s="244" t="s">
        <v>17054</v>
      </c>
      <c r="D2833" s="244" t="s">
        <v>2</v>
      </c>
      <c r="E2833" s="244" t="s">
        <v>4952</v>
      </c>
      <c r="F2833" s="280">
        <v>1058.33</v>
      </c>
    </row>
    <row r="2834" spans="1:6" ht="13.5">
      <c r="A2834" s="244" t="s">
        <v>17055</v>
      </c>
      <c r="B2834" s="244" t="str">
        <f t="shared" si="44"/>
        <v>100619U</v>
      </c>
      <c r="C2834" s="244" t="s">
        <v>17056</v>
      </c>
      <c r="D2834" s="244" t="s">
        <v>2</v>
      </c>
      <c r="E2834" s="244" t="s">
        <v>4952</v>
      </c>
      <c r="F2834" s="245">
        <v>319.95</v>
      </c>
    </row>
    <row r="2835" spans="1:6" ht="13.5">
      <c r="A2835" s="244" t="s">
        <v>17057</v>
      </c>
      <c r="B2835" s="244" t="str">
        <f t="shared" si="44"/>
        <v>100620U</v>
      </c>
      <c r="C2835" s="244" t="s">
        <v>17058</v>
      </c>
      <c r="D2835" s="244" t="s">
        <v>2</v>
      </c>
      <c r="E2835" s="244" t="s">
        <v>4952</v>
      </c>
      <c r="F2835" s="280">
        <v>1916.33</v>
      </c>
    </row>
    <row r="2836" spans="1:6" ht="13.5">
      <c r="A2836" s="244" t="s">
        <v>17059</v>
      </c>
      <c r="B2836" s="244" t="str">
        <f t="shared" si="44"/>
        <v>100621U</v>
      </c>
      <c r="C2836" s="244" t="s">
        <v>17060</v>
      </c>
      <c r="D2836" s="244" t="s">
        <v>2</v>
      </c>
      <c r="E2836" s="244" t="s">
        <v>4952</v>
      </c>
      <c r="F2836" s="280">
        <v>2142.7800000000002</v>
      </c>
    </row>
    <row r="2837" spans="1:6" ht="13.5">
      <c r="A2837" s="244" t="s">
        <v>17061</v>
      </c>
      <c r="B2837" s="244" t="str">
        <f t="shared" si="44"/>
        <v>100622U</v>
      </c>
      <c r="C2837" s="244" t="s">
        <v>17062</v>
      </c>
      <c r="D2837" s="244" t="s">
        <v>2</v>
      </c>
      <c r="E2837" s="244" t="s">
        <v>4952</v>
      </c>
      <c r="F2837" s="280">
        <v>1219.5999999999999</v>
      </c>
    </row>
    <row r="2838" spans="1:6" ht="13.5">
      <c r="A2838" s="244" t="s">
        <v>17063</v>
      </c>
      <c r="B2838" s="244" t="str">
        <f t="shared" si="44"/>
        <v>100623U</v>
      </c>
      <c r="C2838" s="244" t="s">
        <v>17064</v>
      </c>
      <c r="D2838" s="244" t="s">
        <v>2</v>
      </c>
      <c r="E2838" s="244" t="s">
        <v>4952</v>
      </c>
      <c r="F2838" s="280">
        <v>1313.83</v>
      </c>
    </row>
    <row r="2839" spans="1:6" ht="13.5">
      <c r="A2839" s="244" t="s">
        <v>12301</v>
      </c>
      <c r="B2839" s="244" t="str">
        <f t="shared" si="44"/>
        <v>72281U</v>
      </c>
      <c r="C2839" s="244" t="s">
        <v>6960</v>
      </c>
      <c r="D2839" s="244" t="s">
        <v>2</v>
      </c>
      <c r="E2839" s="244" t="s">
        <v>4952</v>
      </c>
      <c r="F2839" s="245">
        <v>101.2</v>
      </c>
    </row>
    <row r="2840" spans="1:6" ht="13.5">
      <c r="A2840" s="244" t="s">
        <v>12302</v>
      </c>
      <c r="B2840" s="244" t="str">
        <f t="shared" si="44"/>
        <v>72282U</v>
      </c>
      <c r="C2840" s="244" t="s">
        <v>6961</v>
      </c>
      <c r="D2840" s="244" t="s">
        <v>2</v>
      </c>
      <c r="E2840" s="244" t="s">
        <v>4952</v>
      </c>
      <c r="F2840" s="245">
        <v>138.46</v>
      </c>
    </row>
    <row r="2841" spans="1:6" ht="13.5">
      <c r="A2841" s="244" t="s">
        <v>6962</v>
      </c>
      <c r="B2841" s="244" t="str">
        <f t="shared" si="44"/>
        <v>73831/2U</v>
      </c>
      <c r="C2841" s="244" t="s">
        <v>6963</v>
      </c>
      <c r="D2841" s="244" t="s">
        <v>2</v>
      </c>
      <c r="E2841" s="244" t="s">
        <v>4952</v>
      </c>
      <c r="F2841" s="245">
        <v>34.450000000000003</v>
      </c>
    </row>
    <row r="2842" spans="1:6" ht="13.5">
      <c r="A2842" s="244" t="s">
        <v>6964</v>
      </c>
      <c r="B2842" s="244" t="str">
        <f t="shared" si="44"/>
        <v>73831/3U</v>
      </c>
      <c r="C2842" s="244" t="s">
        <v>6965</v>
      </c>
      <c r="D2842" s="244" t="s">
        <v>2</v>
      </c>
      <c r="E2842" s="244" t="s">
        <v>4952</v>
      </c>
      <c r="F2842" s="245">
        <v>45.64</v>
      </c>
    </row>
    <row r="2843" spans="1:6" ht="13.5">
      <c r="A2843" s="244" t="s">
        <v>6966</v>
      </c>
      <c r="B2843" s="244" t="str">
        <f t="shared" si="44"/>
        <v>73831/4U</v>
      </c>
      <c r="C2843" s="244" t="s">
        <v>6967</v>
      </c>
      <c r="D2843" s="244" t="s">
        <v>2</v>
      </c>
      <c r="E2843" s="244" t="s">
        <v>4952</v>
      </c>
      <c r="F2843" s="245">
        <v>22.12</v>
      </c>
    </row>
    <row r="2844" spans="1:6" ht="13.5">
      <c r="A2844" s="244" t="s">
        <v>6968</v>
      </c>
      <c r="B2844" s="244" t="str">
        <f t="shared" si="44"/>
        <v>73831/5U</v>
      </c>
      <c r="C2844" s="244" t="s">
        <v>6969</v>
      </c>
      <c r="D2844" s="244" t="s">
        <v>2</v>
      </c>
      <c r="E2844" s="244" t="s">
        <v>4952</v>
      </c>
      <c r="F2844" s="245">
        <v>28.78</v>
      </c>
    </row>
    <row r="2845" spans="1:6" ht="13.5">
      <c r="A2845" s="244" t="s">
        <v>6970</v>
      </c>
      <c r="B2845" s="244" t="str">
        <f t="shared" si="44"/>
        <v>73831/6U</v>
      </c>
      <c r="C2845" s="244" t="s">
        <v>6971</v>
      </c>
      <c r="D2845" s="244" t="s">
        <v>2</v>
      </c>
      <c r="E2845" s="244" t="s">
        <v>4952</v>
      </c>
      <c r="F2845" s="245">
        <v>51.34</v>
      </c>
    </row>
    <row r="2846" spans="1:6" ht="13.5">
      <c r="A2846" s="244" t="s">
        <v>6972</v>
      </c>
      <c r="B2846" s="244" t="str">
        <f t="shared" si="44"/>
        <v>73831/7U</v>
      </c>
      <c r="C2846" s="244" t="s">
        <v>6973</v>
      </c>
      <c r="D2846" s="244" t="s">
        <v>2</v>
      </c>
      <c r="E2846" s="244" t="s">
        <v>4952</v>
      </c>
      <c r="F2846" s="245">
        <v>41.06</v>
      </c>
    </row>
    <row r="2847" spans="1:6" ht="13.5">
      <c r="A2847" s="244" t="s">
        <v>6974</v>
      </c>
      <c r="B2847" s="244" t="str">
        <f t="shared" si="44"/>
        <v>73831/8U</v>
      </c>
      <c r="C2847" s="244" t="s">
        <v>6975</v>
      </c>
      <c r="D2847" s="244" t="s">
        <v>2</v>
      </c>
      <c r="E2847" s="244" t="s">
        <v>4952</v>
      </c>
      <c r="F2847" s="245">
        <v>46.89</v>
      </c>
    </row>
    <row r="2848" spans="1:6" ht="13.5">
      <c r="A2848" s="244" t="s">
        <v>6976</v>
      </c>
      <c r="B2848" s="244" t="str">
        <f t="shared" si="44"/>
        <v>73831/9U</v>
      </c>
      <c r="C2848" s="244" t="s">
        <v>6977</v>
      </c>
      <c r="D2848" s="244" t="s">
        <v>2</v>
      </c>
      <c r="E2848" s="244" t="s">
        <v>4952</v>
      </c>
      <c r="F2848" s="245">
        <v>54.05</v>
      </c>
    </row>
    <row r="2849" spans="1:6" ht="13.5">
      <c r="A2849" s="244" t="s">
        <v>6978</v>
      </c>
      <c r="B2849" s="244" t="str">
        <f t="shared" si="44"/>
        <v>74231/1U</v>
      </c>
      <c r="C2849" s="244" t="s">
        <v>6979</v>
      </c>
      <c r="D2849" s="244" t="s">
        <v>2</v>
      </c>
      <c r="E2849" s="244" t="s">
        <v>4952</v>
      </c>
      <c r="F2849" s="245">
        <v>123.49</v>
      </c>
    </row>
    <row r="2850" spans="1:6" ht="13.5">
      <c r="A2850" s="244" t="s">
        <v>6980</v>
      </c>
      <c r="B2850" s="244" t="str">
        <f t="shared" si="44"/>
        <v>74246/1U</v>
      </c>
      <c r="C2850" s="244" t="s">
        <v>6981</v>
      </c>
      <c r="D2850" s="244" t="s">
        <v>2</v>
      </c>
      <c r="E2850" s="244" t="s">
        <v>4952</v>
      </c>
      <c r="F2850" s="245">
        <v>262.44</v>
      </c>
    </row>
    <row r="2851" spans="1:6" ht="13.5">
      <c r="A2851" s="244" t="s">
        <v>12303</v>
      </c>
      <c r="B2851" s="244" t="str">
        <f t="shared" si="44"/>
        <v>83399U</v>
      </c>
      <c r="C2851" s="244" t="s">
        <v>6982</v>
      </c>
      <c r="D2851" s="244" t="s">
        <v>2</v>
      </c>
      <c r="E2851" s="244" t="s">
        <v>4952</v>
      </c>
      <c r="F2851" s="245">
        <v>28.39</v>
      </c>
    </row>
    <row r="2852" spans="1:6" ht="13.5">
      <c r="A2852" s="244" t="s">
        <v>12304</v>
      </c>
      <c r="B2852" s="244" t="str">
        <f t="shared" si="44"/>
        <v>83400U</v>
      </c>
      <c r="C2852" s="244" t="s">
        <v>6983</v>
      </c>
      <c r="D2852" s="244" t="s">
        <v>2</v>
      </c>
      <c r="E2852" s="244" t="s">
        <v>4952</v>
      </c>
      <c r="F2852" s="245">
        <v>86.75</v>
      </c>
    </row>
    <row r="2853" spans="1:6" ht="13.5">
      <c r="A2853" s="244" t="s">
        <v>12305</v>
      </c>
      <c r="B2853" s="244" t="str">
        <f t="shared" si="44"/>
        <v>83401U</v>
      </c>
      <c r="C2853" s="244" t="s">
        <v>6984</v>
      </c>
      <c r="D2853" s="244" t="s">
        <v>2</v>
      </c>
      <c r="E2853" s="244" t="s">
        <v>4952</v>
      </c>
      <c r="F2853" s="245">
        <v>86.75</v>
      </c>
    </row>
    <row r="2854" spans="1:6" ht="13.5">
      <c r="A2854" s="244" t="s">
        <v>12306</v>
      </c>
      <c r="B2854" s="244" t="str">
        <f t="shared" si="44"/>
        <v>83402U</v>
      </c>
      <c r="C2854" s="244" t="s">
        <v>6985</v>
      </c>
      <c r="D2854" s="244" t="s">
        <v>2</v>
      </c>
      <c r="E2854" s="244" t="s">
        <v>4952</v>
      </c>
      <c r="F2854" s="245">
        <v>48.11</v>
      </c>
    </row>
    <row r="2855" spans="1:6" ht="13.5">
      <c r="A2855" s="244" t="s">
        <v>12307</v>
      </c>
      <c r="B2855" s="244" t="str">
        <f t="shared" si="44"/>
        <v>83475U</v>
      </c>
      <c r="C2855" s="244" t="s">
        <v>6986</v>
      </c>
      <c r="D2855" s="244" t="s">
        <v>2</v>
      </c>
      <c r="E2855" s="244" t="s">
        <v>4952</v>
      </c>
      <c r="F2855" s="245">
        <v>362.65</v>
      </c>
    </row>
    <row r="2856" spans="1:6" ht="13.5">
      <c r="A2856" s="244" t="s">
        <v>12308</v>
      </c>
      <c r="B2856" s="244" t="str">
        <f t="shared" si="44"/>
        <v>83478U</v>
      </c>
      <c r="C2856" s="244" t="s">
        <v>6987</v>
      </c>
      <c r="D2856" s="244" t="s">
        <v>2</v>
      </c>
      <c r="E2856" s="244" t="s">
        <v>4952</v>
      </c>
      <c r="F2856" s="245">
        <v>257.89999999999998</v>
      </c>
    </row>
    <row r="2857" spans="1:6" ht="13.5">
      <c r="A2857" s="244" t="s">
        <v>12309</v>
      </c>
      <c r="B2857" s="244" t="str">
        <f t="shared" si="44"/>
        <v>83479U</v>
      </c>
      <c r="C2857" s="244" t="s">
        <v>6988</v>
      </c>
      <c r="D2857" s="244" t="s">
        <v>2</v>
      </c>
      <c r="E2857" s="244" t="s">
        <v>4952</v>
      </c>
      <c r="F2857" s="245">
        <v>103.44</v>
      </c>
    </row>
    <row r="2858" spans="1:6" ht="13.5">
      <c r="A2858" s="244" t="s">
        <v>12310</v>
      </c>
      <c r="B2858" s="244" t="str">
        <f t="shared" si="44"/>
        <v>83480U</v>
      </c>
      <c r="C2858" s="244" t="s">
        <v>6989</v>
      </c>
      <c r="D2858" s="244" t="s">
        <v>2</v>
      </c>
      <c r="E2858" s="244" t="s">
        <v>4952</v>
      </c>
      <c r="F2858" s="245">
        <v>80.89</v>
      </c>
    </row>
    <row r="2859" spans="1:6" ht="13.5">
      <c r="A2859" s="244" t="s">
        <v>12311</v>
      </c>
      <c r="B2859" s="244" t="str">
        <f t="shared" si="44"/>
        <v>83481U</v>
      </c>
      <c r="C2859" s="244" t="s">
        <v>6990</v>
      </c>
      <c r="D2859" s="244" t="s">
        <v>2</v>
      </c>
      <c r="E2859" s="244" t="s">
        <v>4952</v>
      </c>
      <c r="F2859" s="245">
        <v>91.35</v>
      </c>
    </row>
    <row r="2860" spans="1:6" ht="13.5">
      <c r="A2860" s="244" t="s">
        <v>12312</v>
      </c>
      <c r="B2860" s="244" t="str">
        <f t="shared" si="44"/>
        <v>97600U</v>
      </c>
      <c r="C2860" s="244" t="s">
        <v>17065</v>
      </c>
      <c r="D2860" s="244" t="s">
        <v>2</v>
      </c>
      <c r="E2860" s="244" t="s">
        <v>4952</v>
      </c>
      <c r="F2860" s="245">
        <v>182.34</v>
      </c>
    </row>
    <row r="2861" spans="1:6" ht="13.5">
      <c r="A2861" s="244" t="s">
        <v>12313</v>
      </c>
      <c r="B2861" s="244" t="str">
        <f t="shared" si="44"/>
        <v>97601U</v>
      </c>
      <c r="C2861" s="244" t="s">
        <v>17066</v>
      </c>
      <c r="D2861" s="244" t="s">
        <v>2</v>
      </c>
      <c r="E2861" s="244" t="s">
        <v>4952</v>
      </c>
      <c r="F2861" s="245">
        <v>195.82</v>
      </c>
    </row>
    <row r="2862" spans="1:6" ht="13.5">
      <c r="A2862" s="244" t="s">
        <v>12314</v>
      </c>
      <c r="B2862" s="244" t="str">
        <f t="shared" si="44"/>
        <v>97605U</v>
      </c>
      <c r="C2862" s="244" t="s">
        <v>17067</v>
      </c>
      <c r="D2862" s="244" t="s">
        <v>2</v>
      </c>
      <c r="E2862" s="244" t="s">
        <v>4952</v>
      </c>
      <c r="F2862" s="245">
        <v>51.48</v>
      </c>
    </row>
    <row r="2863" spans="1:6" ht="13.5">
      <c r="A2863" s="244" t="s">
        <v>12315</v>
      </c>
      <c r="B2863" s="244" t="str">
        <f t="shared" si="44"/>
        <v>97606U</v>
      </c>
      <c r="C2863" s="244" t="s">
        <v>17068</v>
      </c>
      <c r="D2863" s="244" t="s">
        <v>2</v>
      </c>
      <c r="E2863" s="244" t="s">
        <v>4952</v>
      </c>
      <c r="F2863" s="245">
        <v>54.01</v>
      </c>
    </row>
    <row r="2864" spans="1:6" ht="13.5">
      <c r="A2864" s="244" t="s">
        <v>12316</v>
      </c>
      <c r="B2864" s="244" t="str">
        <f t="shared" si="44"/>
        <v>97607U</v>
      </c>
      <c r="C2864" s="244" t="s">
        <v>17069</v>
      </c>
      <c r="D2864" s="244" t="s">
        <v>2</v>
      </c>
      <c r="E2864" s="244" t="s">
        <v>4952</v>
      </c>
      <c r="F2864" s="245">
        <v>60.95</v>
      </c>
    </row>
    <row r="2865" spans="1:6" ht="13.5">
      <c r="A2865" s="244" t="s">
        <v>12317</v>
      </c>
      <c r="B2865" s="244" t="str">
        <f t="shared" si="44"/>
        <v>97608U</v>
      </c>
      <c r="C2865" s="244" t="s">
        <v>17070</v>
      </c>
      <c r="D2865" s="244" t="s">
        <v>2</v>
      </c>
      <c r="E2865" s="244" t="s">
        <v>4952</v>
      </c>
      <c r="F2865" s="245">
        <v>63.48</v>
      </c>
    </row>
    <row r="2866" spans="1:6" ht="13.5">
      <c r="A2866" s="244" t="s">
        <v>6991</v>
      </c>
      <c r="B2866" s="244" t="str">
        <f t="shared" si="44"/>
        <v>73857/1U</v>
      </c>
      <c r="C2866" s="244" t="s">
        <v>6992</v>
      </c>
      <c r="D2866" s="244" t="s">
        <v>2</v>
      </c>
      <c r="E2866" s="244" t="s">
        <v>4952</v>
      </c>
      <c r="F2866" s="280">
        <v>7064.74</v>
      </c>
    </row>
    <row r="2867" spans="1:6" ht="13.5">
      <c r="A2867" s="244" t="s">
        <v>6993</v>
      </c>
      <c r="B2867" s="244" t="str">
        <f t="shared" si="44"/>
        <v>73857/2U</v>
      </c>
      <c r="C2867" s="244" t="s">
        <v>6994</v>
      </c>
      <c r="D2867" s="244" t="s">
        <v>2</v>
      </c>
      <c r="E2867" s="244" t="s">
        <v>4952</v>
      </c>
      <c r="F2867" s="280">
        <v>8730.2999999999993</v>
      </c>
    </row>
    <row r="2868" spans="1:6" ht="13.5">
      <c r="A2868" s="244" t="s">
        <v>6995</v>
      </c>
      <c r="B2868" s="244" t="str">
        <f t="shared" si="44"/>
        <v>73857/3U</v>
      </c>
      <c r="C2868" s="244" t="s">
        <v>6996</v>
      </c>
      <c r="D2868" s="244" t="s">
        <v>2</v>
      </c>
      <c r="E2868" s="244" t="s">
        <v>4952</v>
      </c>
      <c r="F2868" s="280">
        <v>11006.09</v>
      </c>
    </row>
    <row r="2869" spans="1:6" ht="13.5">
      <c r="A2869" s="244" t="s">
        <v>6997</v>
      </c>
      <c r="B2869" s="244" t="str">
        <f t="shared" si="44"/>
        <v>73857/4U</v>
      </c>
      <c r="C2869" s="244" t="s">
        <v>6998</v>
      </c>
      <c r="D2869" s="244" t="s">
        <v>2</v>
      </c>
      <c r="E2869" s="244" t="s">
        <v>4952</v>
      </c>
      <c r="F2869" s="280">
        <v>15417.19</v>
      </c>
    </row>
    <row r="2870" spans="1:6" ht="13.5">
      <c r="A2870" s="244" t="s">
        <v>6999</v>
      </c>
      <c r="B2870" s="244" t="str">
        <f t="shared" si="44"/>
        <v>73857/5U</v>
      </c>
      <c r="C2870" s="244" t="s">
        <v>7000</v>
      </c>
      <c r="D2870" s="244" t="s">
        <v>2</v>
      </c>
      <c r="E2870" s="244" t="s">
        <v>4952</v>
      </c>
      <c r="F2870" s="280">
        <v>17984.060000000001</v>
      </c>
    </row>
    <row r="2871" spans="1:6" ht="13.5">
      <c r="A2871" s="244" t="s">
        <v>7001</v>
      </c>
      <c r="B2871" s="244" t="str">
        <f t="shared" si="44"/>
        <v>73857/6U</v>
      </c>
      <c r="C2871" s="244" t="s">
        <v>7002</v>
      </c>
      <c r="D2871" s="244" t="s">
        <v>2</v>
      </c>
      <c r="E2871" s="244" t="s">
        <v>4952</v>
      </c>
      <c r="F2871" s="280">
        <v>29282.11</v>
      </c>
    </row>
    <row r="2872" spans="1:6" ht="13.5">
      <c r="A2872" s="244" t="s">
        <v>7003</v>
      </c>
      <c r="B2872" s="244" t="str">
        <f t="shared" si="44"/>
        <v>73857/7U</v>
      </c>
      <c r="C2872" s="244" t="s">
        <v>7004</v>
      </c>
      <c r="D2872" s="244" t="s">
        <v>2</v>
      </c>
      <c r="E2872" s="244" t="s">
        <v>4952</v>
      </c>
      <c r="F2872" s="280">
        <v>4878.63</v>
      </c>
    </row>
    <row r="2873" spans="1:6" ht="13.5">
      <c r="A2873" s="244" t="s">
        <v>7005</v>
      </c>
      <c r="B2873" s="244" t="str">
        <f t="shared" si="44"/>
        <v>73857/8U</v>
      </c>
      <c r="C2873" s="244" t="s">
        <v>7006</v>
      </c>
      <c r="D2873" s="244" t="s">
        <v>2</v>
      </c>
      <c r="E2873" s="244" t="s">
        <v>4952</v>
      </c>
      <c r="F2873" s="280">
        <v>5461.51</v>
      </c>
    </row>
    <row r="2874" spans="1:6" ht="13.5">
      <c r="A2874" s="244" t="s">
        <v>7007</v>
      </c>
      <c r="B2874" s="244" t="str">
        <f t="shared" si="44"/>
        <v>73857/9U</v>
      </c>
      <c r="C2874" s="244" t="s">
        <v>7008</v>
      </c>
      <c r="D2874" s="244" t="s">
        <v>2</v>
      </c>
      <c r="E2874" s="244" t="s">
        <v>4952</v>
      </c>
      <c r="F2874" s="280">
        <v>40127.82</v>
      </c>
    </row>
    <row r="2875" spans="1:6" ht="13.5">
      <c r="A2875" s="244" t="s">
        <v>7009</v>
      </c>
      <c r="B2875" s="244" t="str">
        <f t="shared" si="44"/>
        <v>73857/10U</v>
      </c>
      <c r="C2875" s="244" t="s">
        <v>7010</v>
      </c>
      <c r="D2875" s="244" t="s">
        <v>2</v>
      </c>
      <c r="E2875" s="244" t="s">
        <v>4952</v>
      </c>
      <c r="F2875" s="280">
        <v>56135.83</v>
      </c>
    </row>
    <row r="2876" spans="1:6" ht="13.5">
      <c r="A2876" s="244" t="s">
        <v>12318</v>
      </c>
      <c r="B2876" s="244" t="str">
        <f t="shared" si="44"/>
        <v>93128U</v>
      </c>
      <c r="C2876" s="244" t="s">
        <v>7011</v>
      </c>
      <c r="D2876" s="244" t="s">
        <v>2</v>
      </c>
      <c r="E2876" s="244" t="s">
        <v>4900</v>
      </c>
      <c r="F2876" s="245">
        <v>94.2</v>
      </c>
    </row>
    <row r="2877" spans="1:6" ht="13.5">
      <c r="A2877" s="244" t="s">
        <v>12319</v>
      </c>
      <c r="B2877" s="244" t="str">
        <f t="shared" si="44"/>
        <v>93137U</v>
      </c>
      <c r="C2877" s="244" t="s">
        <v>7012</v>
      </c>
      <c r="D2877" s="244" t="s">
        <v>2</v>
      </c>
      <c r="E2877" s="244" t="s">
        <v>4900</v>
      </c>
      <c r="F2877" s="245">
        <v>110.81</v>
      </c>
    </row>
    <row r="2878" spans="1:6" ht="13.5">
      <c r="A2878" s="244" t="s">
        <v>12320</v>
      </c>
      <c r="B2878" s="244" t="str">
        <f t="shared" si="44"/>
        <v>93138U</v>
      </c>
      <c r="C2878" s="244" t="s">
        <v>7013</v>
      </c>
      <c r="D2878" s="244" t="s">
        <v>2</v>
      </c>
      <c r="E2878" s="244" t="s">
        <v>4900</v>
      </c>
      <c r="F2878" s="245">
        <v>105.33</v>
      </c>
    </row>
    <row r="2879" spans="1:6" ht="13.5">
      <c r="A2879" s="244" t="s">
        <v>12321</v>
      </c>
      <c r="B2879" s="244" t="str">
        <f t="shared" si="44"/>
        <v>93139U</v>
      </c>
      <c r="C2879" s="244" t="s">
        <v>7014</v>
      </c>
      <c r="D2879" s="244" t="s">
        <v>2</v>
      </c>
      <c r="E2879" s="244" t="s">
        <v>4900</v>
      </c>
      <c r="F2879" s="245">
        <v>133.03</v>
      </c>
    </row>
    <row r="2880" spans="1:6" ht="13.5">
      <c r="A2880" s="244" t="s">
        <v>12322</v>
      </c>
      <c r="B2880" s="244" t="str">
        <f t="shared" si="44"/>
        <v>93140U</v>
      </c>
      <c r="C2880" s="244" t="s">
        <v>7015</v>
      </c>
      <c r="D2880" s="244" t="s">
        <v>2</v>
      </c>
      <c r="E2880" s="244" t="s">
        <v>4900</v>
      </c>
      <c r="F2880" s="245">
        <v>125.5</v>
      </c>
    </row>
    <row r="2881" spans="1:6" ht="13.5">
      <c r="A2881" s="244" t="s">
        <v>12323</v>
      </c>
      <c r="B2881" s="244" t="str">
        <f t="shared" si="44"/>
        <v>93141U</v>
      </c>
      <c r="C2881" s="244" t="s">
        <v>7016</v>
      </c>
      <c r="D2881" s="244" t="s">
        <v>2</v>
      </c>
      <c r="E2881" s="244" t="s">
        <v>4900</v>
      </c>
      <c r="F2881" s="245">
        <v>113.88</v>
      </c>
    </row>
    <row r="2882" spans="1:6" ht="13.5">
      <c r="A2882" s="244" t="s">
        <v>12324</v>
      </c>
      <c r="B2882" s="244" t="str">
        <f t="shared" si="44"/>
        <v>93142U</v>
      </c>
      <c r="C2882" s="244" t="s">
        <v>7017</v>
      </c>
      <c r="D2882" s="244" t="s">
        <v>2</v>
      </c>
      <c r="E2882" s="244" t="s">
        <v>4900</v>
      </c>
      <c r="F2882" s="245">
        <v>126.56</v>
      </c>
    </row>
    <row r="2883" spans="1:6" ht="13.5">
      <c r="A2883" s="244" t="s">
        <v>12325</v>
      </c>
      <c r="B2883" s="244" t="str">
        <f t="shared" si="44"/>
        <v>93143U</v>
      </c>
      <c r="C2883" s="244" t="s">
        <v>7018</v>
      </c>
      <c r="D2883" s="244" t="s">
        <v>2</v>
      </c>
      <c r="E2883" s="244" t="s">
        <v>4900</v>
      </c>
      <c r="F2883" s="245">
        <v>115.14</v>
      </c>
    </row>
    <row r="2884" spans="1:6" ht="13.5">
      <c r="A2884" s="244" t="s">
        <v>12326</v>
      </c>
      <c r="B2884" s="244" t="str">
        <f t="shared" si="44"/>
        <v>93144U</v>
      </c>
      <c r="C2884" s="244" t="s">
        <v>7019</v>
      </c>
      <c r="D2884" s="244" t="s">
        <v>2</v>
      </c>
      <c r="E2884" s="244" t="s">
        <v>4900</v>
      </c>
      <c r="F2884" s="245">
        <v>146.52000000000001</v>
      </c>
    </row>
    <row r="2885" spans="1:6" ht="13.5">
      <c r="A2885" s="244" t="s">
        <v>12327</v>
      </c>
      <c r="B2885" s="244" t="str">
        <f t="shared" si="44"/>
        <v>93145U</v>
      </c>
      <c r="C2885" s="244" t="s">
        <v>7020</v>
      </c>
      <c r="D2885" s="244" t="s">
        <v>2</v>
      </c>
      <c r="E2885" s="244" t="s">
        <v>4900</v>
      </c>
      <c r="F2885" s="245">
        <v>137.63999999999999</v>
      </c>
    </row>
    <row r="2886" spans="1:6" ht="13.5">
      <c r="A2886" s="244" t="s">
        <v>12328</v>
      </c>
      <c r="B2886" s="244" t="str">
        <f t="shared" si="44"/>
        <v>93146U</v>
      </c>
      <c r="C2886" s="244" t="s">
        <v>7021</v>
      </c>
      <c r="D2886" s="244" t="s">
        <v>2</v>
      </c>
      <c r="E2886" s="244" t="s">
        <v>4900</v>
      </c>
      <c r="F2886" s="245">
        <v>148.75</v>
      </c>
    </row>
    <row r="2887" spans="1:6" ht="13.5">
      <c r="A2887" s="244" t="s">
        <v>12329</v>
      </c>
      <c r="B2887" s="244" t="str">
        <f t="shared" si="44"/>
        <v>93147U</v>
      </c>
      <c r="C2887" s="244" t="s">
        <v>7022</v>
      </c>
      <c r="D2887" s="244" t="s">
        <v>2</v>
      </c>
      <c r="E2887" s="244" t="s">
        <v>4900</v>
      </c>
      <c r="F2887" s="245">
        <v>168.96</v>
      </c>
    </row>
    <row r="2888" spans="1:6" ht="13.5">
      <c r="A2888" s="244" t="s">
        <v>12330</v>
      </c>
      <c r="B2888" s="244" t="str">
        <f t="shared" ref="B2888:B2951" si="45">A2888&amp;"U"</f>
        <v>96971U</v>
      </c>
      <c r="C2888" s="244" t="s">
        <v>7023</v>
      </c>
      <c r="D2888" s="244" t="s">
        <v>65</v>
      </c>
      <c r="E2888" s="244" t="s">
        <v>4952</v>
      </c>
      <c r="F2888" s="245">
        <v>21.09</v>
      </c>
    </row>
    <row r="2889" spans="1:6" ht="13.5">
      <c r="A2889" s="244" t="s">
        <v>12331</v>
      </c>
      <c r="B2889" s="244" t="str">
        <f t="shared" si="45"/>
        <v>96972U</v>
      </c>
      <c r="C2889" s="244" t="s">
        <v>7024</v>
      </c>
      <c r="D2889" s="244" t="s">
        <v>65</v>
      </c>
      <c r="E2889" s="244" t="s">
        <v>4952</v>
      </c>
      <c r="F2889" s="245">
        <v>28.63</v>
      </c>
    </row>
    <row r="2890" spans="1:6" ht="13.5">
      <c r="A2890" s="244" t="s">
        <v>12332</v>
      </c>
      <c r="B2890" s="244" t="str">
        <f t="shared" si="45"/>
        <v>96973U</v>
      </c>
      <c r="C2890" s="244" t="s">
        <v>7025</v>
      </c>
      <c r="D2890" s="244" t="s">
        <v>65</v>
      </c>
      <c r="E2890" s="244" t="s">
        <v>4952</v>
      </c>
      <c r="F2890" s="245">
        <v>35.82</v>
      </c>
    </row>
    <row r="2891" spans="1:6" ht="13.5">
      <c r="A2891" s="244" t="s">
        <v>12333</v>
      </c>
      <c r="B2891" s="244" t="str">
        <f t="shared" si="45"/>
        <v>96974U</v>
      </c>
      <c r="C2891" s="244" t="s">
        <v>7026</v>
      </c>
      <c r="D2891" s="244" t="s">
        <v>65</v>
      </c>
      <c r="E2891" s="244" t="s">
        <v>4952</v>
      </c>
      <c r="F2891" s="245">
        <v>45.22</v>
      </c>
    </row>
    <row r="2892" spans="1:6" ht="13.5">
      <c r="A2892" s="244" t="s">
        <v>12334</v>
      </c>
      <c r="B2892" s="244" t="str">
        <f t="shared" si="45"/>
        <v>96975U</v>
      </c>
      <c r="C2892" s="244" t="s">
        <v>7027</v>
      </c>
      <c r="D2892" s="244" t="s">
        <v>65</v>
      </c>
      <c r="E2892" s="244" t="s">
        <v>4952</v>
      </c>
      <c r="F2892" s="245">
        <v>57.66</v>
      </c>
    </row>
    <row r="2893" spans="1:6" ht="13.5">
      <c r="A2893" s="244" t="s">
        <v>12335</v>
      </c>
      <c r="B2893" s="244" t="str">
        <f t="shared" si="45"/>
        <v>96976U</v>
      </c>
      <c r="C2893" s="244" t="s">
        <v>7028</v>
      </c>
      <c r="D2893" s="244" t="s">
        <v>65</v>
      </c>
      <c r="E2893" s="244" t="s">
        <v>4952</v>
      </c>
      <c r="F2893" s="245">
        <v>74.02</v>
      </c>
    </row>
    <row r="2894" spans="1:6" ht="13.5">
      <c r="A2894" s="244" t="s">
        <v>12336</v>
      </c>
      <c r="B2894" s="244" t="str">
        <f t="shared" si="45"/>
        <v>96977U</v>
      </c>
      <c r="C2894" s="244" t="s">
        <v>7029</v>
      </c>
      <c r="D2894" s="244" t="s">
        <v>65</v>
      </c>
      <c r="E2894" s="244" t="s">
        <v>4900</v>
      </c>
      <c r="F2894" s="245">
        <v>27.19</v>
      </c>
    </row>
    <row r="2895" spans="1:6" ht="13.5">
      <c r="A2895" s="244" t="s">
        <v>12337</v>
      </c>
      <c r="B2895" s="244" t="str">
        <f t="shared" si="45"/>
        <v>96978U</v>
      </c>
      <c r="C2895" s="244" t="s">
        <v>7030</v>
      </c>
      <c r="D2895" s="244" t="s">
        <v>65</v>
      </c>
      <c r="E2895" s="244" t="s">
        <v>4900</v>
      </c>
      <c r="F2895" s="245">
        <v>38.090000000000003</v>
      </c>
    </row>
    <row r="2896" spans="1:6" ht="13.5">
      <c r="A2896" s="244" t="s">
        <v>12338</v>
      </c>
      <c r="B2896" s="244" t="str">
        <f t="shared" si="45"/>
        <v>96979U</v>
      </c>
      <c r="C2896" s="244" t="s">
        <v>7031</v>
      </c>
      <c r="D2896" s="244" t="s">
        <v>65</v>
      </c>
      <c r="E2896" s="244" t="s">
        <v>4900</v>
      </c>
      <c r="F2896" s="245">
        <v>53.31</v>
      </c>
    </row>
    <row r="2897" spans="1:6" ht="13.5">
      <c r="A2897" s="244" t="s">
        <v>12339</v>
      </c>
      <c r="B2897" s="244" t="str">
        <f t="shared" si="45"/>
        <v>96984U</v>
      </c>
      <c r="C2897" s="244" t="s">
        <v>7033</v>
      </c>
      <c r="D2897" s="244" t="s">
        <v>2</v>
      </c>
      <c r="E2897" s="244" t="s">
        <v>4900</v>
      </c>
      <c r="F2897" s="245">
        <v>35.68</v>
      </c>
    </row>
    <row r="2898" spans="1:6" ht="13.5">
      <c r="A2898" s="244" t="s">
        <v>12340</v>
      </c>
      <c r="B2898" s="244" t="str">
        <f t="shared" si="45"/>
        <v>96985U</v>
      </c>
      <c r="C2898" s="244" t="s">
        <v>7034</v>
      </c>
      <c r="D2898" s="244" t="s">
        <v>2</v>
      </c>
      <c r="E2898" s="244" t="s">
        <v>4900</v>
      </c>
      <c r="F2898" s="245">
        <v>42.54</v>
      </c>
    </row>
    <row r="2899" spans="1:6" ht="13.5">
      <c r="A2899" s="244" t="s">
        <v>12341</v>
      </c>
      <c r="B2899" s="244" t="str">
        <f t="shared" si="45"/>
        <v>96986U</v>
      </c>
      <c r="C2899" s="244" t="s">
        <v>7035</v>
      </c>
      <c r="D2899" s="244" t="s">
        <v>2</v>
      </c>
      <c r="E2899" s="244" t="s">
        <v>4900</v>
      </c>
      <c r="F2899" s="245">
        <v>63.64</v>
      </c>
    </row>
    <row r="2900" spans="1:6" ht="13.5">
      <c r="A2900" s="244" t="s">
        <v>12342</v>
      </c>
      <c r="B2900" s="244" t="str">
        <f t="shared" si="45"/>
        <v>96987U</v>
      </c>
      <c r="C2900" s="244" t="s">
        <v>7036</v>
      </c>
      <c r="D2900" s="244" t="s">
        <v>2</v>
      </c>
      <c r="E2900" s="244" t="s">
        <v>4900</v>
      </c>
      <c r="F2900" s="245">
        <v>101.46</v>
      </c>
    </row>
    <row r="2901" spans="1:6" ht="13.5">
      <c r="A2901" s="244" t="s">
        <v>12343</v>
      </c>
      <c r="B2901" s="244" t="str">
        <f t="shared" si="45"/>
        <v>96988U</v>
      </c>
      <c r="C2901" s="244" t="s">
        <v>7037</v>
      </c>
      <c r="D2901" s="244" t="s">
        <v>2</v>
      </c>
      <c r="E2901" s="244" t="s">
        <v>4900</v>
      </c>
      <c r="F2901" s="245">
        <v>151.6</v>
      </c>
    </row>
    <row r="2902" spans="1:6" ht="13.5">
      <c r="A2902" s="244" t="s">
        <v>12344</v>
      </c>
      <c r="B2902" s="244" t="str">
        <f t="shared" si="45"/>
        <v>96989U</v>
      </c>
      <c r="C2902" s="244" t="s">
        <v>7038</v>
      </c>
      <c r="D2902" s="244" t="s">
        <v>2</v>
      </c>
      <c r="E2902" s="244" t="s">
        <v>4900</v>
      </c>
      <c r="F2902" s="245">
        <v>99.73</v>
      </c>
    </row>
    <row r="2903" spans="1:6" ht="13.5">
      <c r="A2903" s="244" t="s">
        <v>12345</v>
      </c>
      <c r="B2903" s="244" t="str">
        <f t="shared" si="45"/>
        <v>98463U</v>
      </c>
      <c r="C2903" s="244" t="s">
        <v>7032</v>
      </c>
      <c r="D2903" s="244" t="s">
        <v>2</v>
      </c>
      <c r="E2903" s="244" t="s">
        <v>4952</v>
      </c>
      <c r="F2903" s="245">
        <v>19.11</v>
      </c>
    </row>
    <row r="2904" spans="1:6" ht="13.5">
      <c r="A2904" s="244" t="s">
        <v>12346</v>
      </c>
      <c r="B2904" s="244" t="str">
        <f t="shared" si="45"/>
        <v>88547U</v>
      </c>
      <c r="C2904" s="244" t="s">
        <v>7039</v>
      </c>
      <c r="D2904" s="244" t="s">
        <v>2</v>
      </c>
      <c r="E2904" s="244" t="s">
        <v>4900</v>
      </c>
      <c r="F2904" s="245">
        <v>68.64</v>
      </c>
    </row>
    <row r="2905" spans="1:6" ht="13.5">
      <c r="A2905" s="244" t="s">
        <v>12347</v>
      </c>
      <c r="B2905" s="244" t="str">
        <f t="shared" si="45"/>
        <v>72283U</v>
      </c>
      <c r="C2905" s="244" t="s">
        <v>7040</v>
      </c>
      <c r="D2905" s="244" t="s">
        <v>2</v>
      </c>
      <c r="E2905" s="244" t="s">
        <v>4900</v>
      </c>
      <c r="F2905" s="245">
        <v>989.19</v>
      </c>
    </row>
    <row r="2906" spans="1:6" ht="13.5">
      <c r="A2906" s="244" t="s">
        <v>12348</v>
      </c>
      <c r="B2906" s="244" t="str">
        <f t="shared" si="45"/>
        <v>72287U</v>
      </c>
      <c r="C2906" s="244" t="s">
        <v>7041</v>
      </c>
      <c r="D2906" s="244" t="s">
        <v>2</v>
      </c>
      <c r="E2906" s="244" t="s">
        <v>4900</v>
      </c>
      <c r="F2906" s="245">
        <v>232.38</v>
      </c>
    </row>
    <row r="2907" spans="1:6" ht="13.5">
      <c r="A2907" s="244" t="s">
        <v>12349</v>
      </c>
      <c r="B2907" s="244" t="str">
        <f t="shared" si="45"/>
        <v>72288U</v>
      </c>
      <c r="C2907" s="244" t="s">
        <v>17071</v>
      </c>
      <c r="D2907" s="244" t="s">
        <v>2</v>
      </c>
      <c r="E2907" s="244" t="s">
        <v>4900</v>
      </c>
      <c r="F2907" s="245">
        <v>290.43</v>
      </c>
    </row>
    <row r="2908" spans="1:6" ht="13.5">
      <c r="A2908" s="244" t="s">
        <v>12350</v>
      </c>
      <c r="B2908" s="244" t="str">
        <f t="shared" si="45"/>
        <v>72553U</v>
      </c>
      <c r="C2908" s="244" t="s">
        <v>7042</v>
      </c>
      <c r="D2908" s="244" t="s">
        <v>2</v>
      </c>
      <c r="E2908" s="244" t="s">
        <v>4952</v>
      </c>
      <c r="F2908" s="245">
        <v>136.79</v>
      </c>
    </row>
    <row r="2909" spans="1:6" ht="13.5">
      <c r="A2909" s="244" t="s">
        <v>12351</v>
      </c>
      <c r="B2909" s="244" t="str">
        <f t="shared" si="45"/>
        <v>72554U</v>
      </c>
      <c r="C2909" s="244" t="s">
        <v>7043</v>
      </c>
      <c r="D2909" s="244" t="s">
        <v>2</v>
      </c>
      <c r="E2909" s="244" t="s">
        <v>4952</v>
      </c>
      <c r="F2909" s="245">
        <v>459.87</v>
      </c>
    </row>
    <row r="2910" spans="1:6" ht="13.5">
      <c r="A2910" s="244" t="s">
        <v>7044</v>
      </c>
      <c r="B2910" s="244" t="str">
        <f t="shared" si="45"/>
        <v>73775/1U</v>
      </c>
      <c r="C2910" s="244" t="s">
        <v>7045</v>
      </c>
      <c r="D2910" s="244" t="s">
        <v>2</v>
      </c>
      <c r="E2910" s="244" t="s">
        <v>4900</v>
      </c>
      <c r="F2910" s="245">
        <v>142.86000000000001</v>
      </c>
    </row>
    <row r="2911" spans="1:6" ht="13.5">
      <c r="A2911" s="244" t="s">
        <v>7046</v>
      </c>
      <c r="B2911" s="244" t="str">
        <f t="shared" si="45"/>
        <v>73775/2U</v>
      </c>
      <c r="C2911" s="244" t="s">
        <v>7047</v>
      </c>
      <c r="D2911" s="244" t="s">
        <v>2</v>
      </c>
      <c r="E2911" s="244" t="s">
        <v>4900</v>
      </c>
      <c r="F2911" s="245">
        <v>147.19</v>
      </c>
    </row>
    <row r="2912" spans="1:6" ht="13.5">
      <c r="A2912" s="244" t="s">
        <v>12352</v>
      </c>
      <c r="B2912" s="244" t="str">
        <f t="shared" si="45"/>
        <v>83633U</v>
      </c>
      <c r="C2912" s="244" t="s">
        <v>7048</v>
      </c>
      <c r="D2912" s="244" t="s">
        <v>2</v>
      </c>
      <c r="E2912" s="244" t="s">
        <v>4952</v>
      </c>
      <c r="F2912" s="280">
        <v>1901.65</v>
      </c>
    </row>
    <row r="2913" spans="1:6" ht="13.5">
      <c r="A2913" s="244" t="s">
        <v>12353</v>
      </c>
      <c r="B2913" s="244" t="str">
        <f t="shared" si="45"/>
        <v>83634U</v>
      </c>
      <c r="C2913" s="244" t="s">
        <v>7049</v>
      </c>
      <c r="D2913" s="244" t="s">
        <v>2</v>
      </c>
      <c r="E2913" s="244" t="s">
        <v>4900</v>
      </c>
      <c r="F2913" s="245">
        <v>431.32</v>
      </c>
    </row>
    <row r="2914" spans="1:6" ht="13.5">
      <c r="A2914" s="244" t="s">
        <v>12354</v>
      </c>
      <c r="B2914" s="244" t="str">
        <f t="shared" si="45"/>
        <v>83635U</v>
      </c>
      <c r="C2914" s="244" t="s">
        <v>7050</v>
      </c>
      <c r="D2914" s="244" t="s">
        <v>2</v>
      </c>
      <c r="E2914" s="244" t="s">
        <v>5269</v>
      </c>
      <c r="F2914" s="245">
        <v>165.94</v>
      </c>
    </row>
    <row r="2915" spans="1:6" ht="13.5">
      <c r="A2915" s="244" t="s">
        <v>12355</v>
      </c>
      <c r="B2915" s="244" t="str">
        <f t="shared" si="45"/>
        <v>96765U</v>
      </c>
      <c r="C2915" s="244" t="s">
        <v>12356</v>
      </c>
      <c r="D2915" s="244" t="s">
        <v>2</v>
      </c>
      <c r="E2915" s="244" t="s">
        <v>4952</v>
      </c>
      <c r="F2915" s="280">
        <v>1173.28</v>
      </c>
    </row>
    <row r="2916" spans="1:6" ht="13.5">
      <c r="A2916" s="244" t="s">
        <v>7051</v>
      </c>
      <c r="B2916" s="244" t="str">
        <f t="shared" si="45"/>
        <v>73749/1U</v>
      </c>
      <c r="C2916" s="244" t="s">
        <v>7052</v>
      </c>
      <c r="D2916" s="244" t="s">
        <v>2</v>
      </c>
      <c r="E2916" s="244" t="s">
        <v>4952</v>
      </c>
      <c r="F2916" s="245">
        <v>173.51</v>
      </c>
    </row>
    <row r="2917" spans="1:6" ht="13.5">
      <c r="A2917" s="244" t="s">
        <v>7053</v>
      </c>
      <c r="B2917" s="244" t="str">
        <f t="shared" si="45"/>
        <v>73749/2U</v>
      </c>
      <c r="C2917" s="244" t="s">
        <v>7054</v>
      </c>
      <c r="D2917" s="244" t="s">
        <v>2</v>
      </c>
      <c r="E2917" s="244" t="s">
        <v>4952</v>
      </c>
      <c r="F2917" s="245">
        <v>320.55</v>
      </c>
    </row>
    <row r="2918" spans="1:6" ht="13.5">
      <c r="A2918" s="244" t="s">
        <v>7055</v>
      </c>
      <c r="B2918" s="244" t="str">
        <f t="shared" si="45"/>
        <v>73749/3U</v>
      </c>
      <c r="C2918" s="244" t="s">
        <v>7056</v>
      </c>
      <c r="D2918" s="244" t="s">
        <v>2</v>
      </c>
      <c r="E2918" s="244" t="s">
        <v>4952</v>
      </c>
      <c r="F2918" s="280">
        <v>1038.71</v>
      </c>
    </row>
    <row r="2919" spans="1:6" ht="13.5">
      <c r="A2919" s="244" t="s">
        <v>12357</v>
      </c>
      <c r="B2919" s="244" t="str">
        <f t="shared" si="45"/>
        <v>84796U</v>
      </c>
      <c r="C2919" s="244" t="s">
        <v>7057</v>
      </c>
      <c r="D2919" s="244" t="s">
        <v>2</v>
      </c>
      <c r="E2919" s="244" t="s">
        <v>4952</v>
      </c>
      <c r="F2919" s="245">
        <v>583.48</v>
      </c>
    </row>
    <row r="2920" spans="1:6" ht="13.5">
      <c r="A2920" s="244" t="s">
        <v>12358</v>
      </c>
      <c r="B2920" s="244" t="str">
        <f t="shared" si="45"/>
        <v>84798U</v>
      </c>
      <c r="C2920" s="244" t="s">
        <v>7058</v>
      </c>
      <c r="D2920" s="244" t="s">
        <v>2</v>
      </c>
      <c r="E2920" s="244" t="s">
        <v>4952</v>
      </c>
      <c r="F2920" s="245">
        <v>257.02</v>
      </c>
    </row>
    <row r="2921" spans="1:6" ht="13.5">
      <c r="A2921" s="244" t="s">
        <v>12359</v>
      </c>
      <c r="B2921" s="244" t="str">
        <f t="shared" si="45"/>
        <v>98261U</v>
      </c>
      <c r="C2921" s="244" t="s">
        <v>17072</v>
      </c>
      <c r="D2921" s="244" t="s">
        <v>65</v>
      </c>
      <c r="E2921" s="244" t="s">
        <v>4900</v>
      </c>
      <c r="F2921" s="245">
        <v>2.4900000000000002</v>
      </c>
    </row>
    <row r="2922" spans="1:6" ht="13.5">
      <c r="A2922" s="244" t="s">
        <v>12360</v>
      </c>
      <c r="B2922" s="244" t="str">
        <f t="shared" si="45"/>
        <v>98262U</v>
      </c>
      <c r="C2922" s="244" t="s">
        <v>17073</v>
      </c>
      <c r="D2922" s="244" t="s">
        <v>65</v>
      </c>
      <c r="E2922" s="244" t="s">
        <v>4900</v>
      </c>
      <c r="F2922" s="245">
        <v>2.93</v>
      </c>
    </row>
    <row r="2923" spans="1:6" ht="13.5">
      <c r="A2923" s="244" t="s">
        <v>12361</v>
      </c>
      <c r="B2923" s="244" t="str">
        <f t="shared" si="45"/>
        <v>98263U</v>
      </c>
      <c r="C2923" s="244" t="s">
        <v>17074</v>
      </c>
      <c r="D2923" s="244" t="s">
        <v>65</v>
      </c>
      <c r="E2923" s="244" t="s">
        <v>4900</v>
      </c>
      <c r="F2923" s="245">
        <v>3.47</v>
      </c>
    </row>
    <row r="2924" spans="1:6" ht="13.5">
      <c r="A2924" s="244" t="s">
        <v>12362</v>
      </c>
      <c r="B2924" s="244" t="str">
        <f t="shared" si="45"/>
        <v>98264U</v>
      </c>
      <c r="C2924" s="244" t="s">
        <v>17075</v>
      </c>
      <c r="D2924" s="244" t="s">
        <v>65</v>
      </c>
      <c r="E2924" s="244" t="s">
        <v>4900</v>
      </c>
      <c r="F2924" s="245">
        <v>3.88</v>
      </c>
    </row>
    <row r="2925" spans="1:6" ht="13.5">
      <c r="A2925" s="244" t="s">
        <v>12363</v>
      </c>
      <c r="B2925" s="244" t="str">
        <f t="shared" si="45"/>
        <v>98265U</v>
      </c>
      <c r="C2925" s="244" t="s">
        <v>17076</v>
      </c>
      <c r="D2925" s="244" t="s">
        <v>65</v>
      </c>
      <c r="E2925" s="244" t="s">
        <v>4900</v>
      </c>
      <c r="F2925" s="245">
        <v>4.49</v>
      </c>
    </row>
    <row r="2926" spans="1:6" ht="13.5">
      <c r="A2926" s="244" t="s">
        <v>12364</v>
      </c>
      <c r="B2926" s="244" t="str">
        <f t="shared" si="45"/>
        <v>98266U</v>
      </c>
      <c r="C2926" s="244" t="s">
        <v>17077</v>
      </c>
      <c r="D2926" s="244" t="s">
        <v>65</v>
      </c>
      <c r="E2926" s="244" t="s">
        <v>4900</v>
      </c>
      <c r="F2926" s="245">
        <v>4.8499999999999996</v>
      </c>
    </row>
    <row r="2927" spans="1:6" ht="13.5">
      <c r="A2927" s="244" t="s">
        <v>12365</v>
      </c>
      <c r="B2927" s="244" t="str">
        <f t="shared" si="45"/>
        <v>98267U</v>
      </c>
      <c r="C2927" s="244" t="s">
        <v>17078</v>
      </c>
      <c r="D2927" s="244" t="s">
        <v>65</v>
      </c>
      <c r="E2927" s="244" t="s">
        <v>4900</v>
      </c>
      <c r="F2927" s="245">
        <v>7.95</v>
      </c>
    </row>
    <row r="2928" spans="1:6" ht="13.5">
      <c r="A2928" s="244" t="s">
        <v>12366</v>
      </c>
      <c r="B2928" s="244" t="str">
        <f t="shared" si="45"/>
        <v>98268U</v>
      </c>
      <c r="C2928" s="244" t="s">
        <v>17079</v>
      </c>
      <c r="D2928" s="244" t="s">
        <v>65</v>
      </c>
      <c r="E2928" s="244" t="s">
        <v>4900</v>
      </c>
      <c r="F2928" s="245">
        <v>12.98</v>
      </c>
    </row>
    <row r="2929" spans="1:6" ht="13.5">
      <c r="A2929" s="244" t="s">
        <v>12367</v>
      </c>
      <c r="B2929" s="244" t="str">
        <f t="shared" si="45"/>
        <v>98269U</v>
      </c>
      <c r="C2929" s="244" t="s">
        <v>17080</v>
      </c>
      <c r="D2929" s="244" t="s">
        <v>65</v>
      </c>
      <c r="E2929" s="244" t="s">
        <v>4900</v>
      </c>
      <c r="F2929" s="245">
        <v>16.760000000000002</v>
      </c>
    </row>
    <row r="2930" spans="1:6" ht="13.5">
      <c r="A2930" s="244" t="s">
        <v>12368</v>
      </c>
      <c r="B2930" s="244" t="str">
        <f t="shared" si="45"/>
        <v>98270U</v>
      </c>
      <c r="C2930" s="244" t="s">
        <v>17081</v>
      </c>
      <c r="D2930" s="244" t="s">
        <v>65</v>
      </c>
      <c r="E2930" s="244" t="s">
        <v>4900</v>
      </c>
      <c r="F2930" s="245">
        <v>27.23</v>
      </c>
    </row>
    <row r="2931" spans="1:6" ht="13.5">
      <c r="A2931" s="244" t="s">
        <v>12369</v>
      </c>
      <c r="B2931" s="244" t="str">
        <f t="shared" si="45"/>
        <v>98271U</v>
      </c>
      <c r="C2931" s="244" t="s">
        <v>17082</v>
      </c>
      <c r="D2931" s="244" t="s">
        <v>65</v>
      </c>
      <c r="E2931" s="244" t="s">
        <v>4900</v>
      </c>
      <c r="F2931" s="245">
        <v>42.24</v>
      </c>
    </row>
    <row r="2932" spans="1:6" ht="13.5">
      <c r="A2932" s="244" t="s">
        <v>12370</v>
      </c>
      <c r="B2932" s="244" t="str">
        <f t="shared" si="45"/>
        <v>98272U</v>
      </c>
      <c r="C2932" s="244" t="s">
        <v>17083</v>
      </c>
      <c r="D2932" s="244" t="s">
        <v>65</v>
      </c>
      <c r="E2932" s="244" t="s">
        <v>4900</v>
      </c>
      <c r="F2932" s="245">
        <v>99.01</v>
      </c>
    </row>
    <row r="2933" spans="1:6" ht="13.5">
      <c r="A2933" s="244" t="s">
        <v>12371</v>
      </c>
      <c r="B2933" s="244" t="str">
        <f t="shared" si="45"/>
        <v>98273U</v>
      </c>
      <c r="C2933" s="244" t="s">
        <v>17084</v>
      </c>
      <c r="D2933" s="244" t="s">
        <v>65</v>
      </c>
      <c r="E2933" s="244" t="s">
        <v>4900</v>
      </c>
      <c r="F2933" s="245">
        <v>1.88</v>
      </c>
    </row>
    <row r="2934" spans="1:6" ht="13.5">
      <c r="A2934" s="244" t="s">
        <v>12372</v>
      </c>
      <c r="B2934" s="244" t="str">
        <f t="shared" si="45"/>
        <v>98274U</v>
      </c>
      <c r="C2934" s="244" t="s">
        <v>17085</v>
      </c>
      <c r="D2934" s="244" t="s">
        <v>65</v>
      </c>
      <c r="E2934" s="244" t="s">
        <v>4900</v>
      </c>
      <c r="F2934" s="245">
        <v>2.4900000000000002</v>
      </c>
    </row>
    <row r="2935" spans="1:6" ht="13.5">
      <c r="A2935" s="244" t="s">
        <v>12373</v>
      </c>
      <c r="B2935" s="244" t="str">
        <f t="shared" si="45"/>
        <v>98275U</v>
      </c>
      <c r="C2935" s="244" t="s">
        <v>17086</v>
      </c>
      <c r="D2935" s="244" t="s">
        <v>65</v>
      </c>
      <c r="E2935" s="244" t="s">
        <v>4900</v>
      </c>
      <c r="F2935" s="245">
        <v>2.85</v>
      </c>
    </row>
    <row r="2936" spans="1:6" ht="13.5">
      <c r="A2936" s="244" t="s">
        <v>12374</v>
      </c>
      <c r="B2936" s="244" t="str">
        <f t="shared" si="45"/>
        <v>98276U</v>
      </c>
      <c r="C2936" s="244" t="s">
        <v>17087</v>
      </c>
      <c r="D2936" s="244" t="s">
        <v>65</v>
      </c>
      <c r="E2936" s="244" t="s">
        <v>4900</v>
      </c>
      <c r="F2936" s="245">
        <v>5.95</v>
      </c>
    </row>
    <row r="2937" spans="1:6" ht="13.5">
      <c r="A2937" s="244" t="s">
        <v>12375</v>
      </c>
      <c r="B2937" s="244" t="str">
        <f t="shared" si="45"/>
        <v>98277U</v>
      </c>
      <c r="C2937" s="244" t="s">
        <v>17088</v>
      </c>
      <c r="D2937" s="244" t="s">
        <v>65</v>
      </c>
      <c r="E2937" s="244" t="s">
        <v>4900</v>
      </c>
      <c r="F2937" s="245">
        <v>10.98</v>
      </c>
    </row>
    <row r="2938" spans="1:6" ht="13.5">
      <c r="A2938" s="244" t="s">
        <v>12376</v>
      </c>
      <c r="B2938" s="244" t="str">
        <f t="shared" si="45"/>
        <v>98278U</v>
      </c>
      <c r="C2938" s="244" t="s">
        <v>17089</v>
      </c>
      <c r="D2938" s="244" t="s">
        <v>65</v>
      </c>
      <c r="E2938" s="244" t="s">
        <v>4900</v>
      </c>
      <c r="F2938" s="245">
        <v>14.76</v>
      </c>
    </row>
    <row r="2939" spans="1:6" ht="13.5">
      <c r="A2939" s="244" t="s">
        <v>12377</v>
      </c>
      <c r="B2939" s="244" t="str">
        <f t="shared" si="45"/>
        <v>98279U</v>
      </c>
      <c r="C2939" s="244" t="s">
        <v>17090</v>
      </c>
      <c r="D2939" s="244" t="s">
        <v>65</v>
      </c>
      <c r="E2939" s="244" t="s">
        <v>4900</v>
      </c>
      <c r="F2939" s="245">
        <v>25.23</v>
      </c>
    </row>
    <row r="2940" spans="1:6" ht="13.5">
      <c r="A2940" s="244" t="s">
        <v>12378</v>
      </c>
      <c r="B2940" s="244" t="str">
        <f t="shared" si="45"/>
        <v>98280U</v>
      </c>
      <c r="C2940" s="244" t="s">
        <v>17091</v>
      </c>
      <c r="D2940" s="244" t="s">
        <v>65</v>
      </c>
      <c r="E2940" s="244" t="s">
        <v>4900</v>
      </c>
      <c r="F2940" s="245">
        <v>5.07</v>
      </c>
    </row>
    <row r="2941" spans="1:6" ht="13.5">
      <c r="A2941" s="244" t="s">
        <v>12379</v>
      </c>
      <c r="B2941" s="244" t="str">
        <f t="shared" si="45"/>
        <v>98281U</v>
      </c>
      <c r="C2941" s="244" t="s">
        <v>17092</v>
      </c>
      <c r="D2941" s="244" t="s">
        <v>65</v>
      </c>
      <c r="E2941" s="244" t="s">
        <v>4900</v>
      </c>
      <c r="F2941" s="245">
        <v>5.5</v>
      </c>
    </row>
    <row r="2942" spans="1:6" ht="13.5">
      <c r="A2942" s="244" t="s">
        <v>12380</v>
      </c>
      <c r="B2942" s="244" t="str">
        <f t="shared" si="45"/>
        <v>98282U</v>
      </c>
      <c r="C2942" s="244" t="s">
        <v>17093</v>
      </c>
      <c r="D2942" s="244" t="s">
        <v>65</v>
      </c>
      <c r="E2942" s="244" t="s">
        <v>4900</v>
      </c>
      <c r="F2942" s="245">
        <v>6.05</v>
      </c>
    </row>
    <row r="2943" spans="1:6" ht="13.5">
      <c r="A2943" s="244" t="s">
        <v>12381</v>
      </c>
      <c r="B2943" s="244" t="str">
        <f t="shared" si="45"/>
        <v>98283U</v>
      </c>
      <c r="C2943" s="244" t="s">
        <v>17094</v>
      </c>
      <c r="D2943" s="244" t="s">
        <v>65</v>
      </c>
      <c r="E2943" s="244" t="s">
        <v>4900</v>
      </c>
      <c r="F2943" s="245">
        <v>6.45</v>
      </c>
    </row>
    <row r="2944" spans="1:6" ht="13.5">
      <c r="A2944" s="244" t="s">
        <v>12382</v>
      </c>
      <c r="B2944" s="244" t="str">
        <f t="shared" si="45"/>
        <v>98284U</v>
      </c>
      <c r="C2944" s="244" t="s">
        <v>17095</v>
      </c>
      <c r="D2944" s="244" t="s">
        <v>65</v>
      </c>
      <c r="E2944" s="244" t="s">
        <v>4900</v>
      </c>
      <c r="F2944" s="245">
        <v>7.06</v>
      </c>
    </row>
    <row r="2945" spans="1:6" ht="13.5">
      <c r="A2945" s="244" t="s">
        <v>12383</v>
      </c>
      <c r="B2945" s="244" t="str">
        <f t="shared" si="45"/>
        <v>98285U</v>
      </c>
      <c r="C2945" s="244" t="s">
        <v>17096</v>
      </c>
      <c r="D2945" s="244" t="s">
        <v>65</v>
      </c>
      <c r="E2945" s="244" t="s">
        <v>4900</v>
      </c>
      <c r="F2945" s="245">
        <v>7.42</v>
      </c>
    </row>
    <row r="2946" spans="1:6" ht="13.5">
      <c r="A2946" s="244" t="s">
        <v>12384</v>
      </c>
      <c r="B2946" s="244" t="str">
        <f t="shared" si="45"/>
        <v>98286U</v>
      </c>
      <c r="C2946" s="244" t="s">
        <v>17097</v>
      </c>
      <c r="D2946" s="244" t="s">
        <v>65</v>
      </c>
      <c r="E2946" s="244" t="s">
        <v>4900</v>
      </c>
      <c r="F2946" s="245">
        <v>10.52</v>
      </c>
    </row>
    <row r="2947" spans="1:6" ht="13.5">
      <c r="A2947" s="244" t="s">
        <v>12385</v>
      </c>
      <c r="B2947" s="244" t="str">
        <f t="shared" si="45"/>
        <v>98287U</v>
      </c>
      <c r="C2947" s="244" t="s">
        <v>17098</v>
      </c>
      <c r="D2947" s="244" t="s">
        <v>65</v>
      </c>
      <c r="E2947" s="244" t="s">
        <v>4900</v>
      </c>
      <c r="F2947" s="245">
        <v>0.95</v>
      </c>
    </row>
    <row r="2948" spans="1:6" ht="13.5">
      <c r="A2948" s="244" t="s">
        <v>12386</v>
      </c>
      <c r="B2948" s="244" t="str">
        <f t="shared" si="45"/>
        <v>98288U</v>
      </c>
      <c r="C2948" s="244" t="s">
        <v>17099</v>
      </c>
      <c r="D2948" s="244" t="s">
        <v>65</v>
      </c>
      <c r="E2948" s="244" t="s">
        <v>4900</v>
      </c>
      <c r="F2948" s="245">
        <v>1.39</v>
      </c>
    </row>
    <row r="2949" spans="1:6" ht="13.5">
      <c r="A2949" s="244" t="s">
        <v>12387</v>
      </c>
      <c r="B2949" s="244" t="str">
        <f t="shared" si="45"/>
        <v>98289U</v>
      </c>
      <c r="C2949" s="244" t="s">
        <v>17100</v>
      </c>
      <c r="D2949" s="244" t="s">
        <v>65</v>
      </c>
      <c r="E2949" s="244" t="s">
        <v>4900</v>
      </c>
      <c r="F2949" s="245">
        <v>1.93</v>
      </c>
    </row>
    <row r="2950" spans="1:6" ht="13.5">
      <c r="A2950" s="244" t="s">
        <v>12388</v>
      </c>
      <c r="B2950" s="244" t="str">
        <f t="shared" si="45"/>
        <v>98290U</v>
      </c>
      <c r="C2950" s="244" t="s">
        <v>17101</v>
      </c>
      <c r="D2950" s="244" t="s">
        <v>65</v>
      </c>
      <c r="E2950" s="244" t="s">
        <v>4900</v>
      </c>
      <c r="F2950" s="245">
        <v>2.33</v>
      </c>
    </row>
    <row r="2951" spans="1:6" ht="13.5">
      <c r="A2951" s="244" t="s">
        <v>12389</v>
      </c>
      <c r="B2951" s="244" t="str">
        <f t="shared" si="45"/>
        <v>98291U</v>
      </c>
      <c r="C2951" s="244" t="s">
        <v>17102</v>
      </c>
      <c r="D2951" s="244" t="s">
        <v>65</v>
      </c>
      <c r="E2951" s="244" t="s">
        <v>4900</v>
      </c>
      <c r="F2951" s="245">
        <v>2.95</v>
      </c>
    </row>
    <row r="2952" spans="1:6" ht="13.5">
      <c r="A2952" s="244" t="s">
        <v>12390</v>
      </c>
      <c r="B2952" s="244" t="str">
        <f t="shared" ref="B2952:B3015" si="46">A2952&amp;"U"</f>
        <v>98292U</v>
      </c>
      <c r="C2952" s="244" t="s">
        <v>17103</v>
      </c>
      <c r="D2952" s="244" t="s">
        <v>65</v>
      </c>
      <c r="E2952" s="244" t="s">
        <v>4900</v>
      </c>
      <c r="F2952" s="245">
        <v>3.31</v>
      </c>
    </row>
    <row r="2953" spans="1:6" ht="13.5">
      <c r="A2953" s="244" t="s">
        <v>12391</v>
      </c>
      <c r="B2953" s="244" t="str">
        <f t="shared" si="46"/>
        <v>98293U</v>
      </c>
      <c r="C2953" s="244" t="s">
        <v>17104</v>
      </c>
      <c r="D2953" s="244" t="s">
        <v>65</v>
      </c>
      <c r="E2953" s="244" t="s">
        <v>4900</v>
      </c>
      <c r="F2953" s="245">
        <v>6.41</v>
      </c>
    </row>
    <row r="2954" spans="1:6" ht="13.5">
      <c r="A2954" s="244" t="s">
        <v>12392</v>
      </c>
      <c r="B2954" s="244" t="str">
        <f t="shared" si="46"/>
        <v>98400U</v>
      </c>
      <c r="C2954" s="244" t="s">
        <v>17105</v>
      </c>
      <c r="D2954" s="244" t="s">
        <v>65</v>
      </c>
      <c r="E2954" s="244" t="s">
        <v>4900</v>
      </c>
      <c r="F2954" s="245">
        <v>9.42</v>
      </c>
    </row>
    <row r="2955" spans="1:6" ht="13.5">
      <c r="A2955" s="244" t="s">
        <v>12393</v>
      </c>
      <c r="B2955" s="244" t="str">
        <f t="shared" si="46"/>
        <v>98401U</v>
      </c>
      <c r="C2955" s="244" t="s">
        <v>17106</v>
      </c>
      <c r="D2955" s="244" t="s">
        <v>65</v>
      </c>
      <c r="E2955" s="244" t="s">
        <v>4900</v>
      </c>
      <c r="F2955" s="245">
        <v>14.55</v>
      </c>
    </row>
    <row r="2956" spans="1:6" ht="13.5">
      <c r="A2956" s="244" t="s">
        <v>12394</v>
      </c>
      <c r="B2956" s="244" t="str">
        <f t="shared" si="46"/>
        <v>98402U</v>
      </c>
      <c r="C2956" s="244" t="s">
        <v>17107</v>
      </c>
      <c r="D2956" s="244" t="s">
        <v>65</v>
      </c>
      <c r="E2956" s="244" t="s">
        <v>4900</v>
      </c>
      <c r="F2956" s="245">
        <v>18.86</v>
      </c>
    </row>
    <row r="2957" spans="1:6" ht="13.5">
      <c r="A2957" s="244" t="s">
        <v>17108</v>
      </c>
      <c r="B2957" s="244" t="str">
        <f t="shared" si="46"/>
        <v>100556U</v>
      </c>
      <c r="C2957" s="244" t="s">
        <v>17109</v>
      </c>
      <c r="D2957" s="244" t="s">
        <v>2</v>
      </c>
      <c r="E2957" s="244" t="s">
        <v>4952</v>
      </c>
      <c r="F2957" s="245">
        <v>24.6</v>
      </c>
    </row>
    <row r="2958" spans="1:6" ht="13.5">
      <c r="A2958" s="244" t="s">
        <v>17110</v>
      </c>
      <c r="B2958" s="244" t="str">
        <f t="shared" si="46"/>
        <v>100557U</v>
      </c>
      <c r="C2958" s="244" t="s">
        <v>17111</v>
      </c>
      <c r="D2958" s="244" t="s">
        <v>2</v>
      </c>
      <c r="E2958" s="244" t="s">
        <v>4952</v>
      </c>
      <c r="F2958" s="245">
        <v>279.75</v>
      </c>
    </row>
    <row r="2959" spans="1:6" ht="13.5">
      <c r="A2959" s="244" t="s">
        <v>17112</v>
      </c>
      <c r="B2959" s="244" t="str">
        <f t="shared" si="46"/>
        <v>100560U</v>
      </c>
      <c r="C2959" s="244" t="s">
        <v>17113</v>
      </c>
      <c r="D2959" s="244" t="s">
        <v>2</v>
      </c>
      <c r="E2959" s="244" t="s">
        <v>4952</v>
      </c>
      <c r="F2959" s="245">
        <v>66.849999999999994</v>
      </c>
    </row>
    <row r="2960" spans="1:6" ht="13.5">
      <c r="A2960" s="244" t="s">
        <v>17114</v>
      </c>
      <c r="B2960" s="244" t="str">
        <f t="shared" si="46"/>
        <v>100561U</v>
      </c>
      <c r="C2960" s="244" t="s">
        <v>17115</v>
      </c>
      <c r="D2960" s="244" t="s">
        <v>2</v>
      </c>
      <c r="E2960" s="244" t="s">
        <v>4952</v>
      </c>
      <c r="F2960" s="245">
        <v>117.44</v>
      </c>
    </row>
    <row r="2961" spans="1:6" ht="13.5">
      <c r="A2961" s="244" t="s">
        <v>17116</v>
      </c>
      <c r="B2961" s="244" t="str">
        <f t="shared" si="46"/>
        <v>100562U</v>
      </c>
      <c r="C2961" s="244" t="s">
        <v>17117</v>
      </c>
      <c r="D2961" s="244" t="s">
        <v>2</v>
      </c>
      <c r="E2961" s="244" t="s">
        <v>4952</v>
      </c>
      <c r="F2961" s="245">
        <v>178.83</v>
      </c>
    </row>
    <row r="2962" spans="1:6" ht="13.5">
      <c r="A2962" s="244" t="s">
        <v>17118</v>
      </c>
      <c r="B2962" s="244" t="str">
        <f t="shared" si="46"/>
        <v>100563U</v>
      </c>
      <c r="C2962" s="244" t="s">
        <v>17119</v>
      </c>
      <c r="D2962" s="244" t="s">
        <v>2</v>
      </c>
      <c r="E2962" s="244" t="s">
        <v>4952</v>
      </c>
      <c r="F2962" s="245">
        <v>255.34</v>
      </c>
    </row>
    <row r="2963" spans="1:6" ht="13.5">
      <c r="A2963" s="244" t="s">
        <v>12395</v>
      </c>
      <c r="B2963" s="244" t="str">
        <f t="shared" si="46"/>
        <v>98397U</v>
      </c>
      <c r="C2963" s="244" t="s">
        <v>12396</v>
      </c>
      <c r="D2963" s="244" t="s">
        <v>63</v>
      </c>
      <c r="E2963" s="244" t="s">
        <v>4900</v>
      </c>
      <c r="F2963" s="245">
        <v>8.07</v>
      </c>
    </row>
    <row r="2964" spans="1:6" ht="13.5">
      <c r="A2964" s="244" t="s">
        <v>7059</v>
      </c>
      <c r="B2964" s="244" t="str">
        <f t="shared" si="46"/>
        <v>74003/1U</v>
      </c>
      <c r="C2964" s="244" t="s">
        <v>7060</v>
      </c>
      <c r="D2964" s="244" t="s">
        <v>2</v>
      </c>
      <c r="E2964" s="244" t="s">
        <v>4952</v>
      </c>
      <c r="F2964" s="280">
        <v>5210.3500000000004</v>
      </c>
    </row>
    <row r="2965" spans="1:6" ht="13.5">
      <c r="A2965" s="244" t="s">
        <v>12397</v>
      </c>
      <c r="B2965" s="244" t="str">
        <f t="shared" si="46"/>
        <v>85120U</v>
      </c>
      <c r="C2965" s="244" t="s">
        <v>7061</v>
      </c>
      <c r="D2965" s="244" t="s">
        <v>2</v>
      </c>
      <c r="E2965" s="244" t="s">
        <v>4952</v>
      </c>
      <c r="F2965" s="245">
        <v>104.59</v>
      </c>
    </row>
    <row r="2966" spans="1:6" ht="13.5">
      <c r="A2966" s="244" t="s">
        <v>12398</v>
      </c>
      <c r="B2966" s="244" t="str">
        <f t="shared" si="46"/>
        <v>83486U</v>
      </c>
      <c r="C2966" s="244" t="s">
        <v>7062</v>
      </c>
      <c r="D2966" s="244" t="s">
        <v>2</v>
      </c>
      <c r="E2966" s="244" t="s">
        <v>4900</v>
      </c>
      <c r="F2966" s="280">
        <v>1199.9000000000001</v>
      </c>
    </row>
    <row r="2967" spans="1:6" ht="13.5">
      <c r="A2967" s="244" t="s">
        <v>12399</v>
      </c>
      <c r="B2967" s="244" t="str">
        <f t="shared" si="46"/>
        <v>83643U</v>
      </c>
      <c r="C2967" s="244" t="s">
        <v>7063</v>
      </c>
      <c r="D2967" s="244" t="s">
        <v>2</v>
      </c>
      <c r="E2967" s="244" t="s">
        <v>4900</v>
      </c>
      <c r="F2967" s="280">
        <v>3976.95</v>
      </c>
    </row>
    <row r="2968" spans="1:6" ht="13.5">
      <c r="A2968" s="244" t="s">
        <v>12400</v>
      </c>
      <c r="B2968" s="244" t="str">
        <f t="shared" si="46"/>
        <v>83644U</v>
      </c>
      <c r="C2968" s="244" t="s">
        <v>7064</v>
      </c>
      <c r="D2968" s="244" t="s">
        <v>2</v>
      </c>
      <c r="E2968" s="244" t="s">
        <v>4900</v>
      </c>
      <c r="F2968" s="280">
        <v>5235.84</v>
      </c>
    </row>
    <row r="2969" spans="1:6" ht="13.5">
      <c r="A2969" s="244" t="s">
        <v>12401</v>
      </c>
      <c r="B2969" s="244" t="str">
        <f t="shared" si="46"/>
        <v>83645U</v>
      </c>
      <c r="C2969" s="244" t="s">
        <v>7065</v>
      </c>
      <c r="D2969" s="244" t="s">
        <v>2</v>
      </c>
      <c r="E2969" s="244" t="s">
        <v>4900</v>
      </c>
      <c r="F2969" s="280">
        <v>1672.79</v>
      </c>
    </row>
    <row r="2970" spans="1:6" ht="13.5">
      <c r="A2970" s="244" t="s">
        <v>12402</v>
      </c>
      <c r="B2970" s="244" t="str">
        <f t="shared" si="46"/>
        <v>83646U</v>
      </c>
      <c r="C2970" s="244" t="s">
        <v>7066</v>
      </c>
      <c r="D2970" s="244" t="s">
        <v>2</v>
      </c>
      <c r="E2970" s="244" t="s">
        <v>4900</v>
      </c>
      <c r="F2970" s="280">
        <v>1939.74</v>
      </c>
    </row>
    <row r="2971" spans="1:6" ht="13.5">
      <c r="A2971" s="244" t="s">
        <v>12403</v>
      </c>
      <c r="B2971" s="244" t="str">
        <f t="shared" si="46"/>
        <v>83647U</v>
      </c>
      <c r="C2971" s="244" t="s">
        <v>7067</v>
      </c>
      <c r="D2971" s="244" t="s">
        <v>2</v>
      </c>
      <c r="E2971" s="244" t="s">
        <v>4900</v>
      </c>
      <c r="F2971" s="280">
        <v>1273.29</v>
      </c>
    </row>
    <row r="2972" spans="1:6" ht="13.5">
      <c r="A2972" s="244" t="s">
        <v>12404</v>
      </c>
      <c r="B2972" s="244" t="str">
        <f t="shared" si="46"/>
        <v>83648U</v>
      </c>
      <c r="C2972" s="244" t="s">
        <v>7068</v>
      </c>
      <c r="D2972" s="244" t="s">
        <v>2</v>
      </c>
      <c r="E2972" s="244" t="s">
        <v>4900</v>
      </c>
      <c r="F2972" s="245">
        <v>821.96</v>
      </c>
    </row>
    <row r="2973" spans="1:6" ht="13.5">
      <c r="A2973" s="244" t="s">
        <v>12405</v>
      </c>
      <c r="B2973" s="244" t="str">
        <f t="shared" si="46"/>
        <v>83649U</v>
      </c>
      <c r="C2973" s="244" t="s">
        <v>7069</v>
      </c>
      <c r="D2973" s="244" t="s">
        <v>2</v>
      </c>
      <c r="E2973" s="244" t="s">
        <v>4952</v>
      </c>
      <c r="F2973" s="280">
        <v>4754.47</v>
      </c>
    </row>
    <row r="2974" spans="1:6" ht="13.5">
      <c r="A2974" s="244" t="s">
        <v>12406</v>
      </c>
      <c r="B2974" s="244" t="str">
        <f t="shared" si="46"/>
        <v>83650U</v>
      </c>
      <c r="C2974" s="244" t="s">
        <v>7070</v>
      </c>
      <c r="D2974" s="244" t="s">
        <v>2</v>
      </c>
      <c r="E2974" s="244" t="s">
        <v>4952</v>
      </c>
      <c r="F2974" s="280">
        <v>3955.47</v>
      </c>
    </row>
    <row r="2975" spans="1:6" ht="13.5">
      <c r="A2975" s="244" t="s">
        <v>12407</v>
      </c>
      <c r="B2975" s="244" t="str">
        <f t="shared" si="46"/>
        <v>98294U</v>
      </c>
      <c r="C2975" s="244" t="s">
        <v>17120</v>
      </c>
      <c r="D2975" s="244" t="s">
        <v>65</v>
      </c>
      <c r="E2975" s="244" t="s">
        <v>4900</v>
      </c>
      <c r="F2975" s="245">
        <v>1.79</v>
      </c>
    </row>
    <row r="2976" spans="1:6" ht="13.5">
      <c r="A2976" s="244" t="s">
        <v>12408</v>
      </c>
      <c r="B2976" s="244" t="str">
        <f t="shared" si="46"/>
        <v>98295U</v>
      </c>
      <c r="C2976" s="244" t="s">
        <v>17121</v>
      </c>
      <c r="D2976" s="244" t="s">
        <v>65</v>
      </c>
      <c r="E2976" s="244" t="s">
        <v>4900</v>
      </c>
      <c r="F2976" s="245">
        <v>1.33</v>
      </c>
    </row>
    <row r="2977" spans="1:6" ht="13.5">
      <c r="A2977" s="244" t="s">
        <v>12409</v>
      </c>
      <c r="B2977" s="244" t="str">
        <f t="shared" si="46"/>
        <v>98296U</v>
      </c>
      <c r="C2977" s="244" t="s">
        <v>17122</v>
      </c>
      <c r="D2977" s="244" t="s">
        <v>65</v>
      </c>
      <c r="E2977" s="244" t="s">
        <v>4900</v>
      </c>
      <c r="F2977" s="245">
        <v>2.77</v>
      </c>
    </row>
    <row r="2978" spans="1:6" ht="13.5">
      <c r="A2978" s="244" t="s">
        <v>12410</v>
      </c>
      <c r="B2978" s="244" t="str">
        <f t="shared" si="46"/>
        <v>98297U</v>
      </c>
      <c r="C2978" s="244" t="s">
        <v>17123</v>
      </c>
      <c r="D2978" s="244" t="s">
        <v>65</v>
      </c>
      <c r="E2978" s="244" t="s">
        <v>4900</v>
      </c>
      <c r="F2978" s="245">
        <v>2.0299999999999998</v>
      </c>
    </row>
    <row r="2979" spans="1:6" ht="13.5">
      <c r="A2979" s="244" t="s">
        <v>12411</v>
      </c>
      <c r="B2979" s="244" t="str">
        <f t="shared" si="46"/>
        <v>98301U</v>
      </c>
      <c r="C2979" s="244" t="s">
        <v>17124</v>
      </c>
      <c r="D2979" s="244" t="s">
        <v>2</v>
      </c>
      <c r="E2979" s="244" t="s">
        <v>4900</v>
      </c>
      <c r="F2979" s="245">
        <v>398.66</v>
      </c>
    </row>
    <row r="2980" spans="1:6" ht="13.5">
      <c r="A2980" s="244" t="s">
        <v>12412</v>
      </c>
      <c r="B2980" s="244" t="str">
        <f t="shared" si="46"/>
        <v>98302U</v>
      </c>
      <c r="C2980" s="244" t="s">
        <v>17125</v>
      </c>
      <c r="D2980" s="244" t="s">
        <v>2</v>
      </c>
      <c r="E2980" s="244" t="s">
        <v>4900</v>
      </c>
      <c r="F2980" s="245">
        <v>541.9</v>
      </c>
    </row>
    <row r="2981" spans="1:6" ht="13.5">
      <c r="A2981" s="244" t="s">
        <v>12413</v>
      </c>
      <c r="B2981" s="244" t="str">
        <f t="shared" si="46"/>
        <v>98304U</v>
      </c>
      <c r="C2981" s="244" t="s">
        <v>17126</v>
      </c>
      <c r="D2981" s="244" t="s">
        <v>2</v>
      </c>
      <c r="E2981" s="244" t="s">
        <v>4900</v>
      </c>
      <c r="F2981" s="245">
        <v>862.3</v>
      </c>
    </row>
    <row r="2982" spans="1:6" ht="13.5">
      <c r="A2982" s="244" t="s">
        <v>12414</v>
      </c>
      <c r="B2982" s="244" t="str">
        <f t="shared" si="46"/>
        <v>98307U</v>
      </c>
      <c r="C2982" s="244" t="s">
        <v>17127</v>
      </c>
      <c r="D2982" s="244" t="s">
        <v>2</v>
      </c>
      <c r="E2982" s="244" t="s">
        <v>4900</v>
      </c>
      <c r="F2982" s="245">
        <v>27.36</v>
      </c>
    </row>
    <row r="2983" spans="1:6" ht="13.5">
      <c r="A2983" s="244" t="s">
        <v>12415</v>
      </c>
      <c r="B2983" s="244" t="str">
        <f t="shared" si="46"/>
        <v>98308U</v>
      </c>
      <c r="C2983" s="244" t="s">
        <v>17128</v>
      </c>
      <c r="D2983" s="244" t="s">
        <v>2</v>
      </c>
      <c r="E2983" s="244" t="s">
        <v>4900</v>
      </c>
      <c r="F2983" s="245">
        <v>18.47</v>
      </c>
    </row>
    <row r="2984" spans="1:6" ht="13.5">
      <c r="A2984" s="244" t="s">
        <v>12416</v>
      </c>
      <c r="B2984" s="244" t="str">
        <f t="shared" si="46"/>
        <v>98593U</v>
      </c>
      <c r="C2984" s="244" t="s">
        <v>17129</v>
      </c>
      <c r="D2984" s="244" t="s">
        <v>2</v>
      </c>
      <c r="E2984" s="244" t="s">
        <v>4900</v>
      </c>
      <c r="F2984" s="245">
        <v>691.21</v>
      </c>
    </row>
    <row r="2985" spans="1:6" ht="13.5">
      <c r="A2985" s="244" t="s">
        <v>12417</v>
      </c>
      <c r="B2985" s="244" t="str">
        <f t="shared" si="46"/>
        <v>89355U</v>
      </c>
      <c r="C2985" s="244" t="s">
        <v>7071</v>
      </c>
      <c r="D2985" s="244" t="s">
        <v>65</v>
      </c>
      <c r="E2985" s="244" t="s">
        <v>4900</v>
      </c>
      <c r="F2985" s="245">
        <v>12.46</v>
      </c>
    </row>
    <row r="2986" spans="1:6" ht="13.5">
      <c r="A2986" s="244" t="s">
        <v>12418</v>
      </c>
      <c r="B2986" s="244" t="str">
        <f t="shared" si="46"/>
        <v>89356U</v>
      </c>
      <c r="C2986" s="244" t="s">
        <v>4879</v>
      </c>
      <c r="D2986" s="244" t="s">
        <v>65</v>
      </c>
      <c r="E2986" s="244" t="s">
        <v>4900</v>
      </c>
      <c r="F2986" s="245">
        <v>14.69</v>
      </c>
    </row>
    <row r="2987" spans="1:6" ht="13.5">
      <c r="A2987" s="244" t="s">
        <v>12419</v>
      </c>
      <c r="B2987" s="244" t="str">
        <f t="shared" si="46"/>
        <v>89357U</v>
      </c>
      <c r="C2987" s="244" t="s">
        <v>4880</v>
      </c>
      <c r="D2987" s="244" t="s">
        <v>65</v>
      </c>
      <c r="E2987" s="244" t="s">
        <v>4900</v>
      </c>
      <c r="F2987" s="245">
        <v>20.32</v>
      </c>
    </row>
    <row r="2988" spans="1:6" ht="13.5">
      <c r="A2988" s="244" t="s">
        <v>12420</v>
      </c>
      <c r="B2988" s="244" t="str">
        <f t="shared" si="46"/>
        <v>89401U</v>
      </c>
      <c r="C2988" s="244" t="s">
        <v>7072</v>
      </c>
      <c r="D2988" s="244" t="s">
        <v>65</v>
      </c>
      <c r="E2988" s="244" t="s">
        <v>4900</v>
      </c>
      <c r="F2988" s="245">
        <v>5.22</v>
      </c>
    </row>
    <row r="2989" spans="1:6" ht="13.5">
      <c r="A2989" s="244" t="s">
        <v>12421</v>
      </c>
      <c r="B2989" s="244" t="str">
        <f t="shared" si="46"/>
        <v>89402U</v>
      </c>
      <c r="C2989" s="244" t="s">
        <v>7073</v>
      </c>
      <c r="D2989" s="244" t="s">
        <v>65</v>
      </c>
      <c r="E2989" s="244" t="s">
        <v>4900</v>
      </c>
      <c r="F2989" s="245">
        <v>6.34</v>
      </c>
    </row>
    <row r="2990" spans="1:6" ht="13.5">
      <c r="A2990" s="244" t="s">
        <v>12422</v>
      </c>
      <c r="B2990" s="244" t="str">
        <f t="shared" si="46"/>
        <v>89403U</v>
      </c>
      <c r="C2990" s="244" t="s">
        <v>7074</v>
      </c>
      <c r="D2990" s="244" t="s">
        <v>65</v>
      </c>
      <c r="E2990" s="244" t="s">
        <v>4900</v>
      </c>
      <c r="F2990" s="245">
        <v>10.32</v>
      </c>
    </row>
    <row r="2991" spans="1:6" ht="13.5">
      <c r="A2991" s="244" t="s">
        <v>12423</v>
      </c>
      <c r="B2991" s="244" t="str">
        <f t="shared" si="46"/>
        <v>89446U</v>
      </c>
      <c r="C2991" s="244" t="s">
        <v>7075</v>
      </c>
      <c r="D2991" s="244" t="s">
        <v>65</v>
      </c>
      <c r="E2991" s="244" t="s">
        <v>4900</v>
      </c>
      <c r="F2991" s="245">
        <v>3.16</v>
      </c>
    </row>
    <row r="2992" spans="1:6" ht="13.5">
      <c r="A2992" s="244" t="s">
        <v>12424</v>
      </c>
      <c r="B2992" s="244" t="str">
        <f t="shared" si="46"/>
        <v>89447U</v>
      </c>
      <c r="C2992" s="244" t="s">
        <v>7076</v>
      </c>
      <c r="D2992" s="244" t="s">
        <v>65</v>
      </c>
      <c r="E2992" s="244" t="s">
        <v>4900</v>
      </c>
      <c r="F2992" s="245">
        <v>6.59</v>
      </c>
    </row>
    <row r="2993" spans="1:6" ht="13.5">
      <c r="A2993" s="244" t="s">
        <v>12425</v>
      </c>
      <c r="B2993" s="244" t="str">
        <f t="shared" si="46"/>
        <v>89448U</v>
      </c>
      <c r="C2993" s="244" t="s">
        <v>7077</v>
      </c>
      <c r="D2993" s="244" t="s">
        <v>65</v>
      </c>
      <c r="E2993" s="244" t="s">
        <v>4900</v>
      </c>
      <c r="F2993" s="245">
        <v>9.43</v>
      </c>
    </row>
    <row r="2994" spans="1:6" ht="13.5">
      <c r="A2994" s="244" t="s">
        <v>12426</v>
      </c>
      <c r="B2994" s="244" t="str">
        <f t="shared" si="46"/>
        <v>89449U</v>
      </c>
      <c r="C2994" s="244" t="s">
        <v>7078</v>
      </c>
      <c r="D2994" s="244" t="s">
        <v>65</v>
      </c>
      <c r="E2994" s="244" t="s">
        <v>4900</v>
      </c>
      <c r="F2994" s="245">
        <v>10.86</v>
      </c>
    </row>
    <row r="2995" spans="1:6" ht="13.5">
      <c r="A2995" s="244" t="s">
        <v>12427</v>
      </c>
      <c r="B2995" s="244" t="str">
        <f t="shared" si="46"/>
        <v>89450U</v>
      </c>
      <c r="C2995" s="244" t="s">
        <v>7079</v>
      </c>
      <c r="D2995" s="244" t="s">
        <v>65</v>
      </c>
      <c r="E2995" s="244" t="s">
        <v>4900</v>
      </c>
      <c r="F2995" s="245">
        <v>17.84</v>
      </c>
    </row>
    <row r="2996" spans="1:6" ht="13.5">
      <c r="A2996" s="244" t="s">
        <v>12428</v>
      </c>
      <c r="B2996" s="244" t="str">
        <f t="shared" si="46"/>
        <v>89451U</v>
      </c>
      <c r="C2996" s="244" t="s">
        <v>7080</v>
      </c>
      <c r="D2996" s="244" t="s">
        <v>65</v>
      </c>
      <c r="E2996" s="244" t="s">
        <v>4900</v>
      </c>
      <c r="F2996" s="245">
        <v>29.43</v>
      </c>
    </row>
    <row r="2997" spans="1:6" ht="13.5">
      <c r="A2997" s="244" t="s">
        <v>12429</v>
      </c>
      <c r="B2997" s="244" t="str">
        <f t="shared" si="46"/>
        <v>89452U</v>
      </c>
      <c r="C2997" s="244" t="s">
        <v>7081</v>
      </c>
      <c r="D2997" s="244" t="s">
        <v>65</v>
      </c>
      <c r="E2997" s="244" t="s">
        <v>4900</v>
      </c>
      <c r="F2997" s="245">
        <v>36.590000000000003</v>
      </c>
    </row>
    <row r="2998" spans="1:6" ht="13.5">
      <c r="A2998" s="244" t="s">
        <v>12430</v>
      </c>
      <c r="B2998" s="244" t="str">
        <f t="shared" si="46"/>
        <v>89508U</v>
      </c>
      <c r="C2998" s="244" t="s">
        <v>7082</v>
      </c>
      <c r="D2998" s="244" t="s">
        <v>65</v>
      </c>
      <c r="E2998" s="244" t="s">
        <v>4900</v>
      </c>
      <c r="F2998" s="245">
        <v>13.41</v>
      </c>
    </row>
    <row r="2999" spans="1:6" ht="13.5">
      <c r="A2999" s="244" t="s">
        <v>12431</v>
      </c>
      <c r="B2999" s="244" t="str">
        <f t="shared" si="46"/>
        <v>89509U</v>
      </c>
      <c r="C2999" s="244" t="s">
        <v>7083</v>
      </c>
      <c r="D2999" s="244" t="s">
        <v>65</v>
      </c>
      <c r="E2999" s="244" t="s">
        <v>4900</v>
      </c>
      <c r="F2999" s="245">
        <v>18.440000000000001</v>
      </c>
    </row>
    <row r="3000" spans="1:6" ht="13.5">
      <c r="A3000" s="244" t="s">
        <v>12432</v>
      </c>
      <c r="B3000" s="244" t="str">
        <f t="shared" si="46"/>
        <v>89511U</v>
      </c>
      <c r="C3000" s="244" t="s">
        <v>7084</v>
      </c>
      <c r="D3000" s="244" t="s">
        <v>65</v>
      </c>
      <c r="E3000" s="244" t="s">
        <v>4900</v>
      </c>
      <c r="F3000" s="245">
        <v>27.5</v>
      </c>
    </row>
    <row r="3001" spans="1:6" ht="13.5">
      <c r="A3001" s="244" t="s">
        <v>12433</v>
      </c>
      <c r="B3001" s="244" t="str">
        <f t="shared" si="46"/>
        <v>89512U</v>
      </c>
      <c r="C3001" s="244" t="s">
        <v>7085</v>
      </c>
      <c r="D3001" s="244" t="s">
        <v>65</v>
      </c>
      <c r="E3001" s="244" t="s">
        <v>4900</v>
      </c>
      <c r="F3001" s="245">
        <v>43.21</v>
      </c>
    </row>
    <row r="3002" spans="1:6" ht="13.5">
      <c r="A3002" s="244" t="s">
        <v>12434</v>
      </c>
      <c r="B3002" s="244" t="str">
        <f t="shared" si="46"/>
        <v>89576U</v>
      </c>
      <c r="C3002" s="244" t="s">
        <v>4882</v>
      </c>
      <c r="D3002" s="244" t="s">
        <v>65</v>
      </c>
      <c r="E3002" s="244" t="s">
        <v>4900</v>
      </c>
      <c r="F3002" s="245">
        <v>15.87</v>
      </c>
    </row>
    <row r="3003" spans="1:6" ht="13.5">
      <c r="A3003" s="244" t="s">
        <v>12435</v>
      </c>
      <c r="B3003" s="244" t="str">
        <f t="shared" si="46"/>
        <v>89578U</v>
      </c>
      <c r="C3003" s="244" t="s">
        <v>7086</v>
      </c>
      <c r="D3003" s="244" t="s">
        <v>65</v>
      </c>
      <c r="E3003" s="244" t="s">
        <v>4900</v>
      </c>
      <c r="F3003" s="245">
        <v>27.3</v>
      </c>
    </row>
    <row r="3004" spans="1:6" ht="13.5">
      <c r="A3004" s="244" t="s">
        <v>12436</v>
      </c>
      <c r="B3004" s="244" t="str">
        <f t="shared" si="46"/>
        <v>89580U</v>
      </c>
      <c r="C3004" s="244" t="s">
        <v>7087</v>
      </c>
      <c r="D3004" s="244" t="s">
        <v>65</v>
      </c>
      <c r="E3004" s="244" t="s">
        <v>4900</v>
      </c>
      <c r="F3004" s="245">
        <v>53.57</v>
      </c>
    </row>
    <row r="3005" spans="1:6" ht="13.5">
      <c r="A3005" s="244" t="s">
        <v>12437</v>
      </c>
      <c r="B3005" s="244" t="str">
        <f t="shared" si="46"/>
        <v>89633U</v>
      </c>
      <c r="C3005" s="244" t="s">
        <v>7088</v>
      </c>
      <c r="D3005" s="244" t="s">
        <v>65</v>
      </c>
      <c r="E3005" s="244" t="s">
        <v>4900</v>
      </c>
      <c r="F3005" s="245">
        <v>15.89</v>
      </c>
    </row>
    <row r="3006" spans="1:6" ht="13.5">
      <c r="A3006" s="244" t="s">
        <v>12438</v>
      </c>
      <c r="B3006" s="244" t="str">
        <f t="shared" si="46"/>
        <v>89634U</v>
      </c>
      <c r="C3006" s="244" t="s">
        <v>7089</v>
      </c>
      <c r="D3006" s="244" t="s">
        <v>65</v>
      </c>
      <c r="E3006" s="244" t="s">
        <v>4900</v>
      </c>
      <c r="F3006" s="245">
        <v>23.81</v>
      </c>
    </row>
    <row r="3007" spans="1:6" ht="13.5">
      <c r="A3007" s="244" t="s">
        <v>12439</v>
      </c>
      <c r="B3007" s="244" t="str">
        <f t="shared" si="46"/>
        <v>89635U</v>
      </c>
      <c r="C3007" s="244" t="s">
        <v>7090</v>
      </c>
      <c r="D3007" s="244" t="s">
        <v>65</v>
      </c>
      <c r="E3007" s="244" t="s">
        <v>4900</v>
      </c>
      <c r="F3007" s="245">
        <v>33.6</v>
      </c>
    </row>
    <row r="3008" spans="1:6" ht="13.5">
      <c r="A3008" s="244" t="s">
        <v>12440</v>
      </c>
      <c r="B3008" s="244" t="str">
        <f t="shared" si="46"/>
        <v>89636U</v>
      </c>
      <c r="C3008" s="244" t="s">
        <v>7091</v>
      </c>
      <c r="D3008" s="244" t="s">
        <v>65</v>
      </c>
      <c r="E3008" s="244" t="s">
        <v>4900</v>
      </c>
      <c r="F3008" s="245">
        <v>40.81</v>
      </c>
    </row>
    <row r="3009" spans="1:6" ht="13.5">
      <c r="A3009" s="244" t="s">
        <v>12441</v>
      </c>
      <c r="B3009" s="244" t="str">
        <f t="shared" si="46"/>
        <v>89711U</v>
      </c>
      <c r="C3009" s="244" t="s">
        <v>4870</v>
      </c>
      <c r="D3009" s="244" t="s">
        <v>65</v>
      </c>
      <c r="E3009" s="244" t="s">
        <v>4900</v>
      </c>
      <c r="F3009" s="245">
        <v>13.2</v>
      </c>
    </row>
    <row r="3010" spans="1:6" ht="13.5">
      <c r="A3010" s="244" t="s">
        <v>12442</v>
      </c>
      <c r="B3010" s="244" t="str">
        <f t="shared" si="46"/>
        <v>89712U</v>
      </c>
      <c r="C3010" s="244" t="s">
        <v>4871</v>
      </c>
      <c r="D3010" s="244" t="s">
        <v>65</v>
      </c>
      <c r="E3010" s="244" t="s">
        <v>4900</v>
      </c>
      <c r="F3010" s="245">
        <v>19.54</v>
      </c>
    </row>
    <row r="3011" spans="1:6" ht="13.5">
      <c r="A3011" s="244" t="s">
        <v>12443</v>
      </c>
      <c r="B3011" s="244" t="str">
        <f t="shared" si="46"/>
        <v>89713U</v>
      </c>
      <c r="C3011" s="244" t="s">
        <v>7092</v>
      </c>
      <c r="D3011" s="244" t="s">
        <v>65</v>
      </c>
      <c r="E3011" s="244" t="s">
        <v>4900</v>
      </c>
      <c r="F3011" s="245">
        <v>29.78</v>
      </c>
    </row>
    <row r="3012" spans="1:6" ht="13.5">
      <c r="A3012" s="244" t="s">
        <v>12444</v>
      </c>
      <c r="B3012" s="244" t="str">
        <f t="shared" si="46"/>
        <v>89714U</v>
      </c>
      <c r="C3012" s="244" t="s">
        <v>4872</v>
      </c>
      <c r="D3012" s="244" t="s">
        <v>65</v>
      </c>
      <c r="E3012" s="244" t="s">
        <v>4900</v>
      </c>
      <c r="F3012" s="245">
        <v>38.369999999999997</v>
      </c>
    </row>
    <row r="3013" spans="1:6" ht="13.5">
      <c r="A3013" s="244" t="s">
        <v>12445</v>
      </c>
      <c r="B3013" s="244" t="str">
        <f t="shared" si="46"/>
        <v>89716U</v>
      </c>
      <c r="C3013" s="244" t="s">
        <v>7093</v>
      </c>
      <c r="D3013" s="244" t="s">
        <v>65</v>
      </c>
      <c r="E3013" s="244" t="s">
        <v>4900</v>
      </c>
      <c r="F3013" s="245">
        <v>16.22</v>
      </c>
    </row>
    <row r="3014" spans="1:6" ht="13.5">
      <c r="A3014" s="244" t="s">
        <v>12446</v>
      </c>
      <c r="B3014" s="244" t="str">
        <f t="shared" si="46"/>
        <v>89717U</v>
      </c>
      <c r="C3014" s="244" t="s">
        <v>7094</v>
      </c>
      <c r="D3014" s="244" t="s">
        <v>65</v>
      </c>
      <c r="E3014" s="244" t="s">
        <v>4900</v>
      </c>
      <c r="F3014" s="245">
        <v>24.65</v>
      </c>
    </row>
    <row r="3015" spans="1:6" ht="13.5">
      <c r="A3015" s="244" t="s">
        <v>12447</v>
      </c>
      <c r="B3015" s="244" t="str">
        <f t="shared" si="46"/>
        <v>89770U</v>
      </c>
      <c r="C3015" s="244" t="s">
        <v>7095</v>
      </c>
      <c r="D3015" s="244" t="s">
        <v>65</v>
      </c>
      <c r="E3015" s="244" t="s">
        <v>4900</v>
      </c>
      <c r="F3015" s="245">
        <v>26.35</v>
      </c>
    </row>
    <row r="3016" spans="1:6" ht="13.5">
      <c r="A3016" s="244" t="s">
        <v>12448</v>
      </c>
      <c r="B3016" s="244" t="str">
        <f t="shared" ref="B3016:B3079" si="47">A3016&amp;"U"</f>
        <v>89771U</v>
      </c>
      <c r="C3016" s="244" t="s">
        <v>7096</v>
      </c>
      <c r="D3016" s="244" t="s">
        <v>65</v>
      </c>
      <c r="E3016" s="244" t="s">
        <v>4900</v>
      </c>
      <c r="F3016" s="245">
        <v>35.99</v>
      </c>
    </row>
    <row r="3017" spans="1:6" ht="13.5">
      <c r="A3017" s="244" t="s">
        <v>12449</v>
      </c>
      <c r="B3017" s="244" t="str">
        <f t="shared" si="47"/>
        <v>89773U</v>
      </c>
      <c r="C3017" s="244" t="s">
        <v>7097</v>
      </c>
      <c r="D3017" s="244" t="s">
        <v>65</v>
      </c>
      <c r="E3017" s="244" t="s">
        <v>4900</v>
      </c>
      <c r="F3017" s="245">
        <v>83.72</v>
      </c>
    </row>
    <row r="3018" spans="1:6" ht="13.5">
      <c r="A3018" s="244" t="s">
        <v>12450</v>
      </c>
      <c r="B3018" s="244" t="str">
        <f t="shared" si="47"/>
        <v>89775U</v>
      </c>
      <c r="C3018" s="244" t="s">
        <v>7098</v>
      </c>
      <c r="D3018" s="244" t="s">
        <v>65</v>
      </c>
      <c r="E3018" s="244" t="s">
        <v>4900</v>
      </c>
      <c r="F3018" s="245">
        <v>132.15</v>
      </c>
    </row>
    <row r="3019" spans="1:6" ht="13.5">
      <c r="A3019" s="244" t="s">
        <v>12451</v>
      </c>
      <c r="B3019" s="244" t="str">
        <f t="shared" si="47"/>
        <v>89798U</v>
      </c>
      <c r="C3019" s="244" t="s">
        <v>7099</v>
      </c>
      <c r="D3019" s="244" t="s">
        <v>65</v>
      </c>
      <c r="E3019" s="244" t="s">
        <v>4900</v>
      </c>
      <c r="F3019" s="245">
        <v>7.81</v>
      </c>
    </row>
    <row r="3020" spans="1:6" ht="13.5">
      <c r="A3020" s="244" t="s">
        <v>12452</v>
      </c>
      <c r="B3020" s="244" t="str">
        <f t="shared" si="47"/>
        <v>89799U</v>
      </c>
      <c r="C3020" s="244" t="s">
        <v>7100</v>
      </c>
      <c r="D3020" s="244" t="s">
        <v>65</v>
      </c>
      <c r="E3020" s="244" t="s">
        <v>4900</v>
      </c>
      <c r="F3020" s="245">
        <v>12.95</v>
      </c>
    </row>
    <row r="3021" spans="1:6" ht="13.5">
      <c r="A3021" s="244" t="s">
        <v>12453</v>
      </c>
      <c r="B3021" s="244" t="str">
        <f t="shared" si="47"/>
        <v>89800U</v>
      </c>
      <c r="C3021" s="244" t="s">
        <v>7101</v>
      </c>
      <c r="D3021" s="244" t="s">
        <v>65</v>
      </c>
      <c r="E3021" s="244" t="s">
        <v>4900</v>
      </c>
      <c r="F3021" s="245">
        <v>16.190000000000001</v>
      </c>
    </row>
    <row r="3022" spans="1:6" ht="13.5">
      <c r="A3022" s="244" t="s">
        <v>12454</v>
      </c>
      <c r="B3022" s="244" t="str">
        <f t="shared" si="47"/>
        <v>89848U</v>
      </c>
      <c r="C3022" s="244" t="s">
        <v>7102</v>
      </c>
      <c r="D3022" s="244" t="s">
        <v>65</v>
      </c>
      <c r="E3022" s="244" t="s">
        <v>4900</v>
      </c>
      <c r="F3022" s="245">
        <v>20.059999999999999</v>
      </c>
    </row>
    <row r="3023" spans="1:6" ht="13.5">
      <c r="A3023" s="244" t="s">
        <v>12455</v>
      </c>
      <c r="B3023" s="244" t="str">
        <f t="shared" si="47"/>
        <v>89849U</v>
      </c>
      <c r="C3023" s="244" t="s">
        <v>7103</v>
      </c>
      <c r="D3023" s="244" t="s">
        <v>65</v>
      </c>
      <c r="E3023" s="244" t="s">
        <v>4900</v>
      </c>
      <c r="F3023" s="245">
        <v>38.49</v>
      </c>
    </row>
    <row r="3024" spans="1:6" ht="13.5">
      <c r="A3024" s="244" t="s">
        <v>12456</v>
      </c>
      <c r="B3024" s="244" t="str">
        <f t="shared" si="47"/>
        <v>89865U</v>
      </c>
      <c r="C3024" s="244" t="s">
        <v>7104</v>
      </c>
      <c r="D3024" s="244" t="s">
        <v>65</v>
      </c>
      <c r="E3024" s="244" t="s">
        <v>4900</v>
      </c>
      <c r="F3024" s="245">
        <v>8.82</v>
      </c>
    </row>
    <row r="3025" spans="1:6" ht="13.5">
      <c r="A3025" s="244" t="s">
        <v>12457</v>
      </c>
      <c r="B3025" s="244" t="str">
        <f t="shared" si="47"/>
        <v>91784U</v>
      </c>
      <c r="C3025" s="244" t="s">
        <v>7105</v>
      </c>
      <c r="D3025" s="244" t="s">
        <v>65</v>
      </c>
      <c r="E3025" s="244" t="s">
        <v>4900</v>
      </c>
      <c r="F3025" s="245">
        <v>29.69</v>
      </c>
    </row>
    <row r="3026" spans="1:6" ht="13.5">
      <c r="A3026" s="244" t="s">
        <v>12458</v>
      </c>
      <c r="B3026" s="244" t="str">
        <f t="shared" si="47"/>
        <v>91785U</v>
      </c>
      <c r="C3026" s="244" t="s">
        <v>7106</v>
      </c>
      <c r="D3026" s="244" t="s">
        <v>65</v>
      </c>
      <c r="E3026" s="244" t="s">
        <v>4952</v>
      </c>
      <c r="F3026" s="245">
        <v>29.39</v>
      </c>
    </row>
    <row r="3027" spans="1:6" ht="13.5">
      <c r="A3027" s="244" t="s">
        <v>12459</v>
      </c>
      <c r="B3027" s="244" t="str">
        <f t="shared" si="47"/>
        <v>91786U</v>
      </c>
      <c r="C3027" s="244" t="s">
        <v>7107</v>
      </c>
      <c r="D3027" s="244" t="s">
        <v>65</v>
      </c>
      <c r="E3027" s="244" t="s">
        <v>4952</v>
      </c>
      <c r="F3027" s="245">
        <v>19.2</v>
      </c>
    </row>
    <row r="3028" spans="1:6" ht="13.5">
      <c r="A3028" s="244" t="s">
        <v>12460</v>
      </c>
      <c r="B3028" s="244" t="str">
        <f t="shared" si="47"/>
        <v>91787U</v>
      </c>
      <c r="C3028" s="244" t="s">
        <v>7108</v>
      </c>
      <c r="D3028" s="244" t="s">
        <v>65</v>
      </c>
      <c r="E3028" s="244" t="s">
        <v>4952</v>
      </c>
      <c r="F3028" s="245">
        <v>20.68</v>
      </c>
    </row>
    <row r="3029" spans="1:6" ht="13.5">
      <c r="A3029" s="244" t="s">
        <v>12461</v>
      </c>
      <c r="B3029" s="244" t="str">
        <f t="shared" si="47"/>
        <v>91788U</v>
      </c>
      <c r="C3029" s="244" t="s">
        <v>7109</v>
      </c>
      <c r="D3029" s="244" t="s">
        <v>65</v>
      </c>
      <c r="E3029" s="244" t="s">
        <v>4952</v>
      </c>
      <c r="F3029" s="245">
        <v>26.73</v>
      </c>
    </row>
    <row r="3030" spans="1:6" ht="13.5">
      <c r="A3030" s="244" t="s">
        <v>12462</v>
      </c>
      <c r="B3030" s="244" t="str">
        <f t="shared" si="47"/>
        <v>91789U</v>
      </c>
      <c r="C3030" s="244" t="s">
        <v>7110</v>
      </c>
      <c r="D3030" s="244" t="s">
        <v>65</v>
      </c>
      <c r="E3030" s="244" t="s">
        <v>4900</v>
      </c>
      <c r="F3030" s="245">
        <v>28.98</v>
      </c>
    </row>
    <row r="3031" spans="1:6" ht="13.5">
      <c r="A3031" s="244" t="s">
        <v>12463</v>
      </c>
      <c r="B3031" s="244" t="str">
        <f t="shared" si="47"/>
        <v>91790U</v>
      </c>
      <c r="C3031" s="244" t="s">
        <v>7111</v>
      </c>
      <c r="D3031" s="244" t="s">
        <v>65</v>
      </c>
      <c r="E3031" s="244" t="s">
        <v>4952</v>
      </c>
      <c r="F3031" s="245">
        <v>44.19</v>
      </c>
    </row>
    <row r="3032" spans="1:6" ht="13.5">
      <c r="A3032" s="244" t="s">
        <v>12464</v>
      </c>
      <c r="B3032" s="244" t="str">
        <f t="shared" si="47"/>
        <v>91791U</v>
      </c>
      <c r="C3032" s="244" t="s">
        <v>7112</v>
      </c>
      <c r="D3032" s="244" t="s">
        <v>65</v>
      </c>
      <c r="E3032" s="244" t="s">
        <v>4952</v>
      </c>
      <c r="F3032" s="245">
        <v>57.13</v>
      </c>
    </row>
    <row r="3033" spans="1:6" ht="13.5">
      <c r="A3033" s="244" t="s">
        <v>12465</v>
      </c>
      <c r="B3033" s="244" t="str">
        <f t="shared" si="47"/>
        <v>91792U</v>
      </c>
      <c r="C3033" s="244" t="s">
        <v>7113</v>
      </c>
      <c r="D3033" s="244" t="s">
        <v>65</v>
      </c>
      <c r="E3033" s="244" t="s">
        <v>4952</v>
      </c>
      <c r="F3033" s="245">
        <v>39.42</v>
      </c>
    </row>
    <row r="3034" spans="1:6" ht="13.5">
      <c r="A3034" s="244" t="s">
        <v>12466</v>
      </c>
      <c r="B3034" s="244" t="str">
        <f t="shared" si="47"/>
        <v>91793U</v>
      </c>
      <c r="C3034" s="244" t="s">
        <v>7114</v>
      </c>
      <c r="D3034" s="244" t="s">
        <v>65</v>
      </c>
      <c r="E3034" s="244" t="s">
        <v>4952</v>
      </c>
      <c r="F3034" s="245">
        <v>58.75</v>
      </c>
    </row>
    <row r="3035" spans="1:6" ht="13.5">
      <c r="A3035" s="244" t="s">
        <v>12467</v>
      </c>
      <c r="B3035" s="244" t="str">
        <f t="shared" si="47"/>
        <v>91794U</v>
      </c>
      <c r="C3035" s="244" t="s">
        <v>7115</v>
      </c>
      <c r="D3035" s="244" t="s">
        <v>65</v>
      </c>
      <c r="E3035" s="244" t="s">
        <v>4952</v>
      </c>
      <c r="F3035" s="245">
        <v>26.72</v>
      </c>
    </row>
    <row r="3036" spans="1:6" ht="13.5">
      <c r="A3036" s="244" t="s">
        <v>12468</v>
      </c>
      <c r="B3036" s="244" t="str">
        <f t="shared" si="47"/>
        <v>91795U</v>
      </c>
      <c r="C3036" s="244" t="s">
        <v>7116</v>
      </c>
      <c r="D3036" s="244" t="s">
        <v>65</v>
      </c>
      <c r="E3036" s="244" t="s">
        <v>4952</v>
      </c>
      <c r="F3036" s="245">
        <v>45.41</v>
      </c>
    </row>
    <row r="3037" spans="1:6" ht="13.5">
      <c r="A3037" s="244" t="s">
        <v>12469</v>
      </c>
      <c r="B3037" s="244" t="str">
        <f t="shared" si="47"/>
        <v>91796U</v>
      </c>
      <c r="C3037" s="244" t="s">
        <v>7117</v>
      </c>
      <c r="D3037" s="244" t="s">
        <v>65</v>
      </c>
      <c r="E3037" s="244" t="s">
        <v>4900</v>
      </c>
      <c r="F3037" s="245">
        <v>48.14</v>
      </c>
    </row>
    <row r="3038" spans="1:6" ht="13.5">
      <c r="A3038" s="244" t="s">
        <v>12470</v>
      </c>
      <c r="B3038" s="244" t="str">
        <f t="shared" si="47"/>
        <v>92275U</v>
      </c>
      <c r="C3038" s="244" t="s">
        <v>12471</v>
      </c>
      <c r="D3038" s="244" t="s">
        <v>65</v>
      </c>
      <c r="E3038" s="244" t="s">
        <v>4952</v>
      </c>
      <c r="F3038" s="245">
        <v>36.76</v>
      </c>
    </row>
    <row r="3039" spans="1:6" ht="13.5">
      <c r="A3039" s="244" t="s">
        <v>12472</v>
      </c>
      <c r="B3039" s="244" t="str">
        <f t="shared" si="47"/>
        <v>92276U</v>
      </c>
      <c r="C3039" s="244" t="s">
        <v>12473</v>
      </c>
      <c r="D3039" s="244" t="s">
        <v>65</v>
      </c>
      <c r="E3039" s="244" t="s">
        <v>4952</v>
      </c>
      <c r="F3039" s="245">
        <v>46.55</v>
      </c>
    </row>
    <row r="3040" spans="1:6" ht="13.5">
      <c r="A3040" s="244" t="s">
        <v>12474</v>
      </c>
      <c r="B3040" s="244" t="str">
        <f t="shared" si="47"/>
        <v>92277U</v>
      </c>
      <c r="C3040" s="244" t="s">
        <v>12475</v>
      </c>
      <c r="D3040" s="244" t="s">
        <v>65</v>
      </c>
      <c r="E3040" s="244" t="s">
        <v>4952</v>
      </c>
      <c r="F3040" s="245">
        <v>67.11</v>
      </c>
    </row>
    <row r="3041" spans="1:6" ht="13.5">
      <c r="A3041" s="244" t="s">
        <v>12476</v>
      </c>
      <c r="B3041" s="244" t="str">
        <f t="shared" si="47"/>
        <v>92278U</v>
      </c>
      <c r="C3041" s="244" t="s">
        <v>12477</v>
      </c>
      <c r="D3041" s="244" t="s">
        <v>65</v>
      </c>
      <c r="E3041" s="244" t="s">
        <v>4952</v>
      </c>
      <c r="F3041" s="245">
        <v>90.21</v>
      </c>
    </row>
    <row r="3042" spans="1:6" ht="13.5">
      <c r="A3042" s="244" t="s">
        <v>12478</v>
      </c>
      <c r="B3042" s="244" t="str">
        <f t="shared" si="47"/>
        <v>92279U</v>
      </c>
      <c r="C3042" s="244" t="s">
        <v>12479</v>
      </c>
      <c r="D3042" s="244" t="s">
        <v>65</v>
      </c>
      <c r="E3042" s="244" t="s">
        <v>4952</v>
      </c>
      <c r="F3042" s="245">
        <v>130.31</v>
      </c>
    </row>
    <row r="3043" spans="1:6" ht="13.5">
      <c r="A3043" s="244" t="s">
        <v>12480</v>
      </c>
      <c r="B3043" s="244" t="str">
        <f t="shared" si="47"/>
        <v>92280U</v>
      </c>
      <c r="C3043" s="244" t="s">
        <v>12481</v>
      </c>
      <c r="D3043" s="244" t="s">
        <v>65</v>
      </c>
      <c r="E3043" s="244" t="s">
        <v>4952</v>
      </c>
      <c r="F3043" s="245">
        <v>182.9</v>
      </c>
    </row>
    <row r="3044" spans="1:6" ht="13.5">
      <c r="A3044" s="244" t="s">
        <v>12482</v>
      </c>
      <c r="B3044" s="244" t="str">
        <f t="shared" si="47"/>
        <v>92281U</v>
      </c>
      <c r="C3044" s="244" t="s">
        <v>12483</v>
      </c>
      <c r="D3044" s="244" t="s">
        <v>65</v>
      </c>
      <c r="E3044" s="244" t="s">
        <v>4952</v>
      </c>
      <c r="F3044" s="245">
        <v>101.62</v>
      </c>
    </row>
    <row r="3045" spans="1:6" ht="13.5">
      <c r="A3045" s="244" t="s">
        <v>12484</v>
      </c>
      <c r="B3045" s="244" t="str">
        <f t="shared" si="47"/>
        <v>92282U</v>
      </c>
      <c r="C3045" s="244" t="s">
        <v>12485</v>
      </c>
      <c r="D3045" s="244" t="s">
        <v>65</v>
      </c>
      <c r="E3045" s="244" t="s">
        <v>4952</v>
      </c>
      <c r="F3045" s="245">
        <v>114.03</v>
      </c>
    </row>
    <row r="3046" spans="1:6" ht="13.5">
      <c r="A3046" s="244" t="s">
        <v>12486</v>
      </c>
      <c r="B3046" s="244" t="str">
        <f t="shared" si="47"/>
        <v>92283U</v>
      </c>
      <c r="C3046" s="244" t="s">
        <v>12487</v>
      </c>
      <c r="D3046" s="244" t="s">
        <v>65</v>
      </c>
      <c r="E3046" s="244" t="s">
        <v>4952</v>
      </c>
      <c r="F3046" s="245">
        <v>152.41999999999999</v>
      </c>
    </row>
    <row r="3047" spans="1:6" ht="13.5">
      <c r="A3047" s="244" t="s">
        <v>12488</v>
      </c>
      <c r="B3047" s="244" t="str">
        <f t="shared" si="47"/>
        <v>92284U</v>
      </c>
      <c r="C3047" s="244" t="s">
        <v>12489</v>
      </c>
      <c r="D3047" s="244" t="s">
        <v>65</v>
      </c>
      <c r="E3047" s="244" t="s">
        <v>4952</v>
      </c>
      <c r="F3047" s="245">
        <v>187.52</v>
      </c>
    </row>
    <row r="3048" spans="1:6" ht="13.5">
      <c r="A3048" s="244" t="s">
        <v>12490</v>
      </c>
      <c r="B3048" s="244" t="str">
        <f t="shared" si="47"/>
        <v>92285U</v>
      </c>
      <c r="C3048" s="244" t="s">
        <v>12491</v>
      </c>
      <c r="D3048" s="244" t="s">
        <v>65</v>
      </c>
      <c r="E3048" s="244" t="s">
        <v>4952</v>
      </c>
      <c r="F3048" s="245">
        <v>246.6</v>
      </c>
    </row>
    <row r="3049" spans="1:6" ht="13.5">
      <c r="A3049" s="244" t="s">
        <v>12492</v>
      </c>
      <c r="B3049" s="244" t="str">
        <f t="shared" si="47"/>
        <v>92286U</v>
      </c>
      <c r="C3049" s="244" t="s">
        <v>12493</v>
      </c>
      <c r="D3049" s="244" t="s">
        <v>65</v>
      </c>
      <c r="E3049" s="244" t="s">
        <v>4952</v>
      </c>
      <c r="F3049" s="245">
        <v>300.82</v>
      </c>
    </row>
    <row r="3050" spans="1:6" ht="13.5">
      <c r="A3050" s="244" t="s">
        <v>12494</v>
      </c>
      <c r="B3050" s="244" t="str">
        <f t="shared" si="47"/>
        <v>92305U</v>
      </c>
      <c r="C3050" s="244" t="s">
        <v>12495</v>
      </c>
      <c r="D3050" s="244" t="s">
        <v>65</v>
      </c>
      <c r="E3050" s="244" t="s">
        <v>4952</v>
      </c>
      <c r="F3050" s="245">
        <v>24.51</v>
      </c>
    </row>
    <row r="3051" spans="1:6" ht="13.5">
      <c r="A3051" s="244" t="s">
        <v>12496</v>
      </c>
      <c r="B3051" s="244" t="str">
        <f t="shared" si="47"/>
        <v>92306U</v>
      </c>
      <c r="C3051" s="244" t="s">
        <v>12497</v>
      </c>
      <c r="D3051" s="244" t="s">
        <v>65</v>
      </c>
      <c r="E3051" s="244" t="s">
        <v>4952</v>
      </c>
      <c r="F3051" s="245">
        <v>39.880000000000003</v>
      </c>
    </row>
    <row r="3052" spans="1:6" ht="13.5">
      <c r="A3052" s="244" t="s">
        <v>12498</v>
      </c>
      <c r="B3052" s="244" t="str">
        <f t="shared" si="47"/>
        <v>92307U</v>
      </c>
      <c r="C3052" s="244" t="s">
        <v>12499</v>
      </c>
      <c r="D3052" s="244" t="s">
        <v>65</v>
      </c>
      <c r="E3052" s="244" t="s">
        <v>4952</v>
      </c>
      <c r="F3052" s="245">
        <v>49.9</v>
      </c>
    </row>
    <row r="3053" spans="1:6" ht="13.5">
      <c r="A3053" s="244" t="s">
        <v>12500</v>
      </c>
      <c r="B3053" s="244" t="str">
        <f t="shared" si="47"/>
        <v>92308U</v>
      </c>
      <c r="C3053" s="244" t="s">
        <v>12501</v>
      </c>
      <c r="D3053" s="244" t="s">
        <v>65</v>
      </c>
      <c r="E3053" s="244" t="s">
        <v>4952</v>
      </c>
      <c r="F3053" s="245">
        <v>39.74</v>
      </c>
    </row>
    <row r="3054" spans="1:6" ht="13.5">
      <c r="A3054" s="244" t="s">
        <v>12502</v>
      </c>
      <c r="B3054" s="244" t="str">
        <f t="shared" si="47"/>
        <v>92309U</v>
      </c>
      <c r="C3054" s="244" t="s">
        <v>12503</v>
      </c>
      <c r="D3054" s="244" t="s">
        <v>65</v>
      </c>
      <c r="E3054" s="244" t="s">
        <v>4952</v>
      </c>
      <c r="F3054" s="245">
        <v>106.32</v>
      </c>
    </row>
    <row r="3055" spans="1:6" ht="13.5">
      <c r="A3055" s="244" t="s">
        <v>12504</v>
      </c>
      <c r="B3055" s="244" t="str">
        <f t="shared" si="47"/>
        <v>92310U</v>
      </c>
      <c r="C3055" s="244" t="s">
        <v>12505</v>
      </c>
      <c r="D3055" s="244" t="s">
        <v>65</v>
      </c>
      <c r="E3055" s="244" t="s">
        <v>4952</v>
      </c>
      <c r="F3055" s="245">
        <v>118.99</v>
      </c>
    </row>
    <row r="3056" spans="1:6" ht="13.5">
      <c r="A3056" s="244" t="s">
        <v>12506</v>
      </c>
      <c r="B3056" s="244" t="str">
        <f t="shared" si="47"/>
        <v>92320U</v>
      </c>
      <c r="C3056" s="244" t="s">
        <v>12507</v>
      </c>
      <c r="D3056" s="244" t="s">
        <v>65</v>
      </c>
      <c r="E3056" s="244" t="s">
        <v>4952</v>
      </c>
      <c r="F3056" s="245">
        <v>31.36</v>
      </c>
    </row>
    <row r="3057" spans="1:6" ht="13.5">
      <c r="A3057" s="244" t="s">
        <v>12508</v>
      </c>
      <c r="B3057" s="244" t="str">
        <f t="shared" si="47"/>
        <v>92321U</v>
      </c>
      <c r="C3057" s="244" t="s">
        <v>12509</v>
      </c>
      <c r="D3057" s="244" t="s">
        <v>65</v>
      </c>
      <c r="E3057" s="244" t="s">
        <v>4952</v>
      </c>
      <c r="F3057" s="245">
        <v>51.65</v>
      </c>
    </row>
    <row r="3058" spans="1:6" ht="13.5">
      <c r="A3058" s="244" t="s">
        <v>12510</v>
      </c>
      <c r="B3058" s="244" t="str">
        <f t="shared" si="47"/>
        <v>92322U</v>
      </c>
      <c r="C3058" s="244" t="s">
        <v>12511</v>
      </c>
      <c r="D3058" s="244" t="s">
        <v>65</v>
      </c>
      <c r="E3058" s="244" t="s">
        <v>4952</v>
      </c>
      <c r="F3058" s="245">
        <v>65.94</v>
      </c>
    </row>
    <row r="3059" spans="1:6" ht="13.5">
      <c r="A3059" s="244" t="s">
        <v>12512</v>
      </c>
      <c r="B3059" s="244" t="str">
        <f t="shared" si="47"/>
        <v>92323U</v>
      </c>
      <c r="C3059" s="244" t="s">
        <v>12513</v>
      </c>
      <c r="D3059" s="244" t="s">
        <v>65</v>
      </c>
      <c r="E3059" s="244" t="s">
        <v>4952</v>
      </c>
      <c r="F3059" s="245">
        <v>44.94</v>
      </c>
    </row>
    <row r="3060" spans="1:6" ht="13.5">
      <c r="A3060" s="244" t="s">
        <v>12514</v>
      </c>
      <c r="B3060" s="244" t="str">
        <f t="shared" si="47"/>
        <v>92324U</v>
      </c>
      <c r="C3060" s="244" t="s">
        <v>12515</v>
      </c>
      <c r="D3060" s="244" t="s">
        <v>65</v>
      </c>
      <c r="E3060" s="244" t="s">
        <v>4952</v>
      </c>
      <c r="F3060" s="245">
        <v>116.44</v>
      </c>
    </row>
    <row r="3061" spans="1:6" ht="13.5">
      <c r="A3061" s="244" t="s">
        <v>12516</v>
      </c>
      <c r="B3061" s="244" t="str">
        <f t="shared" si="47"/>
        <v>92325U</v>
      </c>
      <c r="C3061" s="244" t="s">
        <v>12517</v>
      </c>
      <c r="D3061" s="244" t="s">
        <v>65</v>
      </c>
      <c r="E3061" s="244" t="s">
        <v>4952</v>
      </c>
      <c r="F3061" s="245">
        <v>133.36000000000001</v>
      </c>
    </row>
    <row r="3062" spans="1:6" ht="13.5">
      <c r="A3062" s="244" t="s">
        <v>12518</v>
      </c>
      <c r="B3062" s="244" t="str">
        <f t="shared" si="47"/>
        <v>92335U</v>
      </c>
      <c r="C3062" s="244" t="s">
        <v>7118</v>
      </c>
      <c r="D3062" s="244" t="s">
        <v>65</v>
      </c>
      <c r="E3062" s="244" t="s">
        <v>4952</v>
      </c>
      <c r="F3062" s="245">
        <v>53.74</v>
      </c>
    </row>
    <row r="3063" spans="1:6" ht="13.5">
      <c r="A3063" s="244" t="s">
        <v>12519</v>
      </c>
      <c r="B3063" s="244" t="str">
        <f t="shared" si="47"/>
        <v>92336U</v>
      </c>
      <c r="C3063" s="244" t="s">
        <v>7119</v>
      </c>
      <c r="D3063" s="244" t="s">
        <v>65</v>
      </c>
      <c r="E3063" s="244" t="s">
        <v>4952</v>
      </c>
      <c r="F3063" s="245">
        <v>65.97</v>
      </c>
    </row>
    <row r="3064" spans="1:6" ht="13.5">
      <c r="A3064" s="244" t="s">
        <v>12520</v>
      </c>
      <c r="B3064" s="244" t="str">
        <f t="shared" si="47"/>
        <v>92337U</v>
      </c>
      <c r="C3064" s="244" t="s">
        <v>7120</v>
      </c>
      <c r="D3064" s="244" t="s">
        <v>65</v>
      </c>
      <c r="E3064" s="244" t="s">
        <v>4952</v>
      </c>
      <c r="F3064" s="245">
        <v>86.66</v>
      </c>
    </row>
    <row r="3065" spans="1:6" ht="13.5">
      <c r="A3065" s="244" t="s">
        <v>12521</v>
      </c>
      <c r="B3065" s="244" t="str">
        <f t="shared" si="47"/>
        <v>92338U</v>
      </c>
      <c r="C3065" s="244" t="s">
        <v>7121</v>
      </c>
      <c r="D3065" s="244" t="s">
        <v>65</v>
      </c>
      <c r="E3065" s="244" t="s">
        <v>4952</v>
      </c>
      <c r="F3065" s="245">
        <v>73.290000000000006</v>
      </c>
    </row>
    <row r="3066" spans="1:6" ht="13.5">
      <c r="A3066" s="244" t="s">
        <v>12522</v>
      </c>
      <c r="B3066" s="244" t="str">
        <f t="shared" si="47"/>
        <v>92339U</v>
      </c>
      <c r="C3066" s="244" t="s">
        <v>7122</v>
      </c>
      <c r="D3066" s="244" t="s">
        <v>65</v>
      </c>
      <c r="E3066" s="244" t="s">
        <v>4952</v>
      </c>
      <c r="F3066" s="245">
        <v>108.8</v>
      </c>
    </row>
    <row r="3067" spans="1:6" ht="13.5">
      <c r="A3067" s="244" t="s">
        <v>12523</v>
      </c>
      <c r="B3067" s="244" t="str">
        <f t="shared" si="47"/>
        <v>92341U</v>
      </c>
      <c r="C3067" s="244" t="s">
        <v>7123</v>
      </c>
      <c r="D3067" s="244" t="s">
        <v>65</v>
      </c>
      <c r="E3067" s="244" t="s">
        <v>4952</v>
      </c>
      <c r="F3067" s="245">
        <v>60.59</v>
      </c>
    </row>
    <row r="3068" spans="1:6" ht="13.5">
      <c r="A3068" s="244" t="s">
        <v>12524</v>
      </c>
      <c r="B3068" s="244" t="str">
        <f t="shared" si="47"/>
        <v>92342U</v>
      </c>
      <c r="C3068" s="244" t="s">
        <v>7124</v>
      </c>
      <c r="D3068" s="244" t="s">
        <v>65</v>
      </c>
      <c r="E3068" s="244" t="s">
        <v>4952</v>
      </c>
      <c r="F3068" s="245">
        <v>72.849999999999994</v>
      </c>
    </row>
    <row r="3069" spans="1:6" ht="13.5">
      <c r="A3069" s="244" t="s">
        <v>12525</v>
      </c>
      <c r="B3069" s="244" t="str">
        <f t="shared" si="47"/>
        <v>92343U</v>
      </c>
      <c r="C3069" s="244" t="s">
        <v>7125</v>
      </c>
      <c r="D3069" s="244" t="s">
        <v>65</v>
      </c>
      <c r="E3069" s="244" t="s">
        <v>4952</v>
      </c>
      <c r="F3069" s="245">
        <v>93.61</v>
      </c>
    </row>
    <row r="3070" spans="1:6" ht="13.5">
      <c r="A3070" s="244" t="s">
        <v>12526</v>
      </c>
      <c r="B3070" s="244" t="str">
        <f t="shared" si="47"/>
        <v>92361U</v>
      </c>
      <c r="C3070" s="244" t="s">
        <v>7126</v>
      </c>
      <c r="D3070" s="244" t="s">
        <v>65</v>
      </c>
      <c r="E3070" s="244" t="s">
        <v>4952</v>
      </c>
      <c r="F3070" s="245">
        <v>59.01</v>
      </c>
    </row>
    <row r="3071" spans="1:6" ht="13.5">
      <c r="A3071" s="244" t="s">
        <v>12527</v>
      </c>
      <c r="B3071" s="244" t="str">
        <f t="shared" si="47"/>
        <v>92362U</v>
      </c>
      <c r="C3071" s="244" t="s">
        <v>7127</v>
      </c>
      <c r="D3071" s="244" t="s">
        <v>65</v>
      </c>
      <c r="E3071" s="244" t="s">
        <v>4952</v>
      </c>
      <c r="F3071" s="245">
        <v>93.95</v>
      </c>
    </row>
    <row r="3072" spans="1:6" ht="13.5">
      <c r="A3072" s="244" t="s">
        <v>12528</v>
      </c>
      <c r="B3072" s="244" t="str">
        <f t="shared" si="47"/>
        <v>92364U</v>
      </c>
      <c r="C3072" s="244" t="s">
        <v>7128</v>
      </c>
      <c r="D3072" s="244" t="s">
        <v>65</v>
      </c>
      <c r="E3072" s="244" t="s">
        <v>4952</v>
      </c>
      <c r="F3072" s="245">
        <v>32.72</v>
      </c>
    </row>
    <row r="3073" spans="1:6" ht="13.5">
      <c r="A3073" s="244" t="s">
        <v>12529</v>
      </c>
      <c r="B3073" s="244" t="str">
        <f t="shared" si="47"/>
        <v>92365U</v>
      </c>
      <c r="C3073" s="244" t="s">
        <v>7129</v>
      </c>
      <c r="D3073" s="244" t="s">
        <v>65</v>
      </c>
      <c r="E3073" s="244" t="s">
        <v>4952</v>
      </c>
      <c r="F3073" s="245">
        <v>37.590000000000003</v>
      </c>
    </row>
    <row r="3074" spans="1:6" ht="13.5">
      <c r="A3074" s="244" t="s">
        <v>12530</v>
      </c>
      <c r="B3074" s="244" t="str">
        <f t="shared" si="47"/>
        <v>92366U</v>
      </c>
      <c r="C3074" s="244" t="s">
        <v>7130</v>
      </c>
      <c r="D3074" s="244" t="s">
        <v>65</v>
      </c>
      <c r="E3074" s="244" t="s">
        <v>4952</v>
      </c>
      <c r="F3074" s="245">
        <v>52.14</v>
      </c>
    </row>
    <row r="3075" spans="1:6" ht="13.5">
      <c r="A3075" s="244" t="s">
        <v>12531</v>
      </c>
      <c r="B3075" s="244" t="str">
        <f t="shared" si="47"/>
        <v>92367U</v>
      </c>
      <c r="C3075" s="244" t="s">
        <v>7131</v>
      </c>
      <c r="D3075" s="244" t="s">
        <v>65</v>
      </c>
      <c r="E3075" s="244" t="s">
        <v>4952</v>
      </c>
      <c r="F3075" s="245">
        <v>64.010000000000005</v>
      </c>
    </row>
    <row r="3076" spans="1:6" ht="13.5">
      <c r="A3076" s="244" t="s">
        <v>12532</v>
      </c>
      <c r="B3076" s="244" t="str">
        <f t="shared" si="47"/>
        <v>92368U</v>
      </c>
      <c r="C3076" s="244" t="s">
        <v>7132</v>
      </c>
      <c r="D3076" s="244" t="s">
        <v>65</v>
      </c>
      <c r="E3076" s="244" t="s">
        <v>4952</v>
      </c>
      <c r="F3076" s="245">
        <v>84.41</v>
      </c>
    </row>
    <row r="3077" spans="1:6" ht="13.5">
      <c r="A3077" s="244" t="s">
        <v>12533</v>
      </c>
      <c r="B3077" s="244" t="str">
        <f t="shared" si="47"/>
        <v>92648U</v>
      </c>
      <c r="C3077" s="244" t="s">
        <v>7133</v>
      </c>
      <c r="D3077" s="244" t="s">
        <v>65</v>
      </c>
      <c r="E3077" s="244" t="s">
        <v>4952</v>
      </c>
      <c r="F3077" s="245">
        <v>50.56</v>
      </c>
    </row>
    <row r="3078" spans="1:6" ht="13.5">
      <c r="A3078" s="244" t="s">
        <v>12534</v>
      </c>
      <c r="B3078" s="244" t="str">
        <f t="shared" si="47"/>
        <v>92649U</v>
      </c>
      <c r="C3078" s="244" t="s">
        <v>7134</v>
      </c>
      <c r="D3078" s="244" t="s">
        <v>65</v>
      </c>
      <c r="E3078" s="244" t="s">
        <v>4952</v>
      </c>
      <c r="F3078" s="245">
        <v>61.58</v>
      </c>
    </row>
    <row r="3079" spans="1:6" ht="13.5">
      <c r="A3079" s="244" t="s">
        <v>12535</v>
      </c>
      <c r="B3079" s="244" t="str">
        <f t="shared" si="47"/>
        <v>92650U</v>
      </c>
      <c r="C3079" s="244" t="s">
        <v>7135</v>
      </c>
      <c r="D3079" s="244" t="s">
        <v>65</v>
      </c>
      <c r="E3079" s="244" t="s">
        <v>4952</v>
      </c>
      <c r="F3079" s="245">
        <v>96.52</v>
      </c>
    </row>
    <row r="3080" spans="1:6" ht="13.5">
      <c r="A3080" s="244" t="s">
        <v>12536</v>
      </c>
      <c r="B3080" s="244" t="str">
        <f t="shared" ref="B3080:B3143" si="48">A3080&amp;"U"</f>
        <v>92652U</v>
      </c>
      <c r="C3080" s="244" t="s">
        <v>7136</v>
      </c>
      <c r="D3080" s="244" t="s">
        <v>65</v>
      </c>
      <c r="E3080" s="244" t="s">
        <v>4952</v>
      </c>
      <c r="F3080" s="245">
        <v>35.840000000000003</v>
      </c>
    </row>
    <row r="3081" spans="1:6" ht="13.5">
      <c r="A3081" s="244" t="s">
        <v>12537</v>
      </c>
      <c r="B3081" s="244" t="str">
        <f t="shared" si="48"/>
        <v>92653U</v>
      </c>
      <c r="C3081" s="244" t="s">
        <v>7137</v>
      </c>
      <c r="D3081" s="244" t="s">
        <v>65</v>
      </c>
      <c r="E3081" s="244" t="s">
        <v>4952</v>
      </c>
      <c r="F3081" s="245">
        <v>40.729999999999997</v>
      </c>
    </row>
    <row r="3082" spans="1:6" ht="13.5">
      <c r="A3082" s="244" t="s">
        <v>12538</v>
      </c>
      <c r="B3082" s="244" t="str">
        <f t="shared" si="48"/>
        <v>92654U</v>
      </c>
      <c r="C3082" s="244" t="s">
        <v>7138</v>
      </c>
      <c r="D3082" s="244" t="s">
        <v>65</v>
      </c>
      <c r="E3082" s="244" t="s">
        <v>4952</v>
      </c>
      <c r="F3082" s="245">
        <v>55.29</v>
      </c>
    </row>
    <row r="3083" spans="1:6" ht="13.5">
      <c r="A3083" s="244" t="s">
        <v>12539</v>
      </c>
      <c r="B3083" s="244" t="str">
        <f t="shared" si="48"/>
        <v>92655U</v>
      </c>
      <c r="C3083" s="244" t="s">
        <v>7139</v>
      </c>
      <c r="D3083" s="244" t="s">
        <v>65</v>
      </c>
      <c r="E3083" s="244" t="s">
        <v>4952</v>
      </c>
      <c r="F3083" s="245">
        <v>67.23</v>
      </c>
    </row>
    <row r="3084" spans="1:6" ht="13.5">
      <c r="A3084" s="244" t="s">
        <v>12540</v>
      </c>
      <c r="B3084" s="244" t="str">
        <f t="shared" si="48"/>
        <v>92656U</v>
      </c>
      <c r="C3084" s="244" t="s">
        <v>7140</v>
      </c>
      <c r="D3084" s="244" t="s">
        <v>65</v>
      </c>
      <c r="E3084" s="244" t="s">
        <v>4952</v>
      </c>
      <c r="F3084" s="245">
        <v>87.63</v>
      </c>
    </row>
    <row r="3085" spans="1:6" ht="13.5">
      <c r="A3085" s="244" t="s">
        <v>12541</v>
      </c>
      <c r="B3085" s="244" t="str">
        <f t="shared" si="48"/>
        <v>92687U</v>
      </c>
      <c r="C3085" s="244" t="s">
        <v>7141</v>
      </c>
      <c r="D3085" s="244" t="s">
        <v>65</v>
      </c>
      <c r="E3085" s="244" t="s">
        <v>4952</v>
      </c>
      <c r="F3085" s="245">
        <v>16.95</v>
      </c>
    </row>
    <row r="3086" spans="1:6" ht="13.5">
      <c r="A3086" s="244" t="s">
        <v>12542</v>
      </c>
      <c r="B3086" s="244" t="str">
        <f t="shared" si="48"/>
        <v>92688U</v>
      </c>
      <c r="C3086" s="244" t="s">
        <v>7142</v>
      </c>
      <c r="D3086" s="244" t="s">
        <v>65</v>
      </c>
      <c r="E3086" s="244" t="s">
        <v>4952</v>
      </c>
      <c r="F3086" s="245">
        <v>23.97</v>
      </c>
    </row>
    <row r="3087" spans="1:6" ht="13.5">
      <c r="A3087" s="244" t="s">
        <v>12543</v>
      </c>
      <c r="B3087" s="244" t="str">
        <f t="shared" si="48"/>
        <v>92689U</v>
      </c>
      <c r="C3087" s="244" t="s">
        <v>7143</v>
      </c>
      <c r="D3087" s="244" t="s">
        <v>65</v>
      </c>
      <c r="E3087" s="244" t="s">
        <v>4952</v>
      </c>
      <c r="F3087" s="245">
        <v>25.42</v>
      </c>
    </row>
    <row r="3088" spans="1:6" ht="13.5">
      <c r="A3088" s="244" t="s">
        <v>12544</v>
      </c>
      <c r="B3088" s="244" t="str">
        <f t="shared" si="48"/>
        <v>92690U</v>
      </c>
      <c r="C3088" s="244" t="s">
        <v>7144</v>
      </c>
      <c r="D3088" s="244" t="s">
        <v>65</v>
      </c>
      <c r="E3088" s="244" t="s">
        <v>4952</v>
      </c>
      <c r="F3088" s="245">
        <v>36.76</v>
      </c>
    </row>
    <row r="3089" spans="1:6" ht="13.5">
      <c r="A3089" s="244" t="s">
        <v>12545</v>
      </c>
      <c r="B3089" s="244" t="str">
        <f t="shared" si="48"/>
        <v>94462U</v>
      </c>
      <c r="C3089" s="244" t="s">
        <v>7145</v>
      </c>
      <c r="D3089" s="244" t="s">
        <v>65</v>
      </c>
      <c r="E3089" s="244" t="s">
        <v>4952</v>
      </c>
      <c r="F3089" s="245">
        <v>60.35</v>
      </c>
    </row>
    <row r="3090" spans="1:6" ht="13.5">
      <c r="A3090" s="244" t="s">
        <v>12546</v>
      </c>
      <c r="B3090" s="244" t="str">
        <f t="shared" si="48"/>
        <v>94463U</v>
      </c>
      <c r="C3090" s="244" t="s">
        <v>7146</v>
      </c>
      <c r="D3090" s="244" t="s">
        <v>65</v>
      </c>
      <c r="E3090" s="244" t="s">
        <v>4952</v>
      </c>
      <c r="F3090" s="245">
        <v>70.41</v>
      </c>
    </row>
    <row r="3091" spans="1:6" ht="13.5">
      <c r="A3091" s="244" t="s">
        <v>12547</v>
      </c>
      <c r="B3091" s="244" t="str">
        <f t="shared" si="48"/>
        <v>94464U</v>
      </c>
      <c r="C3091" s="244" t="s">
        <v>7147</v>
      </c>
      <c r="D3091" s="244" t="s">
        <v>65</v>
      </c>
      <c r="E3091" s="244" t="s">
        <v>4952</v>
      </c>
      <c r="F3091" s="245">
        <v>98.85</v>
      </c>
    </row>
    <row r="3092" spans="1:6" ht="13.5">
      <c r="A3092" s="244" t="s">
        <v>12548</v>
      </c>
      <c r="B3092" s="244" t="str">
        <f t="shared" si="48"/>
        <v>94602U</v>
      </c>
      <c r="C3092" s="244" t="s">
        <v>12549</v>
      </c>
      <c r="D3092" s="244" t="s">
        <v>65</v>
      </c>
      <c r="E3092" s="244" t="s">
        <v>4952</v>
      </c>
      <c r="F3092" s="245">
        <v>140.59</v>
      </c>
    </row>
    <row r="3093" spans="1:6" ht="13.5">
      <c r="A3093" s="244" t="s">
        <v>12550</v>
      </c>
      <c r="B3093" s="244" t="str">
        <f t="shared" si="48"/>
        <v>94603U</v>
      </c>
      <c r="C3093" s="244" t="s">
        <v>12551</v>
      </c>
      <c r="D3093" s="244" t="s">
        <v>65</v>
      </c>
      <c r="E3093" s="244" t="s">
        <v>4952</v>
      </c>
      <c r="F3093" s="245">
        <v>189.11</v>
      </c>
    </row>
    <row r="3094" spans="1:6" ht="13.5">
      <c r="A3094" s="244" t="s">
        <v>12552</v>
      </c>
      <c r="B3094" s="244" t="str">
        <f t="shared" si="48"/>
        <v>94604U</v>
      </c>
      <c r="C3094" s="244" t="s">
        <v>12553</v>
      </c>
      <c r="D3094" s="244" t="s">
        <v>65</v>
      </c>
      <c r="E3094" s="244" t="s">
        <v>4952</v>
      </c>
      <c r="F3094" s="245">
        <v>258.55</v>
      </c>
    </row>
    <row r="3095" spans="1:6" ht="13.5">
      <c r="A3095" s="244" t="s">
        <v>12554</v>
      </c>
      <c r="B3095" s="244" t="str">
        <f t="shared" si="48"/>
        <v>94605U</v>
      </c>
      <c r="C3095" s="244" t="s">
        <v>12555</v>
      </c>
      <c r="D3095" s="244" t="s">
        <v>65</v>
      </c>
      <c r="E3095" s="244" t="s">
        <v>4952</v>
      </c>
      <c r="F3095" s="245">
        <v>369.92</v>
      </c>
    </row>
    <row r="3096" spans="1:6" ht="13.5">
      <c r="A3096" s="244" t="s">
        <v>12556</v>
      </c>
      <c r="B3096" s="244" t="str">
        <f t="shared" si="48"/>
        <v>94648U</v>
      </c>
      <c r="C3096" s="244" t="s">
        <v>7148</v>
      </c>
      <c r="D3096" s="244" t="s">
        <v>65</v>
      </c>
      <c r="E3096" s="244" t="s">
        <v>4900</v>
      </c>
      <c r="F3096" s="245">
        <v>6.87</v>
      </c>
    </row>
    <row r="3097" spans="1:6" ht="13.5">
      <c r="A3097" s="244" t="s">
        <v>12557</v>
      </c>
      <c r="B3097" s="244" t="str">
        <f t="shared" si="48"/>
        <v>94649U</v>
      </c>
      <c r="C3097" s="244" t="s">
        <v>7149</v>
      </c>
      <c r="D3097" s="244" t="s">
        <v>65</v>
      </c>
      <c r="E3097" s="244" t="s">
        <v>4900</v>
      </c>
      <c r="F3097" s="245">
        <v>10.119999999999999</v>
      </c>
    </row>
    <row r="3098" spans="1:6" ht="13.5">
      <c r="A3098" s="244" t="s">
        <v>12558</v>
      </c>
      <c r="B3098" s="244" t="str">
        <f t="shared" si="48"/>
        <v>94650U</v>
      </c>
      <c r="C3098" s="244" t="s">
        <v>7150</v>
      </c>
      <c r="D3098" s="244" t="s">
        <v>65</v>
      </c>
      <c r="E3098" s="244" t="s">
        <v>4900</v>
      </c>
      <c r="F3098" s="245">
        <v>14.47</v>
      </c>
    </row>
    <row r="3099" spans="1:6" ht="13.5">
      <c r="A3099" s="244" t="s">
        <v>12559</v>
      </c>
      <c r="B3099" s="244" t="str">
        <f t="shared" si="48"/>
        <v>94651U</v>
      </c>
      <c r="C3099" s="244" t="s">
        <v>7151</v>
      </c>
      <c r="D3099" s="244" t="s">
        <v>65</v>
      </c>
      <c r="E3099" s="244" t="s">
        <v>4900</v>
      </c>
      <c r="F3099" s="245">
        <v>15.69</v>
      </c>
    </row>
    <row r="3100" spans="1:6" ht="13.5">
      <c r="A3100" s="244" t="s">
        <v>12560</v>
      </c>
      <c r="B3100" s="244" t="str">
        <f t="shared" si="48"/>
        <v>94652U</v>
      </c>
      <c r="C3100" s="244" t="s">
        <v>7152</v>
      </c>
      <c r="D3100" s="244" t="s">
        <v>65</v>
      </c>
      <c r="E3100" s="244" t="s">
        <v>4900</v>
      </c>
      <c r="F3100" s="245">
        <v>25.52</v>
      </c>
    </row>
    <row r="3101" spans="1:6" ht="13.5">
      <c r="A3101" s="244" t="s">
        <v>12561</v>
      </c>
      <c r="B3101" s="244" t="str">
        <f t="shared" si="48"/>
        <v>94653U</v>
      </c>
      <c r="C3101" s="244" t="s">
        <v>7153</v>
      </c>
      <c r="D3101" s="244" t="s">
        <v>65</v>
      </c>
      <c r="E3101" s="244" t="s">
        <v>4900</v>
      </c>
      <c r="F3101" s="245">
        <v>36.1</v>
      </c>
    </row>
    <row r="3102" spans="1:6" ht="13.5">
      <c r="A3102" s="244" t="s">
        <v>12562</v>
      </c>
      <c r="B3102" s="244" t="str">
        <f t="shared" si="48"/>
        <v>94654U</v>
      </c>
      <c r="C3102" s="244" t="s">
        <v>7154</v>
      </c>
      <c r="D3102" s="244" t="s">
        <v>65</v>
      </c>
      <c r="E3102" s="244" t="s">
        <v>4900</v>
      </c>
      <c r="F3102" s="245">
        <v>48.47</v>
      </c>
    </row>
    <row r="3103" spans="1:6" ht="13.5">
      <c r="A3103" s="244" t="s">
        <v>12563</v>
      </c>
      <c r="B3103" s="244" t="str">
        <f t="shared" si="48"/>
        <v>94655U</v>
      </c>
      <c r="C3103" s="244" t="s">
        <v>7155</v>
      </c>
      <c r="D3103" s="244" t="s">
        <v>65</v>
      </c>
      <c r="E3103" s="244" t="s">
        <v>4900</v>
      </c>
      <c r="F3103" s="245">
        <v>67.290000000000006</v>
      </c>
    </row>
    <row r="3104" spans="1:6" ht="13.5">
      <c r="A3104" s="244" t="s">
        <v>12564</v>
      </c>
      <c r="B3104" s="244" t="str">
        <f t="shared" si="48"/>
        <v>94716U</v>
      </c>
      <c r="C3104" s="244" t="s">
        <v>7156</v>
      </c>
      <c r="D3104" s="244" t="s">
        <v>65</v>
      </c>
      <c r="E3104" s="244" t="s">
        <v>4900</v>
      </c>
      <c r="F3104" s="245">
        <v>16.48</v>
      </c>
    </row>
    <row r="3105" spans="1:6" ht="13.5">
      <c r="A3105" s="244" t="s">
        <v>12565</v>
      </c>
      <c r="B3105" s="244" t="str">
        <f t="shared" si="48"/>
        <v>94717U</v>
      </c>
      <c r="C3105" s="244" t="s">
        <v>7157</v>
      </c>
      <c r="D3105" s="244" t="s">
        <v>65</v>
      </c>
      <c r="E3105" s="244" t="s">
        <v>4900</v>
      </c>
      <c r="F3105" s="245">
        <v>24.05</v>
      </c>
    </row>
    <row r="3106" spans="1:6" ht="13.5">
      <c r="A3106" s="244" t="s">
        <v>12566</v>
      </c>
      <c r="B3106" s="244" t="str">
        <f t="shared" si="48"/>
        <v>94718U</v>
      </c>
      <c r="C3106" s="244" t="s">
        <v>7158</v>
      </c>
      <c r="D3106" s="244" t="s">
        <v>65</v>
      </c>
      <c r="E3106" s="244" t="s">
        <v>4900</v>
      </c>
      <c r="F3106" s="245">
        <v>29.78</v>
      </c>
    </row>
    <row r="3107" spans="1:6" ht="13.5">
      <c r="A3107" s="244" t="s">
        <v>12567</v>
      </c>
      <c r="B3107" s="244" t="str">
        <f t="shared" si="48"/>
        <v>94719U</v>
      </c>
      <c r="C3107" s="244" t="s">
        <v>7159</v>
      </c>
      <c r="D3107" s="244" t="s">
        <v>65</v>
      </c>
      <c r="E3107" s="244" t="s">
        <v>4900</v>
      </c>
      <c r="F3107" s="245">
        <v>38.86</v>
      </c>
    </row>
    <row r="3108" spans="1:6" ht="13.5">
      <c r="A3108" s="244" t="s">
        <v>12568</v>
      </c>
      <c r="B3108" s="244" t="str">
        <f t="shared" si="48"/>
        <v>94720U</v>
      </c>
      <c r="C3108" s="244" t="s">
        <v>7160</v>
      </c>
      <c r="D3108" s="244" t="s">
        <v>65</v>
      </c>
      <c r="E3108" s="244" t="s">
        <v>4900</v>
      </c>
      <c r="F3108" s="245">
        <v>58.77</v>
      </c>
    </row>
    <row r="3109" spans="1:6" ht="13.5">
      <c r="A3109" s="244" t="s">
        <v>12569</v>
      </c>
      <c r="B3109" s="244" t="str">
        <f t="shared" si="48"/>
        <v>94721U</v>
      </c>
      <c r="C3109" s="244" t="s">
        <v>7161</v>
      </c>
      <c r="D3109" s="244" t="s">
        <v>65</v>
      </c>
      <c r="E3109" s="244" t="s">
        <v>4900</v>
      </c>
      <c r="F3109" s="245">
        <v>85.4</v>
      </c>
    </row>
    <row r="3110" spans="1:6" ht="13.5">
      <c r="A3110" s="244" t="s">
        <v>12570</v>
      </c>
      <c r="B3110" s="244" t="str">
        <f t="shared" si="48"/>
        <v>94722U</v>
      </c>
      <c r="C3110" s="244" t="s">
        <v>7162</v>
      </c>
      <c r="D3110" s="244" t="s">
        <v>65</v>
      </c>
      <c r="E3110" s="244" t="s">
        <v>4900</v>
      </c>
      <c r="F3110" s="245">
        <v>149.07</v>
      </c>
    </row>
    <row r="3111" spans="1:6" ht="13.5">
      <c r="A3111" s="244" t="s">
        <v>12571</v>
      </c>
      <c r="B3111" s="244" t="str">
        <f t="shared" si="48"/>
        <v>95697U</v>
      </c>
      <c r="C3111" s="244" t="s">
        <v>12572</v>
      </c>
      <c r="D3111" s="244" t="s">
        <v>65</v>
      </c>
      <c r="E3111" s="244" t="s">
        <v>4952</v>
      </c>
      <c r="F3111" s="245">
        <v>48</v>
      </c>
    </row>
    <row r="3112" spans="1:6" ht="13.5">
      <c r="A3112" s="244" t="s">
        <v>12573</v>
      </c>
      <c r="B3112" s="244" t="str">
        <f t="shared" si="48"/>
        <v>96635U</v>
      </c>
      <c r="C3112" s="244" t="s">
        <v>7163</v>
      </c>
      <c r="D3112" s="244" t="s">
        <v>65</v>
      </c>
      <c r="E3112" s="244" t="s">
        <v>4952</v>
      </c>
      <c r="F3112" s="245">
        <v>21.67</v>
      </c>
    </row>
    <row r="3113" spans="1:6" ht="13.5">
      <c r="A3113" s="244" t="s">
        <v>12574</v>
      </c>
      <c r="B3113" s="244" t="str">
        <f t="shared" si="48"/>
        <v>96636U</v>
      </c>
      <c r="C3113" s="244" t="s">
        <v>7164</v>
      </c>
      <c r="D3113" s="244" t="s">
        <v>65</v>
      </c>
      <c r="E3113" s="244" t="s">
        <v>4952</v>
      </c>
      <c r="F3113" s="245">
        <v>22.83</v>
      </c>
    </row>
    <row r="3114" spans="1:6" ht="13.5">
      <c r="A3114" s="244" t="s">
        <v>12575</v>
      </c>
      <c r="B3114" s="244" t="str">
        <f t="shared" si="48"/>
        <v>96644U</v>
      </c>
      <c r="C3114" s="244" t="s">
        <v>7165</v>
      </c>
      <c r="D3114" s="244" t="s">
        <v>65</v>
      </c>
      <c r="E3114" s="244" t="s">
        <v>4952</v>
      </c>
      <c r="F3114" s="245">
        <v>14.57</v>
      </c>
    </row>
    <row r="3115" spans="1:6" ht="13.5">
      <c r="A3115" s="244" t="s">
        <v>12576</v>
      </c>
      <c r="B3115" s="244" t="str">
        <f t="shared" si="48"/>
        <v>96645U</v>
      </c>
      <c r="C3115" s="244" t="s">
        <v>7166</v>
      </c>
      <c r="D3115" s="244" t="s">
        <v>65</v>
      </c>
      <c r="E3115" s="244" t="s">
        <v>4952</v>
      </c>
      <c r="F3115" s="245">
        <v>18.82</v>
      </c>
    </row>
    <row r="3116" spans="1:6" ht="13.5">
      <c r="A3116" s="244" t="s">
        <v>12577</v>
      </c>
      <c r="B3116" s="244" t="str">
        <f t="shared" si="48"/>
        <v>96646U</v>
      </c>
      <c r="C3116" s="244" t="s">
        <v>7167</v>
      </c>
      <c r="D3116" s="244" t="s">
        <v>65</v>
      </c>
      <c r="E3116" s="244" t="s">
        <v>4952</v>
      </c>
      <c r="F3116" s="245">
        <v>29.15</v>
      </c>
    </row>
    <row r="3117" spans="1:6" ht="13.5">
      <c r="A3117" s="244" t="s">
        <v>12578</v>
      </c>
      <c r="B3117" s="244" t="str">
        <f t="shared" si="48"/>
        <v>96647U</v>
      </c>
      <c r="C3117" s="244" t="s">
        <v>7168</v>
      </c>
      <c r="D3117" s="244" t="s">
        <v>65</v>
      </c>
      <c r="E3117" s="244" t="s">
        <v>4952</v>
      </c>
      <c r="F3117" s="245">
        <v>13.29</v>
      </c>
    </row>
    <row r="3118" spans="1:6" ht="13.5">
      <c r="A3118" s="244" t="s">
        <v>12579</v>
      </c>
      <c r="B3118" s="244" t="str">
        <f t="shared" si="48"/>
        <v>96648U</v>
      </c>
      <c r="C3118" s="244" t="s">
        <v>7169</v>
      </c>
      <c r="D3118" s="244" t="s">
        <v>65</v>
      </c>
      <c r="E3118" s="244" t="s">
        <v>4952</v>
      </c>
      <c r="F3118" s="245">
        <v>24.01</v>
      </c>
    </row>
    <row r="3119" spans="1:6" ht="13.5">
      <c r="A3119" s="244" t="s">
        <v>12580</v>
      </c>
      <c r="B3119" s="244" t="str">
        <f t="shared" si="48"/>
        <v>96649U</v>
      </c>
      <c r="C3119" s="244" t="s">
        <v>7170</v>
      </c>
      <c r="D3119" s="244" t="s">
        <v>65</v>
      </c>
      <c r="E3119" s="244" t="s">
        <v>4952</v>
      </c>
      <c r="F3119" s="245">
        <v>35.200000000000003</v>
      </c>
    </row>
    <row r="3120" spans="1:6" ht="13.5">
      <c r="A3120" s="244" t="s">
        <v>12581</v>
      </c>
      <c r="B3120" s="244" t="str">
        <f t="shared" si="48"/>
        <v>96668U</v>
      </c>
      <c r="C3120" s="244" t="s">
        <v>7171</v>
      </c>
      <c r="D3120" s="244" t="s">
        <v>65</v>
      </c>
      <c r="E3120" s="244" t="s">
        <v>4952</v>
      </c>
      <c r="F3120" s="245">
        <v>9.6199999999999992</v>
      </c>
    </row>
    <row r="3121" spans="1:6" ht="13.5">
      <c r="A3121" s="244" t="s">
        <v>12582</v>
      </c>
      <c r="B3121" s="244" t="str">
        <f t="shared" si="48"/>
        <v>96669U</v>
      </c>
      <c r="C3121" s="244" t="s">
        <v>7172</v>
      </c>
      <c r="D3121" s="244" t="s">
        <v>65</v>
      </c>
      <c r="E3121" s="244" t="s">
        <v>4952</v>
      </c>
      <c r="F3121" s="245">
        <v>11.98</v>
      </c>
    </row>
    <row r="3122" spans="1:6" ht="13.5">
      <c r="A3122" s="244" t="s">
        <v>12583</v>
      </c>
      <c r="B3122" s="244" t="str">
        <f t="shared" si="48"/>
        <v>96670U</v>
      </c>
      <c r="C3122" s="244" t="s">
        <v>7173</v>
      </c>
      <c r="D3122" s="244" t="s">
        <v>65</v>
      </c>
      <c r="E3122" s="244" t="s">
        <v>4952</v>
      </c>
      <c r="F3122" s="245">
        <v>18.190000000000001</v>
      </c>
    </row>
    <row r="3123" spans="1:6" ht="13.5">
      <c r="A3123" s="244" t="s">
        <v>12584</v>
      </c>
      <c r="B3123" s="244" t="str">
        <f t="shared" si="48"/>
        <v>96671U</v>
      </c>
      <c r="C3123" s="244" t="s">
        <v>7174</v>
      </c>
      <c r="D3123" s="244" t="s">
        <v>65</v>
      </c>
      <c r="E3123" s="244" t="s">
        <v>4952</v>
      </c>
      <c r="F3123" s="245">
        <v>24.32</v>
      </c>
    </row>
    <row r="3124" spans="1:6" ht="13.5">
      <c r="A3124" s="244" t="s">
        <v>12585</v>
      </c>
      <c r="B3124" s="244" t="str">
        <f t="shared" si="48"/>
        <v>96672U</v>
      </c>
      <c r="C3124" s="244" t="s">
        <v>7175</v>
      </c>
      <c r="D3124" s="244" t="s">
        <v>65</v>
      </c>
      <c r="E3124" s="244" t="s">
        <v>4952</v>
      </c>
      <c r="F3124" s="245">
        <v>35.67</v>
      </c>
    </row>
    <row r="3125" spans="1:6" ht="13.5">
      <c r="A3125" s="244" t="s">
        <v>12586</v>
      </c>
      <c r="B3125" s="244" t="str">
        <f t="shared" si="48"/>
        <v>96673U</v>
      </c>
      <c r="C3125" s="244" t="s">
        <v>7176</v>
      </c>
      <c r="D3125" s="244" t="s">
        <v>65</v>
      </c>
      <c r="E3125" s="244" t="s">
        <v>4952</v>
      </c>
      <c r="F3125" s="245">
        <v>58.38</v>
      </c>
    </row>
    <row r="3126" spans="1:6" ht="13.5">
      <c r="A3126" s="244" t="s">
        <v>12587</v>
      </c>
      <c r="B3126" s="244" t="str">
        <f t="shared" si="48"/>
        <v>96674U</v>
      </c>
      <c r="C3126" s="244" t="s">
        <v>7177</v>
      </c>
      <c r="D3126" s="244" t="s">
        <v>65</v>
      </c>
      <c r="E3126" s="244" t="s">
        <v>4952</v>
      </c>
      <c r="F3126" s="245">
        <v>82</v>
      </c>
    </row>
    <row r="3127" spans="1:6" ht="13.5">
      <c r="A3127" s="244" t="s">
        <v>12588</v>
      </c>
      <c r="B3127" s="244" t="str">
        <f t="shared" si="48"/>
        <v>96675U</v>
      </c>
      <c r="C3127" s="244" t="s">
        <v>7178</v>
      </c>
      <c r="D3127" s="244" t="s">
        <v>65</v>
      </c>
      <c r="E3127" s="244" t="s">
        <v>4952</v>
      </c>
      <c r="F3127" s="245">
        <v>142.76</v>
      </c>
    </row>
    <row r="3128" spans="1:6" ht="13.5">
      <c r="A3128" s="244" t="s">
        <v>12589</v>
      </c>
      <c r="B3128" s="244" t="str">
        <f t="shared" si="48"/>
        <v>96676U</v>
      </c>
      <c r="C3128" s="244" t="s">
        <v>7179</v>
      </c>
      <c r="D3128" s="244" t="s">
        <v>65</v>
      </c>
      <c r="E3128" s="244" t="s">
        <v>4952</v>
      </c>
      <c r="F3128" s="245">
        <v>9.59</v>
      </c>
    </row>
    <row r="3129" spans="1:6" ht="13.5">
      <c r="A3129" s="244" t="s">
        <v>12590</v>
      </c>
      <c r="B3129" s="244" t="str">
        <f t="shared" si="48"/>
        <v>96677U</v>
      </c>
      <c r="C3129" s="244" t="s">
        <v>7180</v>
      </c>
      <c r="D3129" s="244" t="s">
        <v>65</v>
      </c>
      <c r="E3129" s="244" t="s">
        <v>4952</v>
      </c>
      <c r="F3129" s="245">
        <v>15.84</v>
      </c>
    </row>
    <row r="3130" spans="1:6" ht="13.5">
      <c r="A3130" s="244" t="s">
        <v>12591</v>
      </c>
      <c r="B3130" s="244" t="str">
        <f t="shared" si="48"/>
        <v>96678U</v>
      </c>
      <c r="C3130" s="244" t="s">
        <v>7181</v>
      </c>
      <c r="D3130" s="244" t="s">
        <v>65</v>
      </c>
      <c r="E3130" s="244" t="s">
        <v>4952</v>
      </c>
      <c r="F3130" s="245">
        <v>22.02</v>
      </c>
    </row>
    <row r="3131" spans="1:6" ht="13.5">
      <c r="A3131" s="244" t="s">
        <v>12592</v>
      </c>
      <c r="B3131" s="244" t="str">
        <f t="shared" si="48"/>
        <v>96679U</v>
      </c>
      <c r="C3131" s="244" t="s">
        <v>7182</v>
      </c>
      <c r="D3131" s="244" t="s">
        <v>65</v>
      </c>
      <c r="E3131" s="244" t="s">
        <v>4952</v>
      </c>
      <c r="F3131" s="245">
        <v>32.11</v>
      </c>
    </row>
    <row r="3132" spans="1:6" ht="13.5">
      <c r="A3132" s="244" t="s">
        <v>12593</v>
      </c>
      <c r="B3132" s="244" t="str">
        <f t="shared" si="48"/>
        <v>96680U</v>
      </c>
      <c r="C3132" s="244" t="s">
        <v>7183</v>
      </c>
      <c r="D3132" s="244" t="s">
        <v>65</v>
      </c>
      <c r="E3132" s="244" t="s">
        <v>4952</v>
      </c>
      <c r="F3132" s="245">
        <v>43.2</v>
      </c>
    </row>
    <row r="3133" spans="1:6" ht="13.5">
      <c r="A3133" s="244" t="s">
        <v>12594</v>
      </c>
      <c r="B3133" s="244" t="str">
        <f t="shared" si="48"/>
        <v>96681U</v>
      </c>
      <c r="C3133" s="244" t="s">
        <v>7184</v>
      </c>
      <c r="D3133" s="244" t="s">
        <v>65</v>
      </c>
      <c r="E3133" s="244" t="s">
        <v>4952</v>
      </c>
      <c r="F3133" s="245">
        <v>80.87</v>
      </c>
    </row>
    <row r="3134" spans="1:6" ht="13.5">
      <c r="A3134" s="244" t="s">
        <v>12595</v>
      </c>
      <c r="B3134" s="244" t="str">
        <f t="shared" si="48"/>
        <v>96682U</v>
      </c>
      <c r="C3134" s="244" t="s">
        <v>7185</v>
      </c>
      <c r="D3134" s="244" t="s">
        <v>65</v>
      </c>
      <c r="E3134" s="244" t="s">
        <v>4952</v>
      </c>
      <c r="F3134" s="245">
        <v>119.33</v>
      </c>
    </row>
    <row r="3135" spans="1:6" ht="13.5">
      <c r="A3135" s="244" t="s">
        <v>12596</v>
      </c>
      <c r="B3135" s="244" t="str">
        <f t="shared" si="48"/>
        <v>96683U</v>
      </c>
      <c r="C3135" s="244" t="s">
        <v>7186</v>
      </c>
      <c r="D3135" s="244" t="s">
        <v>65</v>
      </c>
      <c r="E3135" s="244" t="s">
        <v>4952</v>
      </c>
      <c r="F3135" s="245">
        <v>163.21</v>
      </c>
    </row>
    <row r="3136" spans="1:6" ht="13.5">
      <c r="A3136" s="244" t="s">
        <v>12597</v>
      </c>
      <c r="B3136" s="244" t="str">
        <f t="shared" si="48"/>
        <v>96718U</v>
      </c>
      <c r="C3136" s="244" t="s">
        <v>7187</v>
      </c>
      <c r="D3136" s="244" t="s">
        <v>65</v>
      </c>
      <c r="E3136" s="244" t="s">
        <v>4952</v>
      </c>
      <c r="F3136" s="245">
        <v>6.35</v>
      </c>
    </row>
    <row r="3137" spans="1:6" ht="13.5">
      <c r="A3137" s="244" t="s">
        <v>12598</v>
      </c>
      <c r="B3137" s="244" t="str">
        <f t="shared" si="48"/>
        <v>96719U</v>
      </c>
      <c r="C3137" s="244" t="s">
        <v>7188</v>
      </c>
      <c r="D3137" s="244" t="s">
        <v>65</v>
      </c>
      <c r="E3137" s="244" t="s">
        <v>4952</v>
      </c>
      <c r="F3137" s="245">
        <v>12.53</v>
      </c>
    </row>
    <row r="3138" spans="1:6" ht="13.5">
      <c r="A3138" s="244" t="s">
        <v>12599</v>
      </c>
      <c r="B3138" s="244" t="str">
        <f t="shared" si="48"/>
        <v>96720U</v>
      </c>
      <c r="C3138" s="244" t="s">
        <v>7189</v>
      </c>
      <c r="D3138" s="244" t="s">
        <v>65</v>
      </c>
      <c r="E3138" s="244" t="s">
        <v>4952</v>
      </c>
      <c r="F3138" s="245">
        <v>15.26</v>
      </c>
    </row>
    <row r="3139" spans="1:6" ht="13.5">
      <c r="A3139" s="244" t="s">
        <v>12600</v>
      </c>
      <c r="B3139" s="244" t="str">
        <f t="shared" si="48"/>
        <v>96721U</v>
      </c>
      <c r="C3139" s="244" t="s">
        <v>7190</v>
      </c>
      <c r="D3139" s="244" t="s">
        <v>65</v>
      </c>
      <c r="E3139" s="244" t="s">
        <v>4952</v>
      </c>
      <c r="F3139" s="245">
        <v>20.67</v>
      </c>
    </row>
    <row r="3140" spans="1:6" ht="13.5">
      <c r="A3140" s="244" t="s">
        <v>12601</v>
      </c>
      <c r="B3140" s="244" t="str">
        <f t="shared" si="48"/>
        <v>96722U</v>
      </c>
      <c r="C3140" s="244" t="s">
        <v>7191</v>
      </c>
      <c r="D3140" s="244" t="s">
        <v>65</v>
      </c>
      <c r="E3140" s="244" t="s">
        <v>4952</v>
      </c>
      <c r="F3140" s="245">
        <v>28.15</v>
      </c>
    </row>
    <row r="3141" spans="1:6" ht="13.5">
      <c r="A3141" s="244" t="s">
        <v>12602</v>
      </c>
      <c r="B3141" s="244" t="str">
        <f t="shared" si="48"/>
        <v>96723U</v>
      </c>
      <c r="C3141" s="244" t="s">
        <v>7192</v>
      </c>
      <c r="D3141" s="244" t="s">
        <v>65</v>
      </c>
      <c r="E3141" s="244" t="s">
        <v>4952</v>
      </c>
      <c r="F3141" s="245">
        <v>37.619999999999997</v>
      </c>
    </row>
    <row r="3142" spans="1:6" ht="13.5">
      <c r="A3142" s="244" t="s">
        <v>12603</v>
      </c>
      <c r="B3142" s="244" t="str">
        <f t="shared" si="48"/>
        <v>96724U</v>
      </c>
      <c r="C3142" s="244" t="s">
        <v>7193</v>
      </c>
      <c r="D3142" s="244" t="s">
        <v>65</v>
      </c>
      <c r="E3142" s="244" t="s">
        <v>4952</v>
      </c>
      <c r="F3142" s="245">
        <v>61.42</v>
      </c>
    </row>
    <row r="3143" spans="1:6" ht="13.5">
      <c r="A3143" s="244" t="s">
        <v>12604</v>
      </c>
      <c r="B3143" s="244" t="str">
        <f t="shared" si="48"/>
        <v>96725U</v>
      </c>
      <c r="C3143" s="244" t="s">
        <v>7194</v>
      </c>
      <c r="D3143" s="244" t="s">
        <v>65</v>
      </c>
      <c r="E3143" s="244" t="s">
        <v>4952</v>
      </c>
      <c r="F3143" s="245">
        <v>81.180000000000007</v>
      </c>
    </row>
    <row r="3144" spans="1:6" ht="13.5">
      <c r="A3144" s="244" t="s">
        <v>12605</v>
      </c>
      <c r="B3144" s="244" t="str">
        <f t="shared" ref="B3144:B3207" si="49">A3144&amp;"U"</f>
        <v>96726U</v>
      </c>
      <c r="C3144" s="244" t="s">
        <v>7195</v>
      </c>
      <c r="D3144" s="244" t="s">
        <v>65</v>
      </c>
      <c r="E3144" s="244" t="s">
        <v>4952</v>
      </c>
      <c r="F3144" s="245">
        <v>132.44999999999999</v>
      </c>
    </row>
    <row r="3145" spans="1:6" ht="13.5">
      <c r="A3145" s="244" t="s">
        <v>12606</v>
      </c>
      <c r="B3145" s="244" t="str">
        <f t="shared" si="49"/>
        <v>96727U</v>
      </c>
      <c r="C3145" s="244" t="s">
        <v>7196</v>
      </c>
      <c r="D3145" s="244" t="s">
        <v>65</v>
      </c>
      <c r="E3145" s="244" t="s">
        <v>4952</v>
      </c>
      <c r="F3145" s="245">
        <v>10.73</v>
      </c>
    </row>
    <row r="3146" spans="1:6" ht="13.5">
      <c r="A3146" s="244" t="s">
        <v>12607</v>
      </c>
      <c r="B3146" s="244" t="str">
        <f t="shared" si="49"/>
        <v>96728U</v>
      </c>
      <c r="C3146" s="244" t="s">
        <v>7197</v>
      </c>
      <c r="D3146" s="244" t="s">
        <v>65</v>
      </c>
      <c r="E3146" s="244" t="s">
        <v>4952</v>
      </c>
      <c r="F3146" s="245">
        <v>12.92</v>
      </c>
    </row>
    <row r="3147" spans="1:6" ht="13.5">
      <c r="A3147" s="244" t="s">
        <v>12608</v>
      </c>
      <c r="B3147" s="244" t="str">
        <f t="shared" si="49"/>
        <v>96729U</v>
      </c>
      <c r="C3147" s="244" t="s">
        <v>7198</v>
      </c>
      <c r="D3147" s="244" t="s">
        <v>65</v>
      </c>
      <c r="E3147" s="244" t="s">
        <v>4952</v>
      </c>
      <c r="F3147" s="245">
        <v>19.68</v>
      </c>
    </row>
    <row r="3148" spans="1:6" ht="13.5">
      <c r="A3148" s="244" t="s">
        <v>12609</v>
      </c>
      <c r="B3148" s="244" t="str">
        <f t="shared" si="49"/>
        <v>96730U</v>
      </c>
      <c r="C3148" s="244" t="s">
        <v>7199</v>
      </c>
      <c r="D3148" s="244" t="s">
        <v>65</v>
      </c>
      <c r="E3148" s="244" t="s">
        <v>4952</v>
      </c>
      <c r="F3148" s="245">
        <v>24.99</v>
      </c>
    </row>
    <row r="3149" spans="1:6" ht="13.5">
      <c r="A3149" s="244" t="s">
        <v>12610</v>
      </c>
      <c r="B3149" s="244" t="str">
        <f t="shared" si="49"/>
        <v>96731U</v>
      </c>
      <c r="C3149" s="244" t="s">
        <v>7200</v>
      </c>
      <c r="D3149" s="244" t="s">
        <v>65</v>
      </c>
      <c r="E3149" s="244" t="s">
        <v>4952</v>
      </c>
      <c r="F3149" s="245">
        <v>36.53</v>
      </c>
    </row>
    <row r="3150" spans="1:6" ht="13.5">
      <c r="A3150" s="244" t="s">
        <v>12611</v>
      </c>
      <c r="B3150" s="244" t="str">
        <f t="shared" si="49"/>
        <v>96732U</v>
      </c>
      <c r="C3150" s="244" t="s">
        <v>7201</v>
      </c>
      <c r="D3150" s="244" t="s">
        <v>65</v>
      </c>
      <c r="E3150" s="244" t="s">
        <v>4952</v>
      </c>
      <c r="F3150" s="245">
        <v>45.51</v>
      </c>
    </row>
    <row r="3151" spans="1:6" ht="13.5">
      <c r="A3151" s="244" t="s">
        <v>12612</v>
      </c>
      <c r="B3151" s="244" t="str">
        <f t="shared" si="49"/>
        <v>96733U</v>
      </c>
      <c r="C3151" s="244" t="s">
        <v>7202</v>
      </c>
      <c r="D3151" s="244" t="s">
        <v>65</v>
      </c>
      <c r="E3151" s="244" t="s">
        <v>4952</v>
      </c>
      <c r="F3151" s="245">
        <v>83.71</v>
      </c>
    </row>
    <row r="3152" spans="1:6" ht="13.5">
      <c r="A3152" s="244" t="s">
        <v>12613</v>
      </c>
      <c r="B3152" s="244" t="str">
        <f t="shared" si="49"/>
        <v>96734U</v>
      </c>
      <c r="C3152" s="244" t="s">
        <v>7203</v>
      </c>
      <c r="D3152" s="244" t="s">
        <v>65</v>
      </c>
      <c r="E3152" s="244" t="s">
        <v>4952</v>
      </c>
      <c r="F3152" s="245">
        <v>116.81</v>
      </c>
    </row>
    <row r="3153" spans="1:6" ht="13.5">
      <c r="A3153" s="244" t="s">
        <v>12614</v>
      </c>
      <c r="B3153" s="244" t="str">
        <f t="shared" si="49"/>
        <v>96735U</v>
      </c>
      <c r="C3153" s="244" t="s">
        <v>7204</v>
      </c>
      <c r="D3153" s="244" t="s">
        <v>65</v>
      </c>
      <c r="E3153" s="244" t="s">
        <v>4952</v>
      </c>
      <c r="F3153" s="245">
        <v>151.96</v>
      </c>
    </row>
    <row r="3154" spans="1:6" ht="13.5">
      <c r="A3154" s="244" t="s">
        <v>12615</v>
      </c>
      <c r="B3154" s="244" t="str">
        <f t="shared" si="49"/>
        <v>96794U</v>
      </c>
      <c r="C3154" s="244" t="s">
        <v>7205</v>
      </c>
      <c r="D3154" s="244" t="s">
        <v>65</v>
      </c>
      <c r="E3154" s="244" t="s">
        <v>4952</v>
      </c>
      <c r="F3154" s="245">
        <v>6.41</v>
      </c>
    </row>
    <row r="3155" spans="1:6" ht="13.5">
      <c r="A3155" s="244" t="s">
        <v>12616</v>
      </c>
      <c r="B3155" s="244" t="str">
        <f t="shared" si="49"/>
        <v>96795U</v>
      </c>
      <c r="C3155" s="244" t="s">
        <v>7206</v>
      </c>
      <c r="D3155" s="244" t="s">
        <v>65</v>
      </c>
      <c r="E3155" s="244" t="s">
        <v>4952</v>
      </c>
      <c r="F3155" s="245">
        <v>8.15</v>
      </c>
    </row>
    <row r="3156" spans="1:6" ht="13.5">
      <c r="A3156" s="244" t="s">
        <v>12617</v>
      </c>
      <c r="B3156" s="244" t="str">
        <f t="shared" si="49"/>
        <v>96796U</v>
      </c>
      <c r="C3156" s="244" t="s">
        <v>7207</v>
      </c>
      <c r="D3156" s="244" t="s">
        <v>65</v>
      </c>
      <c r="E3156" s="244" t="s">
        <v>4952</v>
      </c>
      <c r="F3156" s="245">
        <v>11.41</v>
      </c>
    </row>
    <row r="3157" spans="1:6" ht="13.5">
      <c r="A3157" s="244" t="s">
        <v>12618</v>
      </c>
      <c r="B3157" s="244" t="str">
        <f t="shared" si="49"/>
        <v>96797U</v>
      </c>
      <c r="C3157" s="244" t="s">
        <v>7208</v>
      </c>
      <c r="D3157" s="244" t="s">
        <v>65</v>
      </c>
      <c r="E3157" s="244" t="s">
        <v>4952</v>
      </c>
      <c r="F3157" s="245">
        <v>17.260000000000002</v>
      </c>
    </row>
    <row r="3158" spans="1:6" ht="13.5">
      <c r="A3158" s="244" t="s">
        <v>12619</v>
      </c>
      <c r="B3158" s="244" t="str">
        <f t="shared" si="49"/>
        <v>96798U</v>
      </c>
      <c r="C3158" s="244" t="s">
        <v>7209</v>
      </c>
      <c r="D3158" s="244" t="s">
        <v>65</v>
      </c>
      <c r="E3158" s="244" t="s">
        <v>4952</v>
      </c>
      <c r="F3158" s="245">
        <v>6.51</v>
      </c>
    </row>
    <row r="3159" spans="1:6" ht="13.5">
      <c r="A3159" s="244" t="s">
        <v>12620</v>
      </c>
      <c r="B3159" s="244" t="str">
        <f t="shared" si="49"/>
        <v>96799U</v>
      </c>
      <c r="C3159" s="244" t="s">
        <v>7210</v>
      </c>
      <c r="D3159" s="244" t="s">
        <v>65</v>
      </c>
      <c r="E3159" s="244" t="s">
        <v>4952</v>
      </c>
      <c r="F3159" s="245">
        <v>8.7200000000000006</v>
      </c>
    </row>
    <row r="3160" spans="1:6" ht="13.5">
      <c r="A3160" s="244" t="s">
        <v>12621</v>
      </c>
      <c r="B3160" s="244" t="str">
        <f t="shared" si="49"/>
        <v>96800U</v>
      </c>
      <c r="C3160" s="244" t="s">
        <v>7211</v>
      </c>
      <c r="D3160" s="244" t="s">
        <v>65</v>
      </c>
      <c r="E3160" s="244" t="s">
        <v>4952</v>
      </c>
      <c r="F3160" s="245">
        <v>12.58</v>
      </c>
    </row>
    <row r="3161" spans="1:6" ht="13.5">
      <c r="A3161" s="244" t="s">
        <v>12622</v>
      </c>
      <c r="B3161" s="244" t="str">
        <f t="shared" si="49"/>
        <v>96801U</v>
      </c>
      <c r="C3161" s="244" t="s">
        <v>7212</v>
      </c>
      <c r="D3161" s="244" t="s">
        <v>65</v>
      </c>
      <c r="E3161" s="244" t="s">
        <v>4952</v>
      </c>
      <c r="F3161" s="245">
        <v>19.27</v>
      </c>
    </row>
    <row r="3162" spans="1:6" ht="13.5">
      <c r="A3162" s="244" t="s">
        <v>12623</v>
      </c>
      <c r="B3162" s="244" t="str">
        <f t="shared" si="49"/>
        <v>97327U</v>
      </c>
      <c r="C3162" s="244" t="s">
        <v>12624</v>
      </c>
      <c r="D3162" s="244" t="s">
        <v>65</v>
      </c>
      <c r="E3162" s="244" t="s">
        <v>4952</v>
      </c>
      <c r="F3162" s="245">
        <v>19.29</v>
      </c>
    </row>
    <row r="3163" spans="1:6" ht="13.5">
      <c r="A3163" s="244" t="s">
        <v>12625</v>
      </c>
      <c r="B3163" s="244" t="str">
        <f t="shared" si="49"/>
        <v>97328U</v>
      </c>
      <c r="C3163" s="244" t="s">
        <v>12626</v>
      </c>
      <c r="D3163" s="244" t="s">
        <v>65</v>
      </c>
      <c r="E3163" s="244" t="s">
        <v>4952</v>
      </c>
      <c r="F3163" s="245">
        <v>33.549999999999997</v>
      </c>
    </row>
    <row r="3164" spans="1:6" ht="13.5">
      <c r="A3164" s="244" t="s">
        <v>12627</v>
      </c>
      <c r="B3164" s="244" t="str">
        <f t="shared" si="49"/>
        <v>97329U</v>
      </c>
      <c r="C3164" s="244" t="s">
        <v>12628</v>
      </c>
      <c r="D3164" s="244" t="s">
        <v>65</v>
      </c>
      <c r="E3164" s="244" t="s">
        <v>4952</v>
      </c>
      <c r="F3164" s="245">
        <v>41.93</v>
      </c>
    </row>
    <row r="3165" spans="1:6" ht="13.5">
      <c r="A3165" s="244" t="s">
        <v>12629</v>
      </c>
      <c r="B3165" s="244" t="str">
        <f t="shared" si="49"/>
        <v>97330U</v>
      </c>
      <c r="C3165" s="244" t="s">
        <v>12630</v>
      </c>
      <c r="D3165" s="244" t="s">
        <v>65</v>
      </c>
      <c r="E3165" s="244" t="s">
        <v>4952</v>
      </c>
      <c r="F3165" s="245">
        <v>51.17</v>
      </c>
    </row>
    <row r="3166" spans="1:6" ht="13.5">
      <c r="A3166" s="244" t="s">
        <v>12631</v>
      </c>
      <c r="B3166" s="244" t="str">
        <f t="shared" si="49"/>
        <v>97331U</v>
      </c>
      <c r="C3166" s="244" t="s">
        <v>12632</v>
      </c>
      <c r="D3166" s="244" t="s">
        <v>65</v>
      </c>
      <c r="E3166" s="244" t="s">
        <v>4952</v>
      </c>
      <c r="F3166" s="245">
        <v>19.52</v>
      </c>
    </row>
    <row r="3167" spans="1:6" ht="13.5">
      <c r="A3167" s="244" t="s">
        <v>12633</v>
      </c>
      <c r="B3167" s="244" t="str">
        <f t="shared" si="49"/>
        <v>97332U</v>
      </c>
      <c r="C3167" s="244" t="s">
        <v>12634</v>
      </c>
      <c r="D3167" s="244" t="s">
        <v>65</v>
      </c>
      <c r="E3167" s="244" t="s">
        <v>4952</v>
      </c>
      <c r="F3167" s="245">
        <v>33.81</v>
      </c>
    </row>
    <row r="3168" spans="1:6" ht="13.5">
      <c r="A3168" s="244" t="s">
        <v>12635</v>
      </c>
      <c r="B3168" s="244" t="str">
        <f t="shared" si="49"/>
        <v>97333U</v>
      </c>
      <c r="C3168" s="244" t="s">
        <v>12636</v>
      </c>
      <c r="D3168" s="244" t="s">
        <v>65</v>
      </c>
      <c r="E3168" s="244" t="s">
        <v>4952</v>
      </c>
      <c r="F3168" s="245">
        <v>42.25</v>
      </c>
    </row>
    <row r="3169" spans="1:6" ht="13.5">
      <c r="A3169" s="244" t="s">
        <v>12637</v>
      </c>
      <c r="B3169" s="244" t="str">
        <f t="shared" si="49"/>
        <v>97334U</v>
      </c>
      <c r="C3169" s="244" t="s">
        <v>12638</v>
      </c>
      <c r="D3169" s="244" t="s">
        <v>65</v>
      </c>
      <c r="E3169" s="244" t="s">
        <v>4952</v>
      </c>
      <c r="F3169" s="245">
        <v>51.53</v>
      </c>
    </row>
    <row r="3170" spans="1:6" ht="13.5">
      <c r="A3170" s="244" t="s">
        <v>12639</v>
      </c>
      <c r="B3170" s="244" t="str">
        <f t="shared" si="49"/>
        <v>97335U</v>
      </c>
      <c r="C3170" s="244" t="s">
        <v>12640</v>
      </c>
      <c r="D3170" s="244" t="s">
        <v>65</v>
      </c>
      <c r="E3170" s="244" t="s">
        <v>4952</v>
      </c>
      <c r="F3170" s="245">
        <v>52.86</v>
      </c>
    </row>
    <row r="3171" spans="1:6" ht="13.5">
      <c r="A3171" s="244" t="s">
        <v>12641</v>
      </c>
      <c r="B3171" s="244" t="str">
        <f t="shared" si="49"/>
        <v>97336U</v>
      </c>
      <c r="C3171" s="244" t="s">
        <v>12642</v>
      </c>
      <c r="D3171" s="244" t="s">
        <v>65</v>
      </c>
      <c r="E3171" s="244" t="s">
        <v>4952</v>
      </c>
      <c r="F3171" s="245">
        <v>67.13</v>
      </c>
    </row>
    <row r="3172" spans="1:6" ht="13.5">
      <c r="A3172" s="244" t="s">
        <v>12643</v>
      </c>
      <c r="B3172" s="244" t="str">
        <f t="shared" si="49"/>
        <v>97337U</v>
      </c>
      <c r="C3172" s="244" t="s">
        <v>12644</v>
      </c>
      <c r="D3172" s="244" t="s">
        <v>65</v>
      </c>
      <c r="E3172" s="244" t="s">
        <v>4952</v>
      </c>
      <c r="F3172" s="245">
        <v>100.79</v>
      </c>
    </row>
    <row r="3173" spans="1:6" ht="13.5">
      <c r="A3173" s="244" t="s">
        <v>12645</v>
      </c>
      <c r="B3173" s="244" t="str">
        <f t="shared" si="49"/>
        <v>97338U</v>
      </c>
      <c r="C3173" s="244" t="s">
        <v>12646</v>
      </c>
      <c r="D3173" s="244" t="s">
        <v>65</v>
      </c>
      <c r="E3173" s="244" t="s">
        <v>4952</v>
      </c>
      <c r="F3173" s="245">
        <v>121.16</v>
      </c>
    </row>
    <row r="3174" spans="1:6" ht="13.5">
      <c r="A3174" s="244" t="s">
        <v>12647</v>
      </c>
      <c r="B3174" s="244" t="str">
        <f t="shared" si="49"/>
        <v>97339U</v>
      </c>
      <c r="C3174" s="244" t="s">
        <v>12648</v>
      </c>
      <c r="D3174" s="244" t="s">
        <v>65</v>
      </c>
      <c r="E3174" s="244" t="s">
        <v>4952</v>
      </c>
      <c r="F3174" s="245">
        <v>130.31</v>
      </c>
    </row>
    <row r="3175" spans="1:6" ht="13.5">
      <c r="A3175" s="244" t="s">
        <v>12649</v>
      </c>
      <c r="B3175" s="244" t="str">
        <f t="shared" si="49"/>
        <v>97340U</v>
      </c>
      <c r="C3175" s="244" t="s">
        <v>12650</v>
      </c>
      <c r="D3175" s="244" t="s">
        <v>65</v>
      </c>
      <c r="E3175" s="244" t="s">
        <v>4952</v>
      </c>
      <c r="F3175" s="245">
        <v>130.86000000000001</v>
      </c>
    </row>
    <row r="3176" spans="1:6" ht="13.5">
      <c r="A3176" s="244" t="s">
        <v>12651</v>
      </c>
      <c r="B3176" s="244" t="str">
        <f t="shared" si="49"/>
        <v>97341U</v>
      </c>
      <c r="C3176" s="244" t="s">
        <v>12652</v>
      </c>
      <c r="D3176" s="244" t="s">
        <v>65</v>
      </c>
      <c r="E3176" s="244" t="s">
        <v>4952</v>
      </c>
      <c r="F3176" s="245">
        <v>35.75</v>
      </c>
    </row>
    <row r="3177" spans="1:6" ht="13.5">
      <c r="A3177" s="244" t="s">
        <v>12653</v>
      </c>
      <c r="B3177" s="244" t="str">
        <f t="shared" si="49"/>
        <v>97342U</v>
      </c>
      <c r="C3177" s="244" t="s">
        <v>12654</v>
      </c>
      <c r="D3177" s="244" t="s">
        <v>65</v>
      </c>
      <c r="E3177" s="244" t="s">
        <v>4952</v>
      </c>
      <c r="F3177" s="245">
        <v>55.98</v>
      </c>
    </row>
    <row r="3178" spans="1:6" ht="13.5">
      <c r="A3178" s="244" t="s">
        <v>12655</v>
      </c>
      <c r="B3178" s="244" t="str">
        <f t="shared" si="49"/>
        <v>97343U</v>
      </c>
      <c r="C3178" s="244" t="s">
        <v>12656</v>
      </c>
      <c r="D3178" s="244" t="s">
        <v>65</v>
      </c>
      <c r="E3178" s="244" t="s">
        <v>4952</v>
      </c>
      <c r="F3178" s="245">
        <v>70.48</v>
      </c>
    </row>
    <row r="3179" spans="1:6" ht="13.5">
      <c r="A3179" s="244" t="s">
        <v>12657</v>
      </c>
      <c r="B3179" s="244" t="str">
        <f t="shared" si="49"/>
        <v>97344U</v>
      </c>
      <c r="C3179" s="244" t="s">
        <v>12658</v>
      </c>
      <c r="D3179" s="244" t="s">
        <v>65</v>
      </c>
      <c r="E3179" s="244" t="s">
        <v>4952</v>
      </c>
      <c r="F3179" s="245">
        <v>42.6</v>
      </c>
    </row>
    <row r="3180" spans="1:6" ht="13.5">
      <c r="A3180" s="244" t="s">
        <v>12659</v>
      </c>
      <c r="B3180" s="244" t="str">
        <f t="shared" si="49"/>
        <v>97345U</v>
      </c>
      <c r="C3180" s="244" t="s">
        <v>12660</v>
      </c>
      <c r="D3180" s="244" t="s">
        <v>65</v>
      </c>
      <c r="E3180" s="244" t="s">
        <v>4952</v>
      </c>
      <c r="F3180" s="245">
        <v>67.75</v>
      </c>
    </row>
    <row r="3181" spans="1:6" ht="13.5">
      <c r="A3181" s="244" t="s">
        <v>12661</v>
      </c>
      <c r="B3181" s="244" t="str">
        <f t="shared" si="49"/>
        <v>97346U</v>
      </c>
      <c r="C3181" s="244" t="s">
        <v>12662</v>
      </c>
      <c r="D3181" s="244" t="s">
        <v>65</v>
      </c>
      <c r="E3181" s="244" t="s">
        <v>4952</v>
      </c>
      <c r="F3181" s="245">
        <v>86.52</v>
      </c>
    </row>
    <row r="3182" spans="1:6" ht="13.5">
      <c r="A3182" s="244" t="s">
        <v>12663</v>
      </c>
      <c r="B3182" s="244" t="str">
        <f t="shared" si="49"/>
        <v>97347U</v>
      </c>
      <c r="C3182" s="244" t="s">
        <v>12664</v>
      </c>
      <c r="D3182" s="244" t="s">
        <v>65</v>
      </c>
      <c r="E3182" s="244" t="s">
        <v>4952</v>
      </c>
      <c r="F3182" s="245">
        <v>63.65</v>
      </c>
    </row>
    <row r="3183" spans="1:6" ht="13.5">
      <c r="A3183" s="244" t="s">
        <v>12665</v>
      </c>
      <c r="B3183" s="244" t="str">
        <f t="shared" si="49"/>
        <v>97348U</v>
      </c>
      <c r="C3183" s="244" t="s">
        <v>12666</v>
      </c>
      <c r="D3183" s="244" t="s">
        <v>65</v>
      </c>
      <c r="E3183" s="244" t="s">
        <v>4952</v>
      </c>
      <c r="F3183" s="245">
        <v>87.89</v>
      </c>
    </row>
    <row r="3184" spans="1:6" ht="13.5">
      <c r="A3184" s="244" t="s">
        <v>12667</v>
      </c>
      <c r="B3184" s="244" t="str">
        <f t="shared" si="49"/>
        <v>97349U</v>
      </c>
      <c r="C3184" s="244" t="s">
        <v>12668</v>
      </c>
      <c r="D3184" s="244" t="s">
        <v>65</v>
      </c>
      <c r="E3184" s="244" t="s">
        <v>4952</v>
      </c>
      <c r="F3184" s="245">
        <v>126.65</v>
      </c>
    </row>
    <row r="3185" spans="1:6" ht="13.5">
      <c r="A3185" s="244" t="s">
        <v>12669</v>
      </c>
      <c r="B3185" s="244" t="str">
        <f t="shared" si="49"/>
        <v>97350U</v>
      </c>
      <c r="C3185" s="244" t="s">
        <v>12670</v>
      </c>
      <c r="D3185" s="244" t="s">
        <v>65</v>
      </c>
      <c r="E3185" s="244" t="s">
        <v>4952</v>
      </c>
      <c r="F3185" s="245">
        <v>153.77000000000001</v>
      </c>
    </row>
    <row r="3186" spans="1:6" ht="13.5">
      <c r="A3186" s="244" t="s">
        <v>12671</v>
      </c>
      <c r="B3186" s="244" t="str">
        <f t="shared" si="49"/>
        <v>97351U</v>
      </c>
      <c r="C3186" s="244" t="s">
        <v>12672</v>
      </c>
      <c r="D3186" s="244" t="s">
        <v>65</v>
      </c>
      <c r="E3186" s="244" t="s">
        <v>4952</v>
      </c>
      <c r="F3186" s="245">
        <v>212.6</v>
      </c>
    </row>
    <row r="3187" spans="1:6" ht="13.5">
      <c r="A3187" s="244" t="s">
        <v>12673</v>
      </c>
      <c r="B3187" s="244" t="str">
        <f t="shared" si="49"/>
        <v>97352U</v>
      </c>
      <c r="C3187" s="244" t="s">
        <v>12674</v>
      </c>
      <c r="D3187" s="244" t="s">
        <v>65</v>
      </c>
      <c r="E3187" s="244" t="s">
        <v>4952</v>
      </c>
      <c r="F3187" s="245">
        <v>275.48</v>
      </c>
    </row>
    <row r="3188" spans="1:6" ht="13.5">
      <c r="A3188" s="244" t="s">
        <v>12675</v>
      </c>
      <c r="B3188" s="244" t="str">
        <f t="shared" si="49"/>
        <v>97353U</v>
      </c>
      <c r="C3188" s="244" t="s">
        <v>12676</v>
      </c>
      <c r="D3188" s="244" t="s">
        <v>65</v>
      </c>
      <c r="E3188" s="244" t="s">
        <v>4952</v>
      </c>
      <c r="F3188" s="245">
        <v>42.13</v>
      </c>
    </row>
    <row r="3189" spans="1:6" ht="13.5">
      <c r="A3189" s="244" t="s">
        <v>12677</v>
      </c>
      <c r="B3189" s="244" t="str">
        <f t="shared" si="49"/>
        <v>97354U</v>
      </c>
      <c r="C3189" s="244" t="s">
        <v>12678</v>
      </c>
      <c r="D3189" s="244" t="s">
        <v>65</v>
      </c>
      <c r="E3189" s="244" t="s">
        <v>4952</v>
      </c>
      <c r="F3189" s="245">
        <v>66.77</v>
      </c>
    </row>
    <row r="3190" spans="1:6" ht="13.5">
      <c r="A3190" s="244" t="s">
        <v>12679</v>
      </c>
      <c r="B3190" s="244" t="str">
        <f t="shared" si="49"/>
        <v>97355U</v>
      </c>
      <c r="C3190" s="244" t="s">
        <v>12680</v>
      </c>
      <c r="D3190" s="244" t="s">
        <v>65</v>
      </c>
      <c r="E3190" s="244" t="s">
        <v>4952</v>
      </c>
      <c r="F3190" s="245">
        <v>91.24</v>
      </c>
    </row>
    <row r="3191" spans="1:6" ht="13.5">
      <c r="A3191" s="244" t="s">
        <v>12681</v>
      </c>
      <c r="B3191" s="244" t="str">
        <f t="shared" si="49"/>
        <v>97356U</v>
      </c>
      <c r="C3191" s="244" t="s">
        <v>12682</v>
      </c>
      <c r="D3191" s="244" t="s">
        <v>65</v>
      </c>
      <c r="E3191" s="244" t="s">
        <v>4952</v>
      </c>
      <c r="F3191" s="245">
        <v>48.98</v>
      </c>
    </row>
    <row r="3192" spans="1:6" ht="13.5">
      <c r="A3192" s="244" t="s">
        <v>12683</v>
      </c>
      <c r="B3192" s="244" t="str">
        <f t="shared" si="49"/>
        <v>97357U</v>
      </c>
      <c r="C3192" s="244" t="s">
        <v>12684</v>
      </c>
      <c r="D3192" s="244" t="s">
        <v>65</v>
      </c>
      <c r="E3192" s="244" t="s">
        <v>4952</v>
      </c>
      <c r="F3192" s="245">
        <v>78.540000000000006</v>
      </c>
    </row>
    <row r="3193" spans="1:6" ht="13.5">
      <c r="A3193" s="244" t="s">
        <v>12685</v>
      </c>
      <c r="B3193" s="244" t="str">
        <f t="shared" si="49"/>
        <v>97358U</v>
      </c>
      <c r="C3193" s="244" t="s">
        <v>12686</v>
      </c>
      <c r="D3193" s="244" t="s">
        <v>65</v>
      </c>
      <c r="E3193" s="244" t="s">
        <v>4952</v>
      </c>
      <c r="F3193" s="245">
        <v>107.28</v>
      </c>
    </row>
    <row r="3194" spans="1:6" ht="13.5">
      <c r="A3194" s="244" t="s">
        <v>12687</v>
      </c>
      <c r="B3194" s="244" t="str">
        <f t="shared" si="49"/>
        <v>97498U</v>
      </c>
      <c r="C3194" s="244" t="s">
        <v>12688</v>
      </c>
      <c r="D3194" s="244" t="s">
        <v>65</v>
      </c>
      <c r="E3194" s="244" t="s">
        <v>4952</v>
      </c>
      <c r="F3194" s="245">
        <v>26.64</v>
      </c>
    </row>
    <row r="3195" spans="1:6" ht="13.5">
      <c r="A3195" s="244" t="s">
        <v>12689</v>
      </c>
      <c r="B3195" s="244" t="str">
        <f t="shared" si="49"/>
        <v>97535U</v>
      </c>
      <c r="C3195" s="244" t="s">
        <v>12690</v>
      </c>
      <c r="D3195" s="244" t="s">
        <v>65</v>
      </c>
      <c r="E3195" s="244" t="s">
        <v>4952</v>
      </c>
      <c r="F3195" s="245">
        <v>29.76</v>
      </c>
    </row>
    <row r="3196" spans="1:6" ht="13.5">
      <c r="A3196" s="244" t="s">
        <v>12691</v>
      </c>
      <c r="B3196" s="244" t="str">
        <f t="shared" si="49"/>
        <v>97536U</v>
      </c>
      <c r="C3196" s="244" t="s">
        <v>12692</v>
      </c>
      <c r="D3196" s="244" t="s">
        <v>65</v>
      </c>
      <c r="E3196" s="244" t="s">
        <v>4952</v>
      </c>
      <c r="F3196" s="245">
        <v>36.93</v>
      </c>
    </row>
    <row r="3197" spans="1:6" ht="13.5">
      <c r="A3197" s="244" t="s">
        <v>17130</v>
      </c>
      <c r="B3197" s="244" t="str">
        <f t="shared" si="49"/>
        <v>100788U</v>
      </c>
      <c r="C3197" s="244" t="s">
        <v>17131</v>
      </c>
      <c r="D3197" s="244" t="s">
        <v>2</v>
      </c>
      <c r="E3197" s="244" t="s">
        <v>4952</v>
      </c>
      <c r="F3197" s="245">
        <v>443.18</v>
      </c>
    </row>
    <row r="3198" spans="1:6" ht="13.5">
      <c r="A3198" s="244" t="s">
        <v>17132</v>
      </c>
      <c r="B3198" s="244" t="str">
        <f t="shared" si="49"/>
        <v>100791U</v>
      </c>
      <c r="C3198" s="244" t="s">
        <v>17133</v>
      </c>
      <c r="D3198" s="244" t="s">
        <v>65</v>
      </c>
      <c r="E3198" s="244" t="s">
        <v>4952</v>
      </c>
      <c r="F3198" s="245">
        <v>13.37</v>
      </c>
    </row>
    <row r="3199" spans="1:6" ht="13.5">
      <c r="A3199" s="244" t="s">
        <v>17134</v>
      </c>
      <c r="B3199" s="244" t="str">
        <f t="shared" si="49"/>
        <v>100792U</v>
      </c>
      <c r="C3199" s="244" t="s">
        <v>17135</v>
      </c>
      <c r="D3199" s="244" t="s">
        <v>65</v>
      </c>
      <c r="E3199" s="244" t="s">
        <v>4952</v>
      </c>
      <c r="F3199" s="245">
        <v>19.600000000000001</v>
      </c>
    </row>
    <row r="3200" spans="1:6" ht="13.5">
      <c r="A3200" s="244" t="s">
        <v>17136</v>
      </c>
      <c r="B3200" s="244" t="str">
        <f t="shared" si="49"/>
        <v>100793U</v>
      </c>
      <c r="C3200" s="244" t="s">
        <v>17137</v>
      </c>
      <c r="D3200" s="244" t="s">
        <v>65</v>
      </c>
      <c r="E3200" s="244" t="s">
        <v>4952</v>
      </c>
      <c r="F3200" s="245">
        <v>26.01</v>
      </c>
    </row>
    <row r="3201" spans="1:6" ht="13.5">
      <c r="A3201" s="244" t="s">
        <v>17138</v>
      </c>
      <c r="B3201" s="244" t="str">
        <f t="shared" si="49"/>
        <v>100794U</v>
      </c>
      <c r="C3201" s="244" t="s">
        <v>17139</v>
      </c>
      <c r="D3201" s="244" t="s">
        <v>65</v>
      </c>
      <c r="E3201" s="244" t="s">
        <v>4952</v>
      </c>
      <c r="F3201" s="245">
        <v>35.07</v>
      </c>
    </row>
    <row r="3202" spans="1:6" ht="13.5">
      <c r="A3202" s="244" t="s">
        <v>17140</v>
      </c>
      <c r="B3202" s="244" t="str">
        <f t="shared" si="49"/>
        <v>100803U</v>
      </c>
      <c r="C3202" s="244" t="s">
        <v>17141</v>
      </c>
      <c r="D3202" s="244" t="s">
        <v>65</v>
      </c>
      <c r="E3202" s="244" t="s">
        <v>4952</v>
      </c>
      <c r="F3202" s="245">
        <v>12.71</v>
      </c>
    </row>
    <row r="3203" spans="1:6" ht="13.5">
      <c r="A3203" s="244" t="s">
        <v>17142</v>
      </c>
      <c r="B3203" s="244" t="str">
        <f t="shared" si="49"/>
        <v>100804U</v>
      </c>
      <c r="C3203" s="244" t="s">
        <v>17143</v>
      </c>
      <c r="D3203" s="244" t="s">
        <v>65</v>
      </c>
      <c r="E3203" s="244" t="s">
        <v>4952</v>
      </c>
      <c r="F3203" s="245">
        <v>18.809999999999999</v>
      </c>
    </row>
    <row r="3204" spans="1:6" ht="13.5">
      <c r="A3204" s="244" t="s">
        <v>17144</v>
      </c>
      <c r="B3204" s="244" t="str">
        <f t="shared" si="49"/>
        <v>100805U</v>
      </c>
      <c r="C3204" s="244" t="s">
        <v>17145</v>
      </c>
      <c r="D3204" s="244" t="s">
        <v>65</v>
      </c>
      <c r="E3204" s="244" t="s">
        <v>4952</v>
      </c>
      <c r="F3204" s="245">
        <v>25.07</v>
      </c>
    </row>
    <row r="3205" spans="1:6" ht="13.5">
      <c r="A3205" s="244" t="s">
        <v>17146</v>
      </c>
      <c r="B3205" s="244" t="str">
        <f t="shared" si="49"/>
        <v>100806U</v>
      </c>
      <c r="C3205" s="244" t="s">
        <v>17147</v>
      </c>
      <c r="D3205" s="244" t="s">
        <v>65</v>
      </c>
      <c r="E3205" s="244" t="s">
        <v>4952</v>
      </c>
      <c r="F3205" s="245">
        <v>33.92</v>
      </c>
    </row>
    <row r="3206" spans="1:6" ht="13.5">
      <c r="A3206" s="244" t="s">
        <v>12693</v>
      </c>
      <c r="B3206" s="244" t="str">
        <f t="shared" si="49"/>
        <v>72306U</v>
      </c>
      <c r="C3206" s="244" t="s">
        <v>7213</v>
      </c>
      <c r="D3206" s="244" t="s">
        <v>2</v>
      </c>
      <c r="E3206" s="244" t="s">
        <v>4952</v>
      </c>
      <c r="F3206" s="245">
        <v>176.19</v>
      </c>
    </row>
    <row r="3207" spans="1:6" ht="13.5">
      <c r="A3207" s="244" t="s">
        <v>12694</v>
      </c>
      <c r="B3207" s="244" t="str">
        <f t="shared" si="49"/>
        <v>72307U</v>
      </c>
      <c r="C3207" s="244" t="s">
        <v>7214</v>
      </c>
      <c r="D3207" s="244" t="s">
        <v>2</v>
      </c>
      <c r="E3207" s="244" t="s">
        <v>4952</v>
      </c>
      <c r="F3207" s="245">
        <v>248.09</v>
      </c>
    </row>
    <row r="3208" spans="1:6" ht="13.5">
      <c r="A3208" s="244" t="s">
        <v>12695</v>
      </c>
      <c r="B3208" s="244" t="str">
        <f t="shared" ref="B3208:B3271" si="50">A3208&amp;"U"</f>
        <v>72313U</v>
      </c>
      <c r="C3208" s="244" t="s">
        <v>7215</v>
      </c>
      <c r="D3208" s="244" t="s">
        <v>2</v>
      </c>
      <c r="E3208" s="244" t="s">
        <v>4952</v>
      </c>
      <c r="F3208" s="245">
        <v>584.97</v>
      </c>
    </row>
    <row r="3209" spans="1:6" ht="13.5">
      <c r="A3209" s="244" t="s">
        <v>12696</v>
      </c>
      <c r="B3209" s="244" t="str">
        <f t="shared" si="50"/>
        <v>72482U</v>
      </c>
      <c r="C3209" s="244" t="s">
        <v>7216</v>
      </c>
      <c r="D3209" s="244" t="s">
        <v>2</v>
      </c>
      <c r="E3209" s="244" t="s">
        <v>4952</v>
      </c>
      <c r="F3209" s="245">
        <v>249.34</v>
      </c>
    </row>
    <row r="3210" spans="1:6" ht="13.5">
      <c r="A3210" s="244" t="s">
        <v>12697</v>
      </c>
      <c r="B3210" s="244" t="str">
        <f t="shared" si="50"/>
        <v>72619U</v>
      </c>
      <c r="C3210" s="244" t="s">
        <v>7217</v>
      </c>
      <c r="D3210" s="244" t="s">
        <v>2</v>
      </c>
      <c r="E3210" s="244" t="s">
        <v>4952</v>
      </c>
      <c r="F3210" s="245">
        <v>104.14</v>
      </c>
    </row>
    <row r="3211" spans="1:6" ht="13.5">
      <c r="A3211" s="244" t="s">
        <v>12698</v>
      </c>
      <c r="B3211" s="244" t="str">
        <f t="shared" si="50"/>
        <v>72620U</v>
      </c>
      <c r="C3211" s="244" t="s">
        <v>7218</v>
      </c>
      <c r="D3211" s="244" t="s">
        <v>2</v>
      </c>
      <c r="E3211" s="244" t="s">
        <v>4952</v>
      </c>
      <c r="F3211" s="245">
        <v>182.53</v>
      </c>
    </row>
    <row r="3212" spans="1:6" ht="13.5">
      <c r="A3212" s="244" t="s">
        <v>12699</v>
      </c>
      <c r="B3212" s="244" t="str">
        <f t="shared" si="50"/>
        <v>72621U</v>
      </c>
      <c r="C3212" s="244" t="s">
        <v>7219</v>
      </c>
      <c r="D3212" s="244" t="s">
        <v>2</v>
      </c>
      <c r="E3212" s="244" t="s">
        <v>4952</v>
      </c>
      <c r="F3212" s="245">
        <v>294</v>
      </c>
    </row>
    <row r="3213" spans="1:6" ht="13.5">
      <c r="A3213" s="244" t="s">
        <v>12700</v>
      </c>
      <c r="B3213" s="244" t="str">
        <f t="shared" si="50"/>
        <v>72667U</v>
      </c>
      <c r="C3213" s="244" t="s">
        <v>7220</v>
      </c>
      <c r="D3213" s="244" t="s">
        <v>2</v>
      </c>
      <c r="E3213" s="244" t="s">
        <v>4952</v>
      </c>
      <c r="F3213" s="245">
        <v>140.81</v>
      </c>
    </row>
    <row r="3214" spans="1:6" ht="13.5">
      <c r="A3214" s="244" t="s">
        <v>12701</v>
      </c>
      <c r="B3214" s="244" t="str">
        <f t="shared" si="50"/>
        <v>72668U</v>
      </c>
      <c r="C3214" s="244" t="s">
        <v>7221</v>
      </c>
      <c r="D3214" s="244" t="s">
        <v>2</v>
      </c>
      <c r="E3214" s="244" t="s">
        <v>4952</v>
      </c>
      <c r="F3214" s="245">
        <v>140.13999999999999</v>
      </c>
    </row>
    <row r="3215" spans="1:6" ht="13.5">
      <c r="A3215" s="244" t="s">
        <v>12702</v>
      </c>
      <c r="B3215" s="244" t="str">
        <f t="shared" si="50"/>
        <v>72669U</v>
      </c>
      <c r="C3215" s="244" t="s">
        <v>7222</v>
      </c>
      <c r="D3215" s="244" t="s">
        <v>2</v>
      </c>
      <c r="E3215" s="244" t="s">
        <v>4952</v>
      </c>
      <c r="F3215" s="245">
        <v>144.01</v>
      </c>
    </row>
    <row r="3216" spans="1:6" ht="13.5">
      <c r="A3216" s="244" t="s">
        <v>12703</v>
      </c>
      <c r="B3216" s="244" t="str">
        <f t="shared" si="50"/>
        <v>72681U</v>
      </c>
      <c r="C3216" s="244" t="s">
        <v>7223</v>
      </c>
      <c r="D3216" s="244" t="s">
        <v>2</v>
      </c>
      <c r="E3216" s="244" t="s">
        <v>4952</v>
      </c>
      <c r="F3216" s="245">
        <v>100.36</v>
      </c>
    </row>
    <row r="3217" spans="1:6" ht="13.5">
      <c r="A3217" s="244" t="s">
        <v>12704</v>
      </c>
      <c r="B3217" s="244" t="str">
        <f t="shared" si="50"/>
        <v>72682U</v>
      </c>
      <c r="C3217" s="244" t="s">
        <v>7224</v>
      </c>
      <c r="D3217" s="244" t="s">
        <v>2</v>
      </c>
      <c r="E3217" s="244" t="s">
        <v>4952</v>
      </c>
      <c r="F3217" s="245">
        <v>204.11</v>
      </c>
    </row>
    <row r="3218" spans="1:6" ht="13.5">
      <c r="A3218" s="244" t="s">
        <v>12705</v>
      </c>
      <c r="B3218" s="244" t="str">
        <f t="shared" si="50"/>
        <v>72683U</v>
      </c>
      <c r="C3218" s="244" t="s">
        <v>7225</v>
      </c>
      <c r="D3218" s="244" t="s">
        <v>2</v>
      </c>
      <c r="E3218" s="244" t="s">
        <v>4952</v>
      </c>
      <c r="F3218" s="245">
        <v>329.28</v>
      </c>
    </row>
    <row r="3219" spans="1:6" ht="13.5">
      <c r="A3219" s="244" t="s">
        <v>12706</v>
      </c>
      <c r="B3219" s="244" t="str">
        <f t="shared" si="50"/>
        <v>72719U</v>
      </c>
      <c r="C3219" s="244" t="s">
        <v>7226</v>
      </c>
      <c r="D3219" s="244" t="s">
        <v>2</v>
      </c>
      <c r="E3219" s="244" t="s">
        <v>4952</v>
      </c>
      <c r="F3219" s="245">
        <v>221.43</v>
      </c>
    </row>
    <row r="3220" spans="1:6" ht="13.5">
      <c r="A3220" s="244" t="s">
        <v>12707</v>
      </c>
      <c r="B3220" s="244" t="str">
        <f t="shared" si="50"/>
        <v>72720U</v>
      </c>
      <c r="C3220" s="244" t="s">
        <v>7227</v>
      </c>
      <c r="D3220" s="244" t="s">
        <v>2</v>
      </c>
      <c r="E3220" s="244" t="s">
        <v>4952</v>
      </c>
      <c r="F3220" s="245">
        <v>306.2</v>
      </c>
    </row>
    <row r="3221" spans="1:6" ht="13.5">
      <c r="A3221" s="244" t="s">
        <v>12708</v>
      </c>
      <c r="B3221" s="244" t="str">
        <f t="shared" si="50"/>
        <v>72721U</v>
      </c>
      <c r="C3221" s="244" t="s">
        <v>7228</v>
      </c>
      <c r="D3221" s="244" t="s">
        <v>2</v>
      </c>
      <c r="E3221" s="244" t="s">
        <v>4952</v>
      </c>
      <c r="F3221" s="245">
        <v>669.56</v>
      </c>
    </row>
    <row r="3222" spans="1:6" ht="13.5">
      <c r="A3222" s="244" t="s">
        <v>12709</v>
      </c>
      <c r="B3222" s="244" t="str">
        <f t="shared" si="50"/>
        <v>89358U</v>
      </c>
      <c r="C3222" s="244" t="s">
        <v>7229</v>
      </c>
      <c r="D3222" s="244" t="s">
        <v>2</v>
      </c>
      <c r="E3222" s="244" t="s">
        <v>4900</v>
      </c>
      <c r="F3222" s="245">
        <v>5.15</v>
      </c>
    </row>
    <row r="3223" spans="1:6" ht="13.5">
      <c r="A3223" s="244" t="s">
        <v>12710</v>
      </c>
      <c r="B3223" s="244" t="str">
        <f t="shared" si="50"/>
        <v>89359U</v>
      </c>
      <c r="C3223" s="244" t="s">
        <v>7230</v>
      </c>
      <c r="D3223" s="244" t="s">
        <v>2</v>
      </c>
      <c r="E3223" s="244" t="s">
        <v>4900</v>
      </c>
      <c r="F3223" s="245">
        <v>5.39</v>
      </c>
    </row>
    <row r="3224" spans="1:6" ht="13.5">
      <c r="A3224" s="244" t="s">
        <v>12711</v>
      </c>
      <c r="B3224" s="244" t="str">
        <f t="shared" si="50"/>
        <v>89360U</v>
      </c>
      <c r="C3224" s="244" t="s">
        <v>7231</v>
      </c>
      <c r="D3224" s="244" t="s">
        <v>2</v>
      </c>
      <c r="E3224" s="244" t="s">
        <v>4900</v>
      </c>
      <c r="F3224" s="245">
        <v>6.4</v>
      </c>
    </row>
    <row r="3225" spans="1:6" ht="13.5">
      <c r="A3225" s="244" t="s">
        <v>12712</v>
      </c>
      <c r="B3225" s="244" t="str">
        <f t="shared" si="50"/>
        <v>89361U</v>
      </c>
      <c r="C3225" s="244" t="s">
        <v>7232</v>
      </c>
      <c r="D3225" s="244" t="s">
        <v>2</v>
      </c>
      <c r="E3225" s="244" t="s">
        <v>4900</v>
      </c>
      <c r="F3225" s="245">
        <v>6.01</v>
      </c>
    </row>
    <row r="3226" spans="1:6" ht="13.5">
      <c r="A3226" s="244" t="s">
        <v>12713</v>
      </c>
      <c r="B3226" s="244" t="str">
        <f t="shared" si="50"/>
        <v>89362U</v>
      </c>
      <c r="C3226" s="244" t="s">
        <v>7233</v>
      </c>
      <c r="D3226" s="244" t="s">
        <v>2</v>
      </c>
      <c r="E3226" s="244" t="s">
        <v>4900</v>
      </c>
      <c r="F3226" s="245">
        <v>6.13</v>
      </c>
    </row>
    <row r="3227" spans="1:6" ht="13.5">
      <c r="A3227" s="244" t="s">
        <v>12714</v>
      </c>
      <c r="B3227" s="244" t="str">
        <f t="shared" si="50"/>
        <v>89363U</v>
      </c>
      <c r="C3227" s="244" t="s">
        <v>7234</v>
      </c>
      <c r="D3227" s="244" t="s">
        <v>2</v>
      </c>
      <c r="E3227" s="244" t="s">
        <v>4900</v>
      </c>
      <c r="F3227" s="245">
        <v>6.64</v>
      </c>
    </row>
    <row r="3228" spans="1:6" ht="13.5">
      <c r="A3228" s="244" t="s">
        <v>12715</v>
      </c>
      <c r="B3228" s="244" t="str">
        <f t="shared" si="50"/>
        <v>89364U</v>
      </c>
      <c r="C3228" s="244" t="s">
        <v>7235</v>
      </c>
      <c r="D3228" s="244" t="s">
        <v>2</v>
      </c>
      <c r="E3228" s="244" t="s">
        <v>4900</v>
      </c>
      <c r="F3228" s="245">
        <v>7.71</v>
      </c>
    </row>
    <row r="3229" spans="1:6" ht="13.5">
      <c r="A3229" s="244" t="s">
        <v>12716</v>
      </c>
      <c r="B3229" s="244" t="str">
        <f t="shared" si="50"/>
        <v>89365U</v>
      </c>
      <c r="C3229" s="244" t="s">
        <v>7236</v>
      </c>
      <c r="D3229" s="244" t="s">
        <v>2</v>
      </c>
      <c r="E3229" s="244" t="s">
        <v>4900</v>
      </c>
      <c r="F3229" s="245">
        <v>7.23</v>
      </c>
    </row>
    <row r="3230" spans="1:6" ht="13.5">
      <c r="A3230" s="244" t="s">
        <v>12717</v>
      </c>
      <c r="B3230" s="244" t="str">
        <f t="shared" si="50"/>
        <v>89366U</v>
      </c>
      <c r="C3230" s="244" t="s">
        <v>7237</v>
      </c>
      <c r="D3230" s="244" t="s">
        <v>2</v>
      </c>
      <c r="E3230" s="244" t="s">
        <v>4900</v>
      </c>
      <c r="F3230" s="245">
        <v>10.52</v>
      </c>
    </row>
    <row r="3231" spans="1:6" ht="13.5">
      <c r="A3231" s="244" t="s">
        <v>12718</v>
      </c>
      <c r="B3231" s="244" t="str">
        <f t="shared" si="50"/>
        <v>89367U</v>
      </c>
      <c r="C3231" s="244" t="s">
        <v>7238</v>
      </c>
      <c r="D3231" s="244" t="s">
        <v>2</v>
      </c>
      <c r="E3231" s="244" t="s">
        <v>4900</v>
      </c>
      <c r="F3231" s="245">
        <v>8.2899999999999991</v>
      </c>
    </row>
    <row r="3232" spans="1:6" ht="13.5">
      <c r="A3232" s="244" t="s">
        <v>12719</v>
      </c>
      <c r="B3232" s="244" t="str">
        <f t="shared" si="50"/>
        <v>89368U</v>
      </c>
      <c r="C3232" s="244" t="s">
        <v>7239</v>
      </c>
      <c r="D3232" s="244" t="s">
        <v>2</v>
      </c>
      <c r="E3232" s="244" t="s">
        <v>4900</v>
      </c>
      <c r="F3232" s="245">
        <v>9.73</v>
      </c>
    </row>
    <row r="3233" spans="1:6" ht="13.5">
      <c r="A3233" s="244" t="s">
        <v>12720</v>
      </c>
      <c r="B3233" s="244" t="str">
        <f t="shared" si="50"/>
        <v>89369U</v>
      </c>
      <c r="C3233" s="244" t="s">
        <v>7240</v>
      </c>
      <c r="D3233" s="244" t="s">
        <v>2</v>
      </c>
      <c r="E3233" s="244" t="s">
        <v>4900</v>
      </c>
      <c r="F3233" s="245">
        <v>11.52</v>
      </c>
    </row>
    <row r="3234" spans="1:6" ht="13.5">
      <c r="A3234" s="244" t="s">
        <v>12721</v>
      </c>
      <c r="B3234" s="244" t="str">
        <f t="shared" si="50"/>
        <v>89370U</v>
      </c>
      <c r="C3234" s="244" t="s">
        <v>7241</v>
      </c>
      <c r="D3234" s="244" t="s">
        <v>2</v>
      </c>
      <c r="E3234" s="244" t="s">
        <v>4900</v>
      </c>
      <c r="F3234" s="245">
        <v>9.43</v>
      </c>
    </row>
    <row r="3235" spans="1:6" ht="13.5">
      <c r="A3235" s="244" t="s">
        <v>12722</v>
      </c>
      <c r="B3235" s="244" t="str">
        <f t="shared" si="50"/>
        <v>89371U</v>
      </c>
      <c r="C3235" s="244" t="s">
        <v>7242</v>
      </c>
      <c r="D3235" s="244" t="s">
        <v>2</v>
      </c>
      <c r="E3235" s="244" t="s">
        <v>4900</v>
      </c>
      <c r="F3235" s="245">
        <v>3.85</v>
      </c>
    </row>
    <row r="3236" spans="1:6" ht="13.5">
      <c r="A3236" s="244" t="s">
        <v>12723</v>
      </c>
      <c r="B3236" s="244" t="str">
        <f t="shared" si="50"/>
        <v>89372U</v>
      </c>
      <c r="C3236" s="244" t="s">
        <v>7243</v>
      </c>
      <c r="D3236" s="244" t="s">
        <v>2</v>
      </c>
      <c r="E3236" s="244" t="s">
        <v>4900</v>
      </c>
      <c r="F3236" s="245">
        <v>8.61</v>
      </c>
    </row>
    <row r="3237" spans="1:6" ht="13.5">
      <c r="A3237" s="244" t="s">
        <v>12724</v>
      </c>
      <c r="B3237" s="244" t="str">
        <f t="shared" si="50"/>
        <v>89373U</v>
      </c>
      <c r="C3237" s="244" t="s">
        <v>7244</v>
      </c>
      <c r="D3237" s="244" t="s">
        <v>2</v>
      </c>
      <c r="E3237" s="244" t="s">
        <v>4900</v>
      </c>
      <c r="F3237" s="245">
        <v>4.28</v>
      </c>
    </row>
    <row r="3238" spans="1:6" ht="13.5">
      <c r="A3238" s="244" t="s">
        <v>12725</v>
      </c>
      <c r="B3238" s="244" t="str">
        <f t="shared" si="50"/>
        <v>89374U</v>
      </c>
      <c r="C3238" s="244" t="s">
        <v>7245</v>
      </c>
      <c r="D3238" s="244" t="s">
        <v>2</v>
      </c>
      <c r="E3238" s="244" t="s">
        <v>4900</v>
      </c>
      <c r="F3238" s="245">
        <v>6.86</v>
      </c>
    </row>
    <row r="3239" spans="1:6" ht="13.5">
      <c r="A3239" s="244" t="s">
        <v>12726</v>
      </c>
      <c r="B3239" s="244" t="str">
        <f t="shared" si="50"/>
        <v>89375U</v>
      </c>
      <c r="C3239" s="244" t="s">
        <v>7246</v>
      </c>
      <c r="D3239" s="244" t="s">
        <v>2</v>
      </c>
      <c r="E3239" s="244" t="s">
        <v>4900</v>
      </c>
      <c r="F3239" s="245">
        <v>8.42</v>
      </c>
    </row>
    <row r="3240" spans="1:6" ht="13.5">
      <c r="A3240" s="244" t="s">
        <v>12727</v>
      </c>
      <c r="B3240" s="244" t="str">
        <f t="shared" si="50"/>
        <v>89376U</v>
      </c>
      <c r="C3240" s="244" t="s">
        <v>7247</v>
      </c>
      <c r="D3240" s="244" t="s">
        <v>2</v>
      </c>
      <c r="E3240" s="244" t="s">
        <v>4900</v>
      </c>
      <c r="F3240" s="245">
        <v>3.9</v>
      </c>
    </row>
    <row r="3241" spans="1:6" ht="13.5">
      <c r="A3241" s="244" t="s">
        <v>12728</v>
      </c>
      <c r="B3241" s="244" t="str">
        <f t="shared" si="50"/>
        <v>89377U</v>
      </c>
      <c r="C3241" s="244" t="s">
        <v>7248</v>
      </c>
      <c r="D3241" s="244" t="s">
        <v>2</v>
      </c>
      <c r="E3241" s="244" t="s">
        <v>4900</v>
      </c>
      <c r="F3241" s="245">
        <v>6.2</v>
      </c>
    </row>
    <row r="3242" spans="1:6" ht="13.5">
      <c r="A3242" s="244" t="s">
        <v>12729</v>
      </c>
      <c r="B3242" s="244" t="str">
        <f t="shared" si="50"/>
        <v>89378U</v>
      </c>
      <c r="C3242" s="244" t="s">
        <v>7249</v>
      </c>
      <c r="D3242" s="244" t="s">
        <v>2</v>
      </c>
      <c r="E3242" s="244" t="s">
        <v>4900</v>
      </c>
      <c r="F3242" s="245">
        <v>4.5599999999999996</v>
      </c>
    </row>
    <row r="3243" spans="1:6" ht="13.5">
      <c r="A3243" s="244" t="s">
        <v>12730</v>
      </c>
      <c r="B3243" s="244" t="str">
        <f t="shared" si="50"/>
        <v>89379U</v>
      </c>
      <c r="C3243" s="244" t="s">
        <v>7250</v>
      </c>
      <c r="D3243" s="244" t="s">
        <v>2</v>
      </c>
      <c r="E3243" s="244" t="s">
        <v>4900</v>
      </c>
      <c r="F3243" s="245">
        <v>10.9</v>
      </c>
    </row>
    <row r="3244" spans="1:6" ht="13.5">
      <c r="A3244" s="244" t="s">
        <v>12731</v>
      </c>
      <c r="B3244" s="244" t="str">
        <f t="shared" si="50"/>
        <v>89380U</v>
      </c>
      <c r="C3244" s="244" t="s">
        <v>7251</v>
      </c>
      <c r="D3244" s="244" t="s">
        <v>2</v>
      </c>
      <c r="E3244" s="244" t="s">
        <v>4900</v>
      </c>
      <c r="F3244" s="245">
        <v>6.5</v>
      </c>
    </row>
    <row r="3245" spans="1:6" ht="13.5">
      <c r="A3245" s="244" t="s">
        <v>12732</v>
      </c>
      <c r="B3245" s="244" t="str">
        <f t="shared" si="50"/>
        <v>89381U</v>
      </c>
      <c r="C3245" s="244" t="s">
        <v>7252</v>
      </c>
      <c r="D3245" s="244" t="s">
        <v>2</v>
      </c>
      <c r="E3245" s="244" t="s">
        <v>4900</v>
      </c>
      <c r="F3245" s="245">
        <v>8.57</v>
      </c>
    </row>
    <row r="3246" spans="1:6" ht="13.5">
      <c r="A3246" s="244" t="s">
        <v>12733</v>
      </c>
      <c r="B3246" s="244" t="str">
        <f t="shared" si="50"/>
        <v>89382U</v>
      </c>
      <c r="C3246" s="244" t="s">
        <v>7253</v>
      </c>
      <c r="D3246" s="244" t="s">
        <v>2</v>
      </c>
      <c r="E3246" s="244" t="s">
        <v>4900</v>
      </c>
      <c r="F3246" s="245">
        <v>10.02</v>
      </c>
    </row>
    <row r="3247" spans="1:6" ht="13.5">
      <c r="A3247" s="244" t="s">
        <v>12734</v>
      </c>
      <c r="B3247" s="244" t="str">
        <f t="shared" si="50"/>
        <v>89383U</v>
      </c>
      <c r="C3247" s="244" t="s">
        <v>7254</v>
      </c>
      <c r="D3247" s="244" t="s">
        <v>2</v>
      </c>
      <c r="E3247" s="244" t="s">
        <v>4900</v>
      </c>
      <c r="F3247" s="245">
        <v>4.62</v>
      </c>
    </row>
    <row r="3248" spans="1:6" ht="13.5">
      <c r="A3248" s="244" t="s">
        <v>12735</v>
      </c>
      <c r="B3248" s="244" t="str">
        <f t="shared" si="50"/>
        <v>89384U</v>
      </c>
      <c r="C3248" s="244" t="s">
        <v>7255</v>
      </c>
      <c r="D3248" s="244" t="s">
        <v>2</v>
      </c>
      <c r="E3248" s="244" t="s">
        <v>4900</v>
      </c>
      <c r="F3248" s="245">
        <v>8.67</v>
      </c>
    </row>
    <row r="3249" spans="1:6" ht="13.5">
      <c r="A3249" s="244" t="s">
        <v>12736</v>
      </c>
      <c r="B3249" s="244" t="str">
        <f t="shared" si="50"/>
        <v>89385U</v>
      </c>
      <c r="C3249" s="244" t="s">
        <v>7256</v>
      </c>
      <c r="D3249" s="244" t="s">
        <v>2</v>
      </c>
      <c r="E3249" s="244" t="s">
        <v>4900</v>
      </c>
      <c r="F3249" s="245">
        <v>5.12</v>
      </c>
    </row>
    <row r="3250" spans="1:6" ht="13.5">
      <c r="A3250" s="244" t="s">
        <v>12737</v>
      </c>
      <c r="B3250" s="244" t="str">
        <f t="shared" si="50"/>
        <v>89386U</v>
      </c>
      <c r="C3250" s="244" t="s">
        <v>7257</v>
      </c>
      <c r="D3250" s="244" t="s">
        <v>2</v>
      </c>
      <c r="E3250" s="244" t="s">
        <v>4900</v>
      </c>
      <c r="F3250" s="245">
        <v>6.18</v>
      </c>
    </row>
    <row r="3251" spans="1:6" ht="13.5">
      <c r="A3251" s="244" t="s">
        <v>12738</v>
      </c>
      <c r="B3251" s="244" t="str">
        <f t="shared" si="50"/>
        <v>89387U</v>
      </c>
      <c r="C3251" s="244" t="s">
        <v>7258</v>
      </c>
      <c r="D3251" s="244" t="s">
        <v>2</v>
      </c>
      <c r="E3251" s="244" t="s">
        <v>4900</v>
      </c>
      <c r="F3251" s="245">
        <v>21.33</v>
      </c>
    </row>
    <row r="3252" spans="1:6" ht="13.5">
      <c r="A3252" s="244" t="s">
        <v>12739</v>
      </c>
      <c r="B3252" s="244" t="str">
        <f t="shared" si="50"/>
        <v>89388U</v>
      </c>
      <c r="C3252" s="244" t="s">
        <v>7259</v>
      </c>
      <c r="D3252" s="244" t="s">
        <v>2</v>
      </c>
      <c r="E3252" s="244" t="s">
        <v>4900</v>
      </c>
      <c r="F3252" s="245">
        <v>7.9</v>
      </c>
    </row>
    <row r="3253" spans="1:6" ht="13.5">
      <c r="A3253" s="244" t="s">
        <v>12740</v>
      </c>
      <c r="B3253" s="244" t="str">
        <f t="shared" si="50"/>
        <v>89389U</v>
      </c>
      <c r="C3253" s="244" t="s">
        <v>7260</v>
      </c>
      <c r="D3253" s="244" t="s">
        <v>2</v>
      </c>
      <c r="E3253" s="244" t="s">
        <v>4900</v>
      </c>
      <c r="F3253" s="245">
        <v>8.48</v>
      </c>
    </row>
    <row r="3254" spans="1:6" ht="13.5">
      <c r="A3254" s="244" t="s">
        <v>12741</v>
      </c>
      <c r="B3254" s="244" t="str">
        <f t="shared" si="50"/>
        <v>89390U</v>
      </c>
      <c r="C3254" s="244" t="s">
        <v>7261</v>
      </c>
      <c r="D3254" s="244" t="s">
        <v>2</v>
      </c>
      <c r="E3254" s="244" t="s">
        <v>4900</v>
      </c>
      <c r="F3254" s="245">
        <v>14.72</v>
      </c>
    </row>
    <row r="3255" spans="1:6" ht="13.5">
      <c r="A3255" s="244" t="s">
        <v>12742</v>
      </c>
      <c r="B3255" s="244" t="str">
        <f t="shared" si="50"/>
        <v>89391U</v>
      </c>
      <c r="C3255" s="244" t="s">
        <v>7262</v>
      </c>
      <c r="D3255" s="244" t="s">
        <v>2</v>
      </c>
      <c r="E3255" s="244" t="s">
        <v>4900</v>
      </c>
      <c r="F3255" s="245">
        <v>6.11</v>
      </c>
    </row>
    <row r="3256" spans="1:6" ht="13.5">
      <c r="A3256" s="244" t="s">
        <v>12743</v>
      </c>
      <c r="B3256" s="244" t="str">
        <f t="shared" si="50"/>
        <v>89392U</v>
      </c>
      <c r="C3256" s="244" t="s">
        <v>7263</v>
      </c>
      <c r="D3256" s="244" t="s">
        <v>2</v>
      </c>
      <c r="E3256" s="244" t="s">
        <v>4900</v>
      </c>
      <c r="F3256" s="245">
        <v>17.329999999999998</v>
      </c>
    </row>
    <row r="3257" spans="1:6" ht="13.5">
      <c r="A3257" s="244" t="s">
        <v>12744</v>
      </c>
      <c r="B3257" s="244" t="str">
        <f t="shared" si="50"/>
        <v>89393U</v>
      </c>
      <c r="C3257" s="244" t="s">
        <v>7264</v>
      </c>
      <c r="D3257" s="244" t="s">
        <v>2</v>
      </c>
      <c r="E3257" s="244" t="s">
        <v>4900</v>
      </c>
      <c r="F3257" s="245">
        <v>7.15</v>
      </c>
    </row>
    <row r="3258" spans="1:6" ht="13.5">
      <c r="A3258" s="244" t="s">
        <v>12745</v>
      </c>
      <c r="B3258" s="244" t="str">
        <f t="shared" si="50"/>
        <v>89394U</v>
      </c>
      <c r="C3258" s="244" t="s">
        <v>7265</v>
      </c>
      <c r="D3258" s="244" t="s">
        <v>2</v>
      </c>
      <c r="E3258" s="244" t="s">
        <v>4900</v>
      </c>
      <c r="F3258" s="245">
        <v>13.1</v>
      </c>
    </row>
    <row r="3259" spans="1:6" ht="13.5">
      <c r="A3259" s="244" t="s">
        <v>12746</v>
      </c>
      <c r="B3259" s="244" t="str">
        <f t="shared" si="50"/>
        <v>89395U</v>
      </c>
      <c r="C3259" s="244" t="s">
        <v>7266</v>
      </c>
      <c r="D3259" s="244" t="s">
        <v>2</v>
      </c>
      <c r="E3259" s="244" t="s">
        <v>4900</v>
      </c>
      <c r="F3259" s="245">
        <v>8.5299999999999994</v>
      </c>
    </row>
    <row r="3260" spans="1:6" ht="13.5">
      <c r="A3260" s="244" t="s">
        <v>12747</v>
      </c>
      <c r="B3260" s="244" t="str">
        <f t="shared" si="50"/>
        <v>89396U</v>
      </c>
      <c r="C3260" s="244" t="s">
        <v>7267</v>
      </c>
      <c r="D3260" s="244" t="s">
        <v>2</v>
      </c>
      <c r="E3260" s="244" t="s">
        <v>4900</v>
      </c>
      <c r="F3260" s="245">
        <v>13.62</v>
      </c>
    </row>
    <row r="3261" spans="1:6" ht="13.5">
      <c r="A3261" s="244" t="s">
        <v>12748</v>
      </c>
      <c r="B3261" s="244" t="str">
        <f t="shared" si="50"/>
        <v>89397U</v>
      </c>
      <c r="C3261" s="244" t="s">
        <v>7268</v>
      </c>
      <c r="D3261" s="244" t="s">
        <v>2</v>
      </c>
      <c r="E3261" s="244" t="s">
        <v>4900</v>
      </c>
      <c r="F3261" s="245">
        <v>9.89</v>
      </c>
    </row>
    <row r="3262" spans="1:6" ht="13.5">
      <c r="A3262" s="244" t="s">
        <v>12749</v>
      </c>
      <c r="B3262" s="244" t="str">
        <f t="shared" si="50"/>
        <v>89398U</v>
      </c>
      <c r="C3262" s="244" t="s">
        <v>7269</v>
      </c>
      <c r="D3262" s="244" t="s">
        <v>2</v>
      </c>
      <c r="E3262" s="244" t="s">
        <v>4900</v>
      </c>
      <c r="F3262" s="245">
        <v>12.1</v>
      </c>
    </row>
    <row r="3263" spans="1:6" ht="13.5">
      <c r="A3263" s="244" t="s">
        <v>12750</v>
      </c>
      <c r="B3263" s="244" t="str">
        <f t="shared" si="50"/>
        <v>89399U</v>
      </c>
      <c r="C3263" s="244" t="s">
        <v>7270</v>
      </c>
      <c r="D3263" s="244" t="s">
        <v>2</v>
      </c>
      <c r="E3263" s="244" t="s">
        <v>4900</v>
      </c>
      <c r="F3263" s="245">
        <v>20.73</v>
      </c>
    </row>
    <row r="3264" spans="1:6" ht="13.5">
      <c r="A3264" s="244" t="s">
        <v>12751</v>
      </c>
      <c r="B3264" s="244" t="str">
        <f t="shared" si="50"/>
        <v>89400U</v>
      </c>
      <c r="C3264" s="244" t="s">
        <v>7271</v>
      </c>
      <c r="D3264" s="244" t="s">
        <v>2</v>
      </c>
      <c r="E3264" s="244" t="s">
        <v>4900</v>
      </c>
      <c r="F3264" s="245">
        <v>13.45</v>
      </c>
    </row>
    <row r="3265" spans="1:6" ht="13.5">
      <c r="A3265" s="244" t="s">
        <v>12752</v>
      </c>
      <c r="B3265" s="244" t="str">
        <f t="shared" si="50"/>
        <v>89404U</v>
      </c>
      <c r="C3265" s="244" t="s">
        <v>7272</v>
      </c>
      <c r="D3265" s="244" t="s">
        <v>2</v>
      </c>
      <c r="E3265" s="244" t="s">
        <v>4900</v>
      </c>
      <c r="F3265" s="245">
        <v>3.45</v>
      </c>
    </row>
    <row r="3266" spans="1:6" ht="13.5">
      <c r="A3266" s="244" t="s">
        <v>12753</v>
      </c>
      <c r="B3266" s="244" t="str">
        <f t="shared" si="50"/>
        <v>89405U</v>
      </c>
      <c r="C3266" s="244" t="s">
        <v>7273</v>
      </c>
      <c r="D3266" s="244" t="s">
        <v>2</v>
      </c>
      <c r="E3266" s="244" t="s">
        <v>4900</v>
      </c>
      <c r="F3266" s="245">
        <v>3.69</v>
      </c>
    </row>
    <row r="3267" spans="1:6" ht="13.5">
      <c r="A3267" s="244" t="s">
        <v>12754</v>
      </c>
      <c r="B3267" s="244" t="str">
        <f t="shared" si="50"/>
        <v>89406U</v>
      </c>
      <c r="C3267" s="244" t="s">
        <v>7274</v>
      </c>
      <c r="D3267" s="244" t="s">
        <v>2</v>
      </c>
      <c r="E3267" s="244" t="s">
        <v>4900</v>
      </c>
      <c r="F3267" s="245">
        <v>4.7</v>
      </c>
    </row>
    <row r="3268" spans="1:6" ht="13.5">
      <c r="A3268" s="244" t="s">
        <v>12755</v>
      </c>
      <c r="B3268" s="244" t="str">
        <f t="shared" si="50"/>
        <v>89407U</v>
      </c>
      <c r="C3268" s="244" t="s">
        <v>7275</v>
      </c>
      <c r="D3268" s="244" t="s">
        <v>2</v>
      </c>
      <c r="E3268" s="244" t="s">
        <v>4900</v>
      </c>
      <c r="F3268" s="245">
        <v>4.3099999999999996</v>
      </c>
    </row>
    <row r="3269" spans="1:6" ht="13.5">
      <c r="A3269" s="244" t="s">
        <v>12756</v>
      </c>
      <c r="B3269" s="244" t="str">
        <f t="shared" si="50"/>
        <v>89408U</v>
      </c>
      <c r="C3269" s="244" t="s">
        <v>7276</v>
      </c>
      <c r="D3269" s="244" t="s">
        <v>2</v>
      </c>
      <c r="E3269" s="244" t="s">
        <v>4900</v>
      </c>
      <c r="F3269" s="245">
        <v>4.16</v>
      </c>
    </row>
    <row r="3270" spans="1:6" ht="13.5">
      <c r="A3270" s="244" t="s">
        <v>12757</v>
      </c>
      <c r="B3270" s="244" t="str">
        <f t="shared" si="50"/>
        <v>89409U</v>
      </c>
      <c r="C3270" s="244" t="s">
        <v>7277</v>
      </c>
      <c r="D3270" s="244" t="s">
        <v>2</v>
      </c>
      <c r="E3270" s="244" t="s">
        <v>4900</v>
      </c>
      <c r="F3270" s="245">
        <v>4.67</v>
      </c>
    </row>
    <row r="3271" spans="1:6" ht="13.5">
      <c r="A3271" s="244" t="s">
        <v>12758</v>
      </c>
      <c r="B3271" s="244" t="str">
        <f t="shared" si="50"/>
        <v>89410U</v>
      </c>
      <c r="C3271" s="244" t="s">
        <v>7278</v>
      </c>
      <c r="D3271" s="244" t="s">
        <v>2</v>
      </c>
      <c r="E3271" s="244" t="s">
        <v>4900</v>
      </c>
      <c r="F3271" s="245">
        <v>5.74</v>
      </c>
    </row>
    <row r="3272" spans="1:6" ht="13.5">
      <c r="A3272" s="244" t="s">
        <v>12759</v>
      </c>
      <c r="B3272" s="244" t="str">
        <f t="shared" ref="B3272:B3335" si="51">A3272&amp;"U"</f>
        <v>89411U</v>
      </c>
      <c r="C3272" s="244" t="s">
        <v>7279</v>
      </c>
      <c r="D3272" s="244" t="s">
        <v>2</v>
      </c>
      <c r="E3272" s="244" t="s">
        <v>4900</v>
      </c>
      <c r="F3272" s="245">
        <v>5.26</v>
      </c>
    </row>
    <row r="3273" spans="1:6" ht="13.5">
      <c r="A3273" s="244" t="s">
        <v>12760</v>
      </c>
      <c r="B3273" s="244" t="str">
        <f t="shared" si="51"/>
        <v>89412U</v>
      </c>
      <c r="C3273" s="244" t="s">
        <v>7280</v>
      </c>
      <c r="D3273" s="244" t="s">
        <v>2</v>
      </c>
      <c r="E3273" s="244" t="s">
        <v>4900</v>
      </c>
      <c r="F3273" s="245">
        <v>5.91</v>
      </c>
    </row>
    <row r="3274" spans="1:6" ht="13.5">
      <c r="A3274" s="244" t="s">
        <v>12761</v>
      </c>
      <c r="B3274" s="244" t="str">
        <f t="shared" si="51"/>
        <v>89413U</v>
      </c>
      <c r="C3274" s="244" t="s">
        <v>7281</v>
      </c>
      <c r="D3274" s="244" t="s">
        <v>2</v>
      </c>
      <c r="E3274" s="244" t="s">
        <v>4900</v>
      </c>
      <c r="F3274" s="245">
        <v>5.94</v>
      </c>
    </row>
    <row r="3275" spans="1:6" ht="13.5">
      <c r="A3275" s="244" t="s">
        <v>12762</v>
      </c>
      <c r="B3275" s="244" t="str">
        <f t="shared" si="51"/>
        <v>89414U</v>
      </c>
      <c r="C3275" s="244" t="s">
        <v>7282</v>
      </c>
      <c r="D3275" s="244" t="s">
        <v>2</v>
      </c>
      <c r="E3275" s="244" t="s">
        <v>4900</v>
      </c>
      <c r="F3275" s="245">
        <v>7.38</v>
      </c>
    </row>
    <row r="3276" spans="1:6" ht="13.5">
      <c r="A3276" s="244" t="s">
        <v>12763</v>
      </c>
      <c r="B3276" s="244" t="str">
        <f t="shared" si="51"/>
        <v>89415U</v>
      </c>
      <c r="C3276" s="244" t="s">
        <v>7283</v>
      </c>
      <c r="D3276" s="244" t="s">
        <v>2</v>
      </c>
      <c r="E3276" s="244" t="s">
        <v>4900</v>
      </c>
      <c r="F3276" s="245">
        <v>9.17</v>
      </c>
    </row>
    <row r="3277" spans="1:6" ht="13.5">
      <c r="A3277" s="244" t="s">
        <v>12764</v>
      </c>
      <c r="B3277" s="244" t="str">
        <f t="shared" si="51"/>
        <v>89416U</v>
      </c>
      <c r="C3277" s="244" t="s">
        <v>7284</v>
      </c>
      <c r="D3277" s="244" t="s">
        <v>2</v>
      </c>
      <c r="E3277" s="244" t="s">
        <v>4900</v>
      </c>
      <c r="F3277" s="245">
        <v>7.08</v>
      </c>
    </row>
    <row r="3278" spans="1:6" ht="13.5">
      <c r="A3278" s="244" t="s">
        <v>12765</v>
      </c>
      <c r="B3278" s="244" t="str">
        <f t="shared" si="51"/>
        <v>89417U</v>
      </c>
      <c r="C3278" s="244" t="s">
        <v>7285</v>
      </c>
      <c r="D3278" s="244" t="s">
        <v>2</v>
      </c>
      <c r="E3278" s="244" t="s">
        <v>4900</v>
      </c>
      <c r="F3278" s="245">
        <v>2.73</v>
      </c>
    </row>
    <row r="3279" spans="1:6" ht="13.5">
      <c r="A3279" s="244" t="s">
        <v>12766</v>
      </c>
      <c r="B3279" s="244" t="str">
        <f t="shared" si="51"/>
        <v>89418U</v>
      </c>
      <c r="C3279" s="244" t="s">
        <v>7286</v>
      </c>
      <c r="D3279" s="244" t="s">
        <v>2</v>
      </c>
      <c r="E3279" s="244" t="s">
        <v>4900</v>
      </c>
      <c r="F3279" s="245">
        <v>7.49</v>
      </c>
    </row>
    <row r="3280" spans="1:6" ht="13.5">
      <c r="A3280" s="244" t="s">
        <v>12767</v>
      </c>
      <c r="B3280" s="244" t="str">
        <f t="shared" si="51"/>
        <v>89419U</v>
      </c>
      <c r="C3280" s="244" t="s">
        <v>7287</v>
      </c>
      <c r="D3280" s="244" t="s">
        <v>2</v>
      </c>
      <c r="E3280" s="244" t="s">
        <v>4900</v>
      </c>
      <c r="F3280" s="245">
        <v>3.16</v>
      </c>
    </row>
    <row r="3281" spans="1:6" ht="13.5">
      <c r="A3281" s="244" t="s">
        <v>12768</v>
      </c>
      <c r="B3281" s="244" t="str">
        <f t="shared" si="51"/>
        <v>89420U</v>
      </c>
      <c r="C3281" s="244" t="s">
        <v>7288</v>
      </c>
      <c r="D3281" s="244" t="s">
        <v>2</v>
      </c>
      <c r="E3281" s="244" t="s">
        <v>4900</v>
      </c>
      <c r="F3281" s="245">
        <v>5.74</v>
      </c>
    </row>
    <row r="3282" spans="1:6" ht="13.5">
      <c r="A3282" s="244" t="s">
        <v>12769</v>
      </c>
      <c r="B3282" s="244" t="str">
        <f t="shared" si="51"/>
        <v>89421U</v>
      </c>
      <c r="C3282" s="244" t="s">
        <v>7289</v>
      </c>
      <c r="D3282" s="244" t="s">
        <v>2</v>
      </c>
      <c r="E3282" s="244" t="s">
        <v>4900</v>
      </c>
      <c r="F3282" s="245">
        <v>7.3</v>
      </c>
    </row>
    <row r="3283" spans="1:6" ht="13.5">
      <c r="A3283" s="244" t="s">
        <v>12770</v>
      </c>
      <c r="B3283" s="244" t="str">
        <f t="shared" si="51"/>
        <v>89422U</v>
      </c>
      <c r="C3283" s="244" t="s">
        <v>7290</v>
      </c>
      <c r="D3283" s="244" t="s">
        <v>2</v>
      </c>
      <c r="E3283" s="244" t="s">
        <v>4900</v>
      </c>
      <c r="F3283" s="245">
        <v>2.78</v>
      </c>
    </row>
    <row r="3284" spans="1:6" ht="13.5">
      <c r="A3284" s="244" t="s">
        <v>12771</v>
      </c>
      <c r="B3284" s="244" t="str">
        <f t="shared" si="51"/>
        <v>89423U</v>
      </c>
      <c r="C3284" s="244" t="s">
        <v>7291</v>
      </c>
      <c r="D3284" s="244" t="s">
        <v>2</v>
      </c>
      <c r="E3284" s="244" t="s">
        <v>4900</v>
      </c>
      <c r="F3284" s="245">
        <v>5.45</v>
      </c>
    </row>
    <row r="3285" spans="1:6" ht="13.5">
      <c r="A3285" s="244" t="s">
        <v>12772</v>
      </c>
      <c r="B3285" s="244" t="str">
        <f t="shared" si="51"/>
        <v>89424U</v>
      </c>
      <c r="C3285" s="244" t="s">
        <v>7292</v>
      </c>
      <c r="D3285" s="244" t="s">
        <v>2</v>
      </c>
      <c r="E3285" s="244" t="s">
        <v>4900</v>
      </c>
      <c r="F3285" s="245">
        <v>3.23</v>
      </c>
    </row>
    <row r="3286" spans="1:6" ht="13.5">
      <c r="A3286" s="244" t="s">
        <v>12773</v>
      </c>
      <c r="B3286" s="244" t="str">
        <f t="shared" si="51"/>
        <v>89425U</v>
      </c>
      <c r="C3286" s="244" t="s">
        <v>7293</v>
      </c>
      <c r="D3286" s="244" t="s">
        <v>2</v>
      </c>
      <c r="E3286" s="244" t="s">
        <v>4900</v>
      </c>
      <c r="F3286" s="245">
        <v>9.57</v>
      </c>
    </row>
    <row r="3287" spans="1:6" ht="13.5">
      <c r="A3287" s="244" t="s">
        <v>12774</v>
      </c>
      <c r="B3287" s="244" t="str">
        <f t="shared" si="51"/>
        <v>89426U</v>
      </c>
      <c r="C3287" s="244" t="s">
        <v>7294</v>
      </c>
      <c r="D3287" s="244" t="s">
        <v>2</v>
      </c>
      <c r="E3287" s="244" t="s">
        <v>4900</v>
      </c>
      <c r="F3287" s="245">
        <v>5.17</v>
      </c>
    </row>
    <row r="3288" spans="1:6" ht="13.5">
      <c r="A3288" s="244" t="s">
        <v>12775</v>
      </c>
      <c r="B3288" s="244" t="str">
        <f t="shared" si="51"/>
        <v>89427U</v>
      </c>
      <c r="C3288" s="244" t="s">
        <v>7295</v>
      </c>
      <c r="D3288" s="244" t="s">
        <v>2</v>
      </c>
      <c r="E3288" s="244" t="s">
        <v>4900</v>
      </c>
      <c r="F3288" s="245">
        <v>7.24</v>
      </c>
    </row>
    <row r="3289" spans="1:6" ht="13.5">
      <c r="A3289" s="244" t="s">
        <v>12776</v>
      </c>
      <c r="B3289" s="244" t="str">
        <f t="shared" si="51"/>
        <v>89428U</v>
      </c>
      <c r="C3289" s="244" t="s">
        <v>7296</v>
      </c>
      <c r="D3289" s="244" t="s">
        <v>2</v>
      </c>
      <c r="E3289" s="244" t="s">
        <v>4900</v>
      </c>
      <c r="F3289" s="245">
        <v>8.69</v>
      </c>
    </row>
    <row r="3290" spans="1:6" ht="13.5">
      <c r="A3290" s="244" t="s">
        <v>12777</v>
      </c>
      <c r="B3290" s="244" t="str">
        <f t="shared" si="51"/>
        <v>89429U</v>
      </c>
      <c r="C3290" s="244" t="s">
        <v>7297</v>
      </c>
      <c r="D3290" s="244" t="s">
        <v>2</v>
      </c>
      <c r="E3290" s="244" t="s">
        <v>4900</v>
      </c>
      <c r="F3290" s="245">
        <v>3.29</v>
      </c>
    </row>
    <row r="3291" spans="1:6" ht="13.5">
      <c r="A3291" s="244" t="s">
        <v>12778</v>
      </c>
      <c r="B3291" s="244" t="str">
        <f t="shared" si="51"/>
        <v>89430U</v>
      </c>
      <c r="C3291" s="244" t="s">
        <v>7298</v>
      </c>
      <c r="D3291" s="244" t="s">
        <v>2</v>
      </c>
      <c r="E3291" s="244" t="s">
        <v>4900</v>
      </c>
      <c r="F3291" s="245">
        <v>7.34</v>
      </c>
    </row>
    <row r="3292" spans="1:6" ht="13.5">
      <c r="A3292" s="244" t="s">
        <v>12779</v>
      </c>
      <c r="B3292" s="244" t="str">
        <f t="shared" si="51"/>
        <v>89431U</v>
      </c>
      <c r="C3292" s="244" t="s">
        <v>7299</v>
      </c>
      <c r="D3292" s="244" t="s">
        <v>2</v>
      </c>
      <c r="E3292" s="244" t="s">
        <v>4900</v>
      </c>
      <c r="F3292" s="245">
        <v>4.5999999999999996</v>
      </c>
    </row>
    <row r="3293" spans="1:6" ht="13.5">
      <c r="A3293" s="244" t="s">
        <v>12780</v>
      </c>
      <c r="B3293" s="244" t="str">
        <f t="shared" si="51"/>
        <v>89432U</v>
      </c>
      <c r="C3293" s="244" t="s">
        <v>7300</v>
      </c>
      <c r="D3293" s="244" t="s">
        <v>2</v>
      </c>
      <c r="E3293" s="244" t="s">
        <v>4900</v>
      </c>
      <c r="F3293" s="245">
        <v>19.75</v>
      </c>
    </row>
    <row r="3294" spans="1:6" ht="13.5">
      <c r="A3294" s="244" t="s">
        <v>12781</v>
      </c>
      <c r="B3294" s="244" t="str">
        <f t="shared" si="51"/>
        <v>89433U</v>
      </c>
      <c r="C3294" s="244" t="s">
        <v>7301</v>
      </c>
      <c r="D3294" s="244" t="s">
        <v>2</v>
      </c>
      <c r="E3294" s="244" t="s">
        <v>4900</v>
      </c>
      <c r="F3294" s="245">
        <v>6.32</v>
      </c>
    </row>
    <row r="3295" spans="1:6" ht="13.5">
      <c r="A3295" s="244" t="s">
        <v>12782</v>
      </c>
      <c r="B3295" s="244" t="str">
        <f t="shared" si="51"/>
        <v>89434U</v>
      </c>
      <c r="C3295" s="244" t="s">
        <v>7302</v>
      </c>
      <c r="D3295" s="244" t="s">
        <v>2</v>
      </c>
      <c r="E3295" s="244" t="s">
        <v>4900</v>
      </c>
      <c r="F3295" s="245">
        <v>6.9</v>
      </c>
    </row>
    <row r="3296" spans="1:6" ht="13.5">
      <c r="A3296" s="244" t="s">
        <v>12783</v>
      </c>
      <c r="B3296" s="244" t="str">
        <f t="shared" si="51"/>
        <v>89435U</v>
      </c>
      <c r="C3296" s="244" t="s">
        <v>7303</v>
      </c>
      <c r="D3296" s="244" t="s">
        <v>2</v>
      </c>
      <c r="E3296" s="244" t="s">
        <v>4900</v>
      </c>
      <c r="F3296" s="245">
        <v>13.14</v>
      </c>
    </row>
    <row r="3297" spans="1:6" ht="13.5">
      <c r="A3297" s="244" t="s">
        <v>12784</v>
      </c>
      <c r="B3297" s="244" t="str">
        <f t="shared" si="51"/>
        <v>89436U</v>
      </c>
      <c r="C3297" s="244" t="s">
        <v>7304</v>
      </c>
      <c r="D3297" s="244" t="s">
        <v>2</v>
      </c>
      <c r="E3297" s="244" t="s">
        <v>4900</v>
      </c>
      <c r="F3297" s="245">
        <v>4.53</v>
      </c>
    </row>
    <row r="3298" spans="1:6" ht="13.5">
      <c r="A3298" s="244" t="s">
        <v>12785</v>
      </c>
      <c r="B3298" s="244" t="str">
        <f t="shared" si="51"/>
        <v>89437U</v>
      </c>
      <c r="C3298" s="244" t="s">
        <v>7305</v>
      </c>
      <c r="D3298" s="244" t="s">
        <v>2</v>
      </c>
      <c r="E3298" s="244" t="s">
        <v>4900</v>
      </c>
      <c r="F3298" s="245">
        <v>15.75</v>
      </c>
    </row>
    <row r="3299" spans="1:6" ht="13.5">
      <c r="A3299" s="244" t="s">
        <v>12786</v>
      </c>
      <c r="B3299" s="244" t="str">
        <f t="shared" si="51"/>
        <v>89438U</v>
      </c>
      <c r="C3299" s="244" t="s">
        <v>7306</v>
      </c>
      <c r="D3299" s="244" t="s">
        <v>2</v>
      </c>
      <c r="E3299" s="244" t="s">
        <v>4900</v>
      </c>
      <c r="F3299" s="245">
        <v>4.8899999999999997</v>
      </c>
    </row>
    <row r="3300" spans="1:6" ht="13.5">
      <c r="A3300" s="244" t="s">
        <v>12787</v>
      </c>
      <c r="B3300" s="244" t="str">
        <f t="shared" si="51"/>
        <v>89439U</v>
      </c>
      <c r="C3300" s="244" t="s">
        <v>7307</v>
      </c>
      <c r="D3300" s="244" t="s">
        <v>2</v>
      </c>
      <c r="E3300" s="244" t="s">
        <v>4900</v>
      </c>
      <c r="F3300" s="245">
        <v>6.26</v>
      </c>
    </row>
    <row r="3301" spans="1:6" ht="13.5">
      <c r="A3301" s="244" t="s">
        <v>12788</v>
      </c>
      <c r="B3301" s="244" t="str">
        <f t="shared" si="51"/>
        <v>89440U</v>
      </c>
      <c r="C3301" s="244" t="s">
        <v>7308</v>
      </c>
      <c r="D3301" s="244" t="s">
        <v>2</v>
      </c>
      <c r="E3301" s="244" t="s">
        <v>4900</v>
      </c>
      <c r="F3301" s="245">
        <v>5.9</v>
      </c>
    </row>
    <row r="3302" spans="1:6" ht="13.5">
      <c r="A3302" s="244" t="s">
        <v>12789</v>
      </c>
      <c r="B3302" s="244" t="str">
        <f t="shared" si="51"/>
        <v>89441U</v>
      </c>
      <c r="C3302" s="244" t="s">
        <v>7309</v>
      </c>
      <c r="D3302" s="244" t="s">
        <v>2</v>
      </c>
      <c r="E3302" s="244" t="s">
        <v>4900</v>
      </c>
      <c r="F3302" s="245">
        <v>10.99</v>
      </c>
    </row>
    <row r="3303" spans="1:6" ht="13.5">
      <c r="A3303" s="244" t="s">
        <v>12790</v>
      </c>
      <c r="B3303" s="244" t="str">
        <f t="shared" si="51"/>
        <v>89442U</v>
      </c>
      <c r="C3303" s="244" t="s">
        <v>7310</v>
      </c>
      <c r="D3303" s="244" t="s">
        <v>2</v>
      </c>
      <c r="E3303" s="244" t="s">
        <v>4900</v>
      </c>
      <c r="F3303" s="245">
        <v>7.26</v>
      </c>
    </row>
    <row r="3304" spans="1:6" ht="13.5">
      <c r="A3304" s="244" t="s">
        <v>12791</v>
      </c>
      <c r="B3304" s="244" t="str">
        <f t="shared" si="51"/>
        <v>89443U</v>
      </c>
      <c r="C3304" s="244" t="s">
        <v>7311</v>
      </c>
      <c r="D3304" s="244" t="s">
        <v>2</v>
      </c>
      <c r="E3304" s="244" t="s">
        <v>4900</v>
      </c>
      <c r="F3304" s="245">
        <v>8.99</v>
      </c>
    </row>
    <row r="3305" spans="1:6" ht="13.5">
      <c r="A3305" s="244" t="s">
        <v>12792</v>
      </c>
      <c r="B3305" s="244" t="str">
        <f t="shared" si="51"/>
        <v>89444U</v>
      </c>
      <c r="C3305" s="244" t="s">
        <v>7312</v>
      </c>
      <c r="D3305" s="244" t="s">
        <v>2</v>
      </c>
      <c r="E3305" s="244" t="s">
        <v>4900</v>
      </c>
      <c r="F3305" s="245">
        <v>17.62</v>
      </c>
    </row>
    <row r="3306" spans="1:6" ht="13.5">
      <c r="A3306" s="244" t="s">
        <v>12793</v>
      </c>
      <c r="B3306" s="244" t="str">
        <f t="shared" si="51"/>
        <v>89445U</v>
      </c>
      <c r="C3306" s="244" t="s">
        <v>7313</v>
      </c>
      <c r="D3306" s="244" t="s">
        <v>2</v>
      </c>
      <c r="E3306" s="244" t="s">
        <v>4900</v>
      </c>
      <c r="F3306" s="245">
        <v>10.34</v>
      </c>
    </row>
    <row r="3307" spans="1:6" ht="13.5">
      <c r="A3307" s="244" t="s">
        <v>12794</v>
      </c>
      <c r="B3307" s="244" t="str">
        <f t="shared" si="51"/>
        <v>89481U</v>
      </c>
      <c r="C3307" s="244" t="s">
        <v>7314</v>
      </c>
      <c r="D3307" s="244" t="s">
        <v>2</v>
      </c>
      <c r="E3307" s="244" t="s">
        <v>4900</v>
      </c>
      <c r="F3307" s="245">
        <v>3.17</v>
      </c>
    </row>
    <row r="3308" spans="1:6" ht="13.5">
      <c r="A3308" s="244" t="s">
        <v>12795</v>
      </c>
      <c r="B3308" s="244" t="str">
        <f t="shared" si="51"/>
        <v>89485U</v>
      </c>
      <c r="C3308" s="244" t="s">
        <v>7315</v>
      </c>
      <c r="D3308" s="244" t="s">
        <v>2</v>
      </c>
      <c r="E3308" s="244" t="s">
        <v>4900</v>
      </c>
      <c r="F3308" s="245">
        <v>3.68</v>
      </c>
    </row>
    <row r="3309" spans="1:6" ht="13.5">
      <c r="A3309" s="244" t="s">
        <v>12796</v>
      </c>
      <c r="B3309" s="244" t="str">
        <f t="shared" si="51"/>
        <v>89489U</v>
      </c>
      <c r="C3309" s="244" t="s">
        <v>7316</v>
      </c>
      <c r="D3309" s="244" t="s">
        <v>2</v>
      </c>
      <c r="E3309" s="244" t="s">
        <v>4900</v>
      </c>
      <c r="F3309" s="245">
        <v>4.75</v>
      </c>
    </row>
    <row r="3310" spans="1:6" ht="13.5">
      <c r="A3310" s="244" t="s">
        <v>12797</v>
      </c>
      <c r="B3310" s="244" t="str">
        <f t="shared" si="51"/>
        <v>89490U</v>
      </c>
      <c r="C3310" s="244" t="s">
        <v>7317</v>
      </c>
      <c r="D3310" s="244" t="s">
        <v>2</v>
      </c>
      <c r="E3310" s="244" t="s">
        <v>4900</v>
      </c>
      <c r="F3310" s="245">
        <v>4.2699999999999996</v>
      </c>
    </row>
    <row r="3311" spans="1:6" ht="13.5">
      <c r="A3311" s="244" t="s">
        <v>12798</v>
      </c>
      <c r="B3311" s="244" t="str">
        <f t="shared" si="51"/>
        <v>89492U</v>
      </c>
      <c r="C3311" s="244" t="s">
        <v>4881</v>
      </c>
      <c r="D3311" s="244" t="s">
        <v>2</v>
      </c>
      <c r="E3311" s="244" t="s">
        <v>4900</v>
      </c>
      <c r="F3311" s="245">
        <v>4.82</v>
      </c>
    </row>
    <row r="3312" spans="1:6" ht="13.5">
      <c r="A3312" s="244" t="s">
        <v>12799</v>
      </c>
      <c r="B3312" s="244" t="str">
        <f t="shared" si="51"/>
        <v>89493U</v>
      </c>
      <c r="C3312" s="244" t="s">
        <v>7318</v>
      </c>
      <c r="D3312" s="244" t="s">
        <v>2</v>
      </c>
      <c r="E3312" s="244" t="s">
        <v>4900</v>
      </c>
      <c r="F3312" s="245">
        <v>6.26</v>
      </c>
    </row>
    <row r="3313" spans="1:6" ht="13.5">
      <c r="A3313" s="244" t="s">
        <v>12800</v>
      </c>
      <c r="B3313" s="244" t="str">
        <f t="shared" si="51"/>
        <v>89494U</v>
      </c>
      <c r="C3313" s="244" t="s">
        <v>7319</v>
      </c>
      <c r="D3313" s="244" t="s">
        <v>2</v>
      </c>
      <c r="E3313" s="244" t="s">
        <v>4900</v>
      </c>
      <c r="F3313" s="245">
        <v>8.0500000000000007</v>
      </c>
    </row>
    <row r="3314" spans="1:6" ht="13.5">
      <c r="A3314" s="244" t="s">
        <v>12801</v>
      </c>
      <c r="B3314" s="244" t="str">
        <f t="shared" si="51"/>
        <v>89496U</v>
      </c>
      <c r="C3314" s="244" t="s">
        <v>7320</v>
      </c>
      <c r="D3314" s="244" t="s">
        <v>2</v>
      </c>
      <c r="E3314" s="244" t="s">
        <v>4900</v>
      </c>
      <c r="F3314" s="245">
        <v>5.96</v>
      </c>
    </row>
    <row r="3315" spans="1:6" ht="13.5">
      <c r="A3315" s="244" t="s">
        <v>12802</v>
      </c>
      <c r="B3315" s="244" t="str">
        <f t="shared" si="51"/>
        <v>89497U</v>
      </c>
      <c r="C3315" s="244" t="s">
        <v>7321</v>
      </c>
      <c r="D3315" s="244" t="s">
        <v>2</v>
      </c>
      <c r="E3315" s="244" t="s">
        <v>4900</v>
      </c>
      <c r="F3315" s="245">
        <v>7.66</v>
      </c>
    </row>
    <row r="3316" spans="1:6" ht="13.5">
      <c r="A3316" s="244" t="s">
        <v>12803</v>
      </c>
      <c r="B3316" s="244" t="str">
        <f t="shared" si="51"/>
        <v>89498U</v>
      </c>
      <c r="C3316" s="244" t="s">
        <v>7322</v>
      </c>
      <c r="D3316" s="244" t="s">
        <v>2</v>
      </c>
      <c r="E3316" s="244" t="s">
        <v>4900</v>
      </c>
      <c r="F3316" s="245">
        <v>8.32</v>
      </c>
    </row>
    <row r="3317" spans="1:6" ht="13.5">
      <c r="A3317" s="244" t="s">
        <v>12804</v>
      </c>
      <c r="B3317" s="244" t="str">
        <f t="shared" si="51"/>
        <v>89499U</v>
      </c>
      <c r="C3317" s="244" t="s">
        <v>7323</v>
      </c>
      <c r="D3317" s="244" t="s">
        <v>2</v>
      </c>
      <c r="E3317" s="244" t="s">
        <v>4900</v>
      </c>
      <c r="F3317" s="245">
        <v>12.52</v>
      </c>
    </row>
    <row r="3318" spans="1:6" ht="13.5">
      <c r="A3318" s="244" t="s">
        <v>12805</v>
      </c>
      <c r="B3318" s="244" t="str">
        <f t="shared" si="51"/>
        <v>89500U</v>
      </c>
      <c r="C3318" s="244" t="s">
        <v>7324</v>
      </c>
      <c r="D3318" s="244" t="s">
        <v>2</v>
      </c>
      <c r="E3318" s="244" t="s">
        <v>4900</v>
      </c>
      <c r="F3318" s="245">
        <v>8.4499999999999993</v>
      </c>
    </row>
    <row r="3319" spans="1:6" ht="13.5">
      <c r="A3319" s="244" t="s">
        <v>12806</v>
      </c>
      <c r="B3319" s="244" t="str">
        <f t="shared" si="51"/>
        <v>89501U</v>
      </c>
      <c r="C3319" s="244" t="s">
        <v>7325</v>
      </c>
      <c r="D3319" s="244" t="s">
        <v>2</v>
      </c>
      <c r="E3319" s="244" t="s">
        <v>4900</v>
      </c>
      <c r="F3319" s="245">
        <v>9.2799999999999994</v>
      </c>
    </row>
    <row r="3320" spans="1:6" ht="13.5">
      <c r="A3320" s="244" t="s">
        <v>12807</v>
      </c>
      <c r="B3320" s="244" t="str">
        <f t="shared" si="51"/>
        <v>89502U</v>
      </c>
      <c r="C3320" s="244" t="s">
        <v>7326</v>
      </c>
      <c r="D3320" s="244" t="s">
        <v>2</v>
      </c>
      <c r="E3320" s="244" t="s">
        <v>4900</v>
      </c>
      <c r="F3320" s="245">
        <v>10.47</v>
      </c>
    </row>
    <row r="3321" spans="1:6" ht="13.5">
      <c r="A3321" s="244" t="s">
        <v>12808</v>
      </c>
      <c r="B3321" s="244" t="str">
        <f t="shared" si="51"/>
        <v>89503U</v>
      </c>
      <c r="C3321" s="244" t="s">
        <v>7327</v>
      </c>
      <c r="D3321" s="244" t="s">
        <v>2</v>
      </c>
      <c r="E3321" s="244" t="s">
        <v>4900</v>
      </c>
      <c r="F3321" s="245">
        <v>15.68</v>
      </c>
    </row>
    <row r="3322" spans="1:6" ht="13.5">
      <c r="A3322" s="244" t="s">
        <v>12809</v>
      </c>
      <c r="B3322" s="244" t="str">
        <f t="shared" si="51"/>
        <v>89504U</v>
      </c>
      <c r="C3322" s="244" t="s">
        <v>7328</v>
      </c>
      <c r="D3322" s="244" t="s">
        <v>2</v>
      </c>
      <c r="E3322" s="244" t="s">
        <v>4900</v>
      </c>
      <c r="F3322" s="245">
        <v>13.79</v>
      </c>
    </row>
    <row r="3323" spans="1:6" ht="13.5">
      <c r="A3323" s="244" t="s">
        <v>12810</v>
      </c>
      <c r="B3323" s="244" t="str">
        <f t="shared" si="51"/>
        <v>89505U</v>
      </c>
      <c r="C3323" s="244" t="s">
        <v>7329</v>
      </c>
      <c r="D3323" s="244" t="s">
        <v>2</v>
      </c>
      <c r="E3323" s="244" t="s">
        <v>4900</v>
      </c>
      <c r="F3323" s="245">
        <v>23.23</v>
      </c>
    </row>
    <row r="3324" spans="1:6" ht="13.5">
      <c r="A3324" s="244" t="s">
        <v>12811</v>
      </c>
      <c r="B3324" s="244" t="str">
        <f t="shared" si="51"/>
        <v>89506U</v>
      </c>
      <c r="C3324" s="244" t="s">
        <v>7330</v>
      </c>
      <c r="D3324" s="244" t="s">
        <v>2</v>
      </c>
      <c r="E3324" s="244" t="s">
        <v>4900</v>
      </c>
      <c r="F3324" s="245">
        <v>26.08</v>
      </c>
    </row>
    <row r="3325" spans="1:6" ht="13.5">
      <c r="A3325" s="244" t="s">
        <v>12812</v>
      </c>
      <c r="B3325" s="244" t="str">
        <f t="shared" si="51"/>
        <v>89507U</v>
      </c>
      <c r="C3325" s="244" t="s">
        <v>7331</v>
      </c>
      <c r="D3325" s="244" t="s">
        <v>2</v>
      </c>
      <c r="E3325" s="244" t="s">
        <v>4900</v>
      </c>
      <c r="F3325" s="245">
        <v>32.01</v>
      </c>
    </row>
    <row r="3326" spans="1:6" ht="13.5">
      <c r="A3326" s="244" t="s">
        <v>12813</v>
      </c>
      <c r="B3326" s="244" t="str">
        <f t="shared" si="51"/>
        <v>89510U</v>
      </c>
      <c r="C3326" s="244" t="s">
        <v>7332</v>
      </c>
      <c r="D3326" s="244" t="s">
        <v>2</v>
      </c>
      <c r="E3326" s="244" t="s">
        <v>4900</v>
      </c>
      <c r="F3326" s="245">
        <v>21.13</v>
      </c>
    </row>
    <row r="3327" spans="1:6" ht="13.5">
      <c r="A3327" s="244" t="s">
        <v>12814</v>
      </c>
      <c r="B3327" s="244" t="str">
        <f t="shared" si="51"/>
        <v>89513U</v>
      </c>
      <c r="C3327" s="244" t="s">
        <v>7333</v>
      </c>
      <c r="D3327" s="244" t="s">
        <v>2</v>
      </c>
      <c r="E3327" s="244" t="s">
        <v>4900</v>
      </c>
      <c r="F3327" s="245">
        <v>71.22</v>
      </c>
    </row>
    <row r="3328" spans="1:6" ht="13.5">
      <c r="A3328" s="244" t="s">
        <v>12815</v>
      </c>
      <c r="B3328" s="244" t="str">
        <f t="shared" si="51"/>
        <v>89514U</v>
      </c>
      <c r="C3328" s="244" t="s">
        <v>7334</v>
      </c>
      <c r="D3328" s="244" t="s">
        <v>2</v>
      </c>
      <c r="E3328" s="244" t="s">
        <v>4900</v>
      </c>
      <c r="F3328" s="245">
        <v>6.49</v>
      </c>
    </row>
    <row r="3329" spans="1:6" ht="13.5">
      <c r="A3329" s="244" t="s">
        <v>12816</v>
      </c>
      <c r="B3329" s="244" t="str">
        <f t="shared" si="51"/>
        <v>89515U</v>
      </c>
      <c r="C3329" s="244" t="s">
        <v>7335</v>
      </c>
      <c r="D3329" s="244" t="s">
        <v>2</v>
      </c>
      <c r="E3329" s="244" t="s">
        <v>4900</v>
      </c>
      <c r="F3329" s="245">
        <v>53.88</v>
      </c>
    </row>
    <row r="3330" spans="1:6" ht="13.5">
      <c r="A3330" s="244" t="s">
        <v>12817</v>
      </c>
      <c r="B3330" s="244" t="str">
        <f t="shared" si="51"/>
        <v>89516U</v>
      </c>
      <c r="C3330" s="244" t="s">
        <v>7336</v>
      </c>
      <c r="D3330" s="244" t="s">
        <v>2</v>
      </c>
      <c r="E3330" s="244" t="s">
        <v>4900</v>
      </c>
      <c r="F3330" s="245">
        <v>5.68</v>
      </c>
    </row>
    <row r="3331" spans="1:6" ht="13.5">
      <c r="A3331" s="244" t="s">
        <v>12818</v>
      </c>
      <c r="B3331" s="244" t="str">
        <f t="shared" si="51"/>
        <v>89517U</v>
      </c>
      <c r="C3331" s="244" t="s">
        <v>7337</v>
      </c>
      <c r="D3331" s="244" t="s">
        <v>2</v>
      </c>
      <c r="E3331" s="244" t="s">
        <v>4900</v>
      </c>
      <c r="F3331" s="245">
        <v>45.45</v>
      </c>
    </row>
    <row r="3332" spans="1:6" ht="13.5">
      <c r="A3332" s="244" t="s">
        <v>12819</v>
      </c>
      <c r="B3332" s="244" t="str">
        <f t="shared" si="51"/>
        <v>89518U</v>
      </c>
      <c r="C3332" s="244" t="s">
        <v>7338</v>
      </c>
      <c r="D3332" s="244" t="s">
        <v>2</v>
      </c>
      <c r="E3332" s="244" t="s">
        <v>4900</v>
      </c>
      <c r="F3332" s="245">
        <v>9.16</v>
      </c>
    </row>
    <row r="3333" spans="1:6" ht="13.5">
      <c r="A3333" s="244" t="s">
        <v>12820</v>
      </c>
      <c r="B3333" s="244" t="str">
        <f t="shared" si="51"/>
        <v>89519U</v>
      </c>
      <c r="C3333" s="244" t="s">
        <v>7339</v>
      </c>
      <c r="D3333" s="244" t="s">
        <v>2</v>
      </c>
      <c r="E3333" s="244" t="s">
        <v>4900</v>
      </c>
      <c r="F3333" s="245">
        <v>30.9</v>
      </c>
    </row>
    <row r="3334" spans="1:6" ht="13.5">
      <c r="A3334" s="244" t="s">
        <v>12821</v>
      </c>
      <c r="B3334" s="244" t="str">
        <f t="shared" si="51"/>
        <v>89520U</v>
      </c>
      <c r="C3334" s="244" t="s">
        <v>7340</v>
      </c>
      <c r="D3334" s="244" t="s">
        <v>2</v>
      </c>
      <c r="E3334" s="244" t="s">
        <v>4900</v>
      </c>
      <c r="F3334" s="245">
        <v>8.1</v>
      </c>
    </row>
    <row r="3335" spans="1:6" ht="13.5">
      <c r="A3335" s="244" t="s">
        <v>12822</v>
      </c>
      <c r="B3335" s="244" t="str">
        <f t="shared" si="51"/>
        <v>89521U</v>
      </c>
      <c r="C3335" s="244" t="s">
        <v>7341</v>
      </c>
      <c r="D3335" s="244" t="s">
        <v>2</v>
      </c>
      <c r="E3335" s="244" t="s">
        <v>4900</v>
      </c>
      <c r="F3335" s="245">
        <v>83.92</v>
      </c>
    </row>
    <row r="3336" spans="1:6" ht="13.5">
      <c r="A3336" s="244" t="s">
        <v>12823</v>
      </c>
      <c r="B3336" s="244" t="str">
        <f t="shared" ref="B3336:B3399" si="52">A3336&amp;"U"</f>
        <v>89522U</v>
      </c>
      <c r="C3336" s="244" t="s">
        <v>7342</v>
      </c>
      <c r="D3336" s="244" t="s">
        <v>2</v>
      </c>
      <c r="E3336" s="244" t="s">
        <v>4900</v>
      </c>
      <c r="F3336" s="245">
        <v>18.309999999999999</v>
      </c>
    </row>
    <row r="3337" spans="1:6" ht="13.5">
      <c r="A3337" s="244" t="s">
        <v>12824</v>
      </c>
      <c r="B3337" s="244" t="str">
        <f t="shared" si="52"/>
        <v>89523U</v>
      </c>
      <c r="C3337" s="244" t="s">
        <v>7343</v>
      </c>
      <c r="D3337" s="244" t="s">
        <v>2</v>
      </c>
      <c r="E3337" s="244" t="s">
        <v>4900</v>
      </c>
      <c r="F3337" s="245">
        <v>63.5</v>
      </c>
    </row>
    <row r="3338" spans="1:6" ht="13.5">
      <c r="A3338" s="244" t="s">
        <v>12825</v>
      </c>
      <c r="B3338" s="244" t="str">
        <f t="shared" si="52"/>
        <v>89524U</v>
      </c>
      <c r="C3338" s="244" t="s">
        <v>7344</v>
      </c>
      <c r="D3338" s="244" t="s">
        <v>2</v>
      </c>
      <c r="E3338" s="244" t="s">
        <v>4900</v>
      </c>
      <c r="F3338" s="245">
        <v>16.27</v>
      </c>
    </row>
    <row r="3339" spans="1:6" ht="13.5">
      <c r="A3339" s="244" t="s">
        <v>12826</v>
      </c>
      <c r="B3339" s="244" t="str">
        <f t="shared" si="52"/>
        <v>89525U</v>
      </c>
      <c r="C3339" s="244" t="s">
        <v>7345</v>
      </c>
      <c r="D3339" s="244" t="s">
        <v>2</v>
      </c>
      <c r="E3339" s="244" t="s">
        <v>4900</v>
      </c>
      <c r="F3339" s="245">
        <v>62.47</v>
      </c>
    </row>
    <row r="3340" spans="1:6" ht="13.5">
      <c r="A3340" s="244" t="s">
        <v>12827</v>
      </c>
      <c r="B3340" s="244" t="str">
        <f t="shared" si="52"/>
        <v>89526U</v>
      </c>
      <c r="C3340" s="244" t="s">
        <v>7346</v>
      </c>
      <c r="D3340" s="244" t="s">
        <v>2</v>
      </c>
      <c r="E3340" s="244" t="s">
        <v>4900</v>
      </c>
      <c r="F3340" s="245">
        <v>23.7</v>
      </c>
    </row>
    <row r="3341" spans="1:6" ht="13.5">
      <c r="A3341" s="244" t="s">
        <v>12828</v>
      </c>
      <c r="B3341" s="244" t="str">
        <f t="shared" si="52"/>
        <v>89527U</v>
      </c>
      <c r="C3341" s="244" t="s">
        <v>7347</v>
      </c>
      <c r="D3341" s="244" t="s">
        <v>2</v>
      </c>
      <c r="E3341" s="244" t="s">
        <v>4900</v>
      </c>
      <c r="F3341" s="245">
        <v>48.15</v>
      </c>
    </row>
    <row r="3342" spans="1:6" ht="13.5">
      <c r="A3342" s="244" t="s">
        <v>12829</v>
      </c>
      <c r="B3342" s="244" t="str">
        <f t="shared" si="52"/>
        <v>89528U</v>
      </c>
      <c r="C3342" s="244" t="s">
        <v>7348</v>
      </c>
      <c r="D3342" s="244" t="s">
        <v>2</v>
      </c>
      <c r="E3342" s="244" t="s">
        <v>4900</v>
      </c>
      <c r="F3342" s="245">
        <v>2.57</v>
      </c>
    </row>
    <row r="3343" spans="1:6" ht="13.5">
      <c r="A3343" s="244" t="s">
        <v>12830</v>
      </c>
      <c r="B3343" s="244" t="str">
        <f t="shared" si="52"/>
        <v>89529U</v>
      </c>
      <c r="C3343" s="244" t="s">
        <v>7349</v>
      </c>
      <c r="D3343" s="244" t="s">
        <v>2</v>
      </c>
      <c r="E3343" s="244" t="s">
        <v>4900</v>
      </c>
      <c r="F3343" s="245">
        <v>27.05</v>
      </c>
    </row>
    <row r="3344" spans="1:6" ht="13.5">
      <c r="A3344" s="244" t="s">
        <v>12831</v>
      </c>
      <c r="B3344" s="244" t="str">
        <f t="shared" si="52"/>
        <v>89530U</v>
      </c>
      <c r="C3344" s="244" t="s">
        <v>7350</v>
      </c>
      <c r="D3344" s="244" t="s">
        <v>2</v>
      </c>
      <c r="E3344" s="244" t="s">
        <v>4900</v>
      </c>
      <c r="F3344" s="245">
        <v>8.91</v>
      </c>
    </row>
    <row r="3345" spans="1:6" ht="13.5">
      <c r="A3345" s="244" t="s">
        <v>12832</v>
      </c>
      <c r="B3345" s="244" t="str">
        <f t="shared" si="52"/>
        <v>89531U</v>
      </c>
      <c r="C3345" s="244" t="s">
        <v>7351</v>
      </c>
      <c r="D3345" s="244" t="s">
        <v>2</v>
      </c>
      <c r="E3345" s="244" t="s">
        <v>4900</v>
      </c>
      <c r="F3345" s="245">
        <v>22.09</v>
      </c>
    </row>
    <row r="3346" spans="1:6" ht="13.5">
      <c r="A3346" s="244" t="s">
        <v>12833</v>
      </c>
      <c r="B3346" s="244" t="str">
        <f t="shared" si="52"/>
        <v>89532U</v>
      </c>
      <c r="C3346" s="244" t="s">
        <v>7352</v>
      </c>
      <c r="D3346" s="244" t="s">
        <v>2</v>
      </c>
      <c r="E3346" s="244" t="s">
        <v>4900</v>
      </c>
      <c r="F3346" s="245">
        <v>4.51</v>
      </c>
    </row>
    <row r="3347" spans="1:6" ht="13.5">
      <c r="A3347" s="244" t="s">
        <v>12834</v>
      </c>
      <c r="B3347" s="244" t="str">
        <f t="shared" si="52"/>
        <v>89533U</v>
      </c>
      <c r="C3347" s="244" t="s">
        <v>7353</v>
      </c>
      <c r="D3347" s="244" t="s">
        <v>2</v>
      </c>
      <c r="E3347" s="244" t="s">
        <v>4900</v>
      </c>
      <c r="F3347" s="245">
        <v>22.09</v>
      </c>
    </row>
    <row r="3348" spans="1:6" ht="13.5">
      <c r="A3348" s="244" t="s">
        <v>12835</v>
      </c>
      <c r="B3348" s="244" t="str">
        <f t="shared" si="52"/>
        <v>89534U</v>
      </c>
      <c r="C3348" s="244" t="s">
        <v>7354</v>
      </c>
      <c r="D3348" s="244" t="s">
        <v>2</v>
      </c>
      <c r="E3348" s="244" t="s">
        <v>4900</v>
      </c>
      <c r="F3348" s="245">
        <v>3.13</v>
      </c>
    </row>
    <row r="3349" spans="1:6" ht="13.5">
      <c r="A3349" s="244" t="s">
        <v>12836</v>
      </c>
      <c r="B3349" s="244" t="str">
        <f t="shared" si="52"/>
        <v>89535U</v>
      </c>
      <c r="C3349" s="244" t="s">
        <v>7355</v>
      </c>
      <c r="D3349" s="244" t="s">
        <v>2</v>
      </c>
      <c r="E3349" s="244" t="s">
        <v>4900</v>
      </c>
      <c r="F3349" s="245">
        <v>34.83</v>
      </c>
    </row>
    <row r="3350" spans="1:6" ht="13.5">
      <c r="A3350" s="244" t="s">
        <v>12837</v>
      </c>
      <c r="B3350" s="244" t="str">
        <f t="shared" si="52"/>
        <v>89536U</v>
      </c>
      <c r="C3350" s="244" t="s">
        <v>7356</v>
      </c>
      <c r="D3350" s="244" t="s">
        <v>2</v>
      </c>
      <c r="E3350" s="244" t="s">
        <v>4900</v>
      </c>
      <c r="F3350" s="245">
        <v>8.0299999999999994</v>
      </c>
    </row>
    <row r="3351" spans="1:6" ht="13.5">
      <c r="A3351" s="244" t="s">
        <v>12838</v>
      </c>
      <c r="B3351" s="244" t="str">
        <f t="shared" si="52"/>
        <v>89538U</v>
      </c>
      <c r="C3351" s="244" t="s">
        <v>7357</v>
      </c>
      <c r="D3351" s="244" t="s">
        <v>2</v>
      </c>
      <c r="E3351" s="244" t="s">
        <v>4900</v>
      </c>
      <c r="F3351" s="245">
        <v>2.63</v>
      </c>
    </row>
    <row r="3352" spans="1:6" ht="13.5">
      <c r="A3352" s="244" t="s">
        <v>12839</v>
      </c>
      <c r="B3352" s="244" t="str">
        <f t="shared" si="52"/>
        <v>89540U</v>
      </c>
      <c r="C3352" s="244" t="s">
        <v>7358</v>
      </c>
      <c r="D3352" s="244" t="s">
        <v>2</v>
      </c>
      <c r="E3352" s="244" t="s">
        <v>4900</v>
      </c>
      <c r="F3352" s="245">
        <v>6.68</v>
      </c>
    </row>
    <row r="3353" spans="1:6" ht="13.5">
      <c r="A3353" s="244" t="s">
        <v>12840</v>
      </c>
      <c r="B3353" s="244" t="str">
        <f t="shared" si="52"/>
        <v>89541U</v>
      </c>
      <c r="C3353" s="244" t="s">
        <v>7359</v>
      </c>
      <c r="D3353" s="244" t="s">
        <v>2</v>
      </c>
      <c r="E3353" s="244" t="s">
        <v>4900</v>
      </c>
      <c r="F3353" s="245">
        <v>3.86</v>
      </c>
    </row>
    <row r="3354" spans="1:6" ht="13.5">
      <c r="A3354" s="244" t="s">
        <v>12841</v>
      </c>
      <c r="B3354" s="244" t="str">
        <f t="shared" si="52"/>
        <v>89542U</v>
      </c>
      <c r="C3354" s="244" t="s">
        <v>7360</v>
      </c>
      <c r="D3354" s="244" t="s">
        <v>2</v>
      </c>
      <c r="E3354" s="244" t="s">
        <v>4900</v>
      </c>
      <c r="F3354" s="245">
        <v>19.010000000000002</v>
      </c>
    </row>
    <row r="3355" spans="1:6" ht="13.5">
      <c r="A3355" s="244" t="s">
        <v>12842</v>
      </c>
      <c r="B3355" s="244" t="str">
        <f t="shared" si="52"/>
        <v>89544U</v>
      </c>
      <c r="C3355" s="244" t="s">
        <v>7361</v>
      </c>
      <c r="D3355" s="244" t="s">
        <v>2</v>
      </c>
      <c r="E3355" s="244" t="s">
        <v>4900</v>
      </c>
      <c r="F3355" s="245">
        <v>5.69</v>
      </c>
    </row>
    <row r="3356" spans="1:6" ht="13.5">
      <c r="A3356" s="244" t="s">
        <v>12843</v>
      </c>
      <c r="B3356" s="244" t="str">
        <f t="shared" si="52"/>
        <v>89545U</v>
      </c>
      <c r="C3356" s="244" t="s">
        <v>7362</v>
      </c>
      <c r="D3356" s="244" t="s">
        <v>2</v>
      </c>
      <c r="E3356" s="244" t="s">
        <v>4900</v>
      </c>
      <c r="F3356" s="245">
        <v>8.2899999999999991</v>
      </c>
    </row>
    <row r="3357" spans="1:6" ht="13.5">
      <c r="A3357" s="244" t="s">
        <v>12844</v>
      </c>
      <c r="B3357" s="244" t="str">
        <f t="shared" si="52"/>
        <v>89546U</v>
      </c>
      <c r="C3357" s="244" t="s">
        <v>7363</v>
      </c>
      <c r="D3357" s="244" t="s">
        <v>2</v>
      </c>
      <c r="E3357" s="244" t="s">
        <v>4900</v>
      </c>
      <c r="F3357" s="245">
        <v>7.22</v>
      </c>
    </row>
    <row r="3358" spans="1:6" ht="13.5">
      <c r="A3358" s="244" t="s">
        <v>12845</v>
      </c>
      <c r="B3358" s="244" t="str">
        <f t="shared" si="52"/>
        <v>89547U</v>
      </c>
      <c r="C3358" s="244" t="s">
        <v>7364</v>
      </c>
      <c r="D3358" s="244" t="s">
        <v>2</v>
      </c>
      <c r="E3358" s="244" t="s">
        <v>4900</v>
      </c>
      <c r="F3358" s="245">
        <v>12.49</v>
      </c>
    </row>
    <row r="3359" spans="1:6" ht="13.5">
      <c r="A3359" s="244" t="s">
        <v>12846</v>
      </c>
      <c r="B3359" s="244" t="str">
        <f t="shared" si="52"/>
        <v>89548U</v>
      </c>
      <c r="C3359" s="244" t="s">
        <v>7365</v>
      </c>
      <c r="D3359" s="244" t="s">
        <v>2</v>
      </c>
      <c r="E3359" s="244" t="s">
        <v>4900</v>
      </c>
      <c r="F3359" s="245">
        <v>13.5</v>
      </c>
    </row>
    <row r="3360" spans="1:6" ht="13.5">
      <c r="A3360" s="244" t="s">
        <v>12847</v>
      </c>
      <c r="B3360" s="244" t="str">
        <f t="shared" si="52"/>
        <v>89549U</v>
      </c>
      <c r="C3360" s="244" t="s">
        <v>7366</v>
      </c>
      <c r="D3360" s="244" t="s">
        <v>2</v>
      </c>
      <c r="E3360" s="244" t="s">
        <v>4900</v>
      </c>
      <c r="F3360" s="245">
        <v>9.77</v>
      </c>
    </row>
    <row r="3361" spans="1:6" ht="13.5">
      <c r="A3361" s="244" t="s">
        <v>12848</v>
      </c>
      <c r="B3361" s="244" t="str">
        <f t="shared" si="52"/>
        <v>89550U</v>
      </c>
      <c r="C3361" s="244" t="s">
        <v>7367</v>
      </c>
      <c r="D3361" s="244" t="s">
        <v>2</v>
      </c>
      <c r="E3361" s="244" t="s">
        <v>4900</v>
      </c>
      <c r="F3361" s="245">
        <v>23.61</v>
      </c>
    </row>
    <row r="3362" spans="1:6" ht="13.5">
      <c r="A3362" s="244" t="s">
        <v>12849</v>
      </c>
      <c r="B3362" s="244" t="str">
        <f t="shared" si="52"/>
        <v>89551U</v>
      </c>
      <c r="C3362" s="244" t="s">
        <v>7368</v>
      </c>
      <c r="D3362" s="244" t="s">
        <v>2</v>
      </c>
      <c r="E3362" s="244" t="s">
        <v>4900</v>
      </c>
      <c r="F3362" s="245">
        <v>6.16</v>
      </c>
    </row>
    <row r="3363" spans="1:6" ht="13.5">
      <c r="A3363" s="244" t="s">
        <v>12850</v>
      </c>
      <c r="B3363" s="244" t="str">
        <f t="shared" si="52"/>
        <v>89552U</v>
      </c>
      <c r="C3363" s="244" t="s">
        <v>7369</v>
      </c>
      <c r="D3363" s="244" t="s">
        <v>2</v>
      </c>
      <c r="E3363" s="244" t="s">
        <v>4900</v>
      </c>
      <c r="F3363" s="245">
        <v>12.4</v>
      </c>
    </row>
    <row r="3364" spans="1:6" ht="13.5">
      <c r="A3364" s="244" t="s">
        <v>12851</v>
      </c>
      <c r="B3364" s="244" t="str">
        <f t="shared" si="52"/>
        <v>89553U</v>
      </c>
      <c r="C3364" s="244" t="s">
        <v>7370</v>
      </c>
      <c r="D3364" s="244" t="s">
        <v>2</v>
      </c>
      <c r="E3364" s="244" t="s">
        <v>4900</v>
      </c>
      <c r="F3364" s="245">
        <v>3.79</v>
      </c>
    </row>
    <row r="3365" spans="1:6" ht="13.5">
      <c r="A3365" s="244" t="s">
        <v>12852</v>
      </c>
      <c r="B3365" s="244" t="str">
        <f t="shared" si="52"/>
        <v>89554U</v>
      </c>
      <c r="C3365" s="244" t="s">
        <v>7371</v>
      </c>
      <c r="D3365" s="244" t="s">
        <v>2</v>
      </c>
      <c r="E3365" s="244" t="s">
        <v>4900</v>
      </c>
      <c r="F3365" s="245">
        <v>15.38</v>
      </c>
    </row>
    <row r="3366" spans="1:6" ht="13.5">
      <c r="A3366" s="244" t="s">
        <v>12853</v>
      </c>
      <c r="B3366" s="244" t="str">
        <f t="shared" si="52"/>
        <v>89555U</v>
      </c>
      <c r="C3366" s="244" t="s">
        <v>7372</v>
      </c>
      <c r="D3366" s="244" t="s">
        <v>2</v>
      </c>
      <c r="E3366" s="244" t="s">
        <v>4900</v>
      </c>
      <c r="F3366" s="245">
        <v>15.01</v>
      </c>
    </row>
    <row r="3367" spans="1:6" ht="13.5">
      <c r="A3367" s="244" t="s">
        <v>12854</v>
      </c>
      <c r="B3367" s="244" t="str">
        <f t="shared" si="52"/>
        <v>89556U</v>
      </c>
      <c r="C3367" s="244" t="s">
        <v>7373</v>
      </c>
      <c r="D3367" s="244" t="s">
        <v>2</v>
      </c>
      <c r="E3367" s="244" t="s">
        <v>4900</v>
      </c>
      <c r="F3367" s="245">
        <v>22.32</v>
      </c>
    </row>
    <row r="3368" spans="1:6" ht="13.5">
      <c r="A3368" s="244" t="s">
        <v>12855</v>
      </c>
      <c r="B3368" s="244" t="str">
        <f t="shared" si="52"/>
        <v>89557U</v>
      </c>
      <c r="C3368" s="244" t="s">
        <v>7374</v>
      </c>
      <c r="D3368" s="244" t="s">
        <v>2</v>
      </c>
      <c r="E3368" s="244" t="s">
        <v>4900</v>
      </c>
      <c r="F3368" s="245">
        <v>17.760000000000002</v>
      </c>
    </row>
    <row r="3369" spans="1:6" ht="13.5">
      <c r="A3369" s="244" t="s">
        <v>12856</v>
      </c>
      <c r="B3369" s="244" t="str">
        <f t="shared" si="52"/>
        <v>89558U</v>
      </c>
      <c r="C3369" s="244" t="s">
        <v>7375</v>
      </c>
      <c r="D3369" s="244" t="s">
        <v>2</v>
      </c>
      <c r="E3369" s="244" t="s">
        <v>4900</v>
      </c>
      <c r="F3369" s="245">
        <v>5.85</v>
      </c>
    </row>
    <row r="3370" spans="1:6" ht="13.5">
      <c r="A3370" s="244" t="s">
        <v>12857</v>
      </c>
      <c r="B3370" s="244" t="str">
        <f t="shared" si="52"/>
        <v>89559U</v>
      </c>
      <c r="C3370" s="244" t="s">
        <v>7376</v>
      </c>
      <c r="D3370" s="244" t="s">
        <v>2</v>
      </c>
      <c r="E3370" s="244" t="s">
        <v>4900</v>
      </c>
      <c r="F3370" s="245">
        <v>38.85</v>
      </c>
    </row>
    <row r="3371" spans="1:6" ht="13.5">
      <c r="A3371" s="244" t="s">
        <v>12858</v>
      </c>
      <c r="B3371" s="244" t="str">
        <f t="shared" si="52"/>
        <v>89561U</v>
      </c>
      <c r="C3371" s="244" t="s">
        <v>7377</v>
      </c>
      <c r="D3371" s="244" t="s">
        <v>2</v>
      </c>
      <c r="E3371" s="244" t="s">
        <v>4900</v>
      </c>
      <c r="F3371" s="245">
        <v>8.43</v>
      </c>
    </row>
    <row r="3372" spans="1:6" ht="13.5">
      <c r="A3372" s="244" t="s">
        <v>12859</v>
      </c>
      <c r="B3372" s="244" t="str">
        <f t="shared" si="52"/>
        <v>89562U</v>
      </c>
      <c r="C3372" s="244" t="s">
        <v>7378</v>
      </c>
      <c r="D3372" s="244" t="s">
        <v>2</v>
      </c>
      <c r="E3372" s="244" t="s">
        <v>4900</v>
      </c>
      <c r="F3372" s="245">
        <v>6.22</v>
      </c>
    </row>
    <row r="3373" spans="1:6" ht="13.5">
      <c r="A3373" s="244" t="s">
        <v>12860</v>
      </c>
      <c r="B3373" s="244" t="str">
        <f t="shared" si="52"/>
        <v>89563U</v>
      </c>
      <c r="C3373" s="244" t="s">
        <v>7379</v>
      </c>
      <c r="D3373" s="244" t="s">
        <v>2</v>
      </c>
      <c r="E3373" s="244" t="s">
        <v>4900</v>
      </c>
      <c r="F3373" s="245">
        <v>13.74</v>
      </c>
    </row>
    <row r="3374" spans="1:6" ht="13.5">
      <c r="A3374" s="244" t="s">
        <v>12861</v>
      </c>
      <c r="B3374" s="244" t="str">
        <f t="shared" si="52"/>
        <v>89564U</v>
      </c>
      <c r="C3374" s="244" t="s">
        <v>7380</v>
      </c>
      <c r="D3374" s="244" t="s">
        <v>2</v>
      </c>
      <c r="E3374" s="244" t="s">
        <v>4900</v>
      </c>
      <c r="F3374" s="245">
        <v>11.16</v>
      </c>
    </row>
    <row r="3375" spans="1:6" ht="13.5">
      <c r="A3375" s="244" t="s">
        <v>12862</v>
      </c>
      <c r="B3375" s="244" t="str">
        <f t="shared" si="52"/>
        <v>89565U</v>
      </c>
      <c r="C3375" s="244" t="s">
        <v>7381</v>
      </c>
      <c r="D3375" s="244" t="s">
        <v>2</v>
      </c>
      <c r="E3375" s="244" t="s">
        <v>4900</v>
      </c>
      <c r="F3375" s="245">
        <v>33.14</v>
      </c>
    </row>
    <row r="3376" spans="1:6" ht="13.5">
      <c r="A3376" s="244" t="s">
        <v>12863</v>
      </c>
      <c r="B3376" s="244" t="str">
        <f t="shared" si="52"/>
        <v>89566U</v>
      </c>
      <c r="C3376" s="244" t="s">
        <v>7382</v>
      </c>
      <c r="D3376" s="244" t="s">
        <v>2</v>
      </c>
      <c r="E3376" s="244" t="s">
        <v>4900</v>
      </c>
      <c r="F3376" s="245">
        <v>28.75</v>
      </c>
    </row>
    <row r="3377" spans="1:6" ht="13.5">
      <c r="A3377" s="244" t="s">
        <v>12864</v>
      </c>
      <c r="B3377" s="244" t="str">
        <f t="shared" si="52"/>
        <v>89567U</v>
      </c>
      <c r="C3377" s="244" t="s">
        <v>7383</v>
      </c>
      <c r="D3377" s="244" t="s">
        <v>2</v>
      </c>
      <c r="E3377" s="244" t="s">
        <v>4900</v>
      </c>
      <c r="F3377" s="245">
        <v>48.84</v>
      </c>
    </row>
    <row r="3378" spans="1:6" ht="13.5">
      <c r="A3378" s="244" t="s">
        <v>12865</v>
      </c>
      <c r="B3378" s="244" t="str">
        <f t="shared" si="52"/>
        <v>89568U</v>
      </c>
      <c r="C3378" s="244" t="s">
        <v>7384</v>
      </c>
      <c r="D3378" s="244" t="s">
        <v>2</v>
      </c>
      <c r="E3378" s="244" t="s">
        <v>4900</v>
      </c>
      <c r="F3378" s="245">
        <v>22.37</v>
      </c>
    </row>
    <row r="3379" spans="1:6" ht="13.5">
      <c r="A3379" s="244" t="s">
        <v>12866</v>
      </c>
      <c r="B3379" s="244" t="str">
        <f t="shared" si="52"/>
        <v>89569U</v>
      </c>
      <c r="C3379" s="244" t="s">
        <v>7385</v>
      </c>
      <c r="D3379" s="244" t="s">
        <v>2</v>
      </c>
      <c r="E3379" s="244" t="s">
        <v>4900</v>
      </c>
      <c r="F3379" s="245">
        <v>46.23</v>
      </c>
    </row>
    <row r="3380" spans="1:6" ht="13.5">
      <c r="A3380" s="244" t="s">
        <v>12867</v>
      </c>
      <c r="B3380" s="244" t="str">
        <f t="shared" si="52"/>
        <v>89570U</v>
      </c>
      <c r="C3380" s="244" t="s">
        <v>7386</v>
      </c>
      <c r="D3380" s="244" t="s">
        <v>2</v>
      </c>
      <c r="E3380" s="244" t="s">
        <v>4900</v>
      </c>
      <c r="F3380" s="245">
        <v>7.95</v>
      </c>
    </row>
    <row r="3381" spans="1:6" ht="13.5">
      <c r="A3381" s="244" t="s">
        <v>12868</v>
      </c>
      <c r="B3381" s="244" t="str">
        <f t="shared" si="52"/>
        <v>89571U</v>
      </c>
      <c r="C3381" s="244" t="s">
        <v>7387</v>
      </c>
      <c r="D3381" s="244" t="s">
        <v>2</v>
      </c>
      <c r="E3381" s="244" t="s">
        <v>4900</v>
      </c>
      <c r="F3381" s="245">
        <v>44.98</v>
      </c>
    </row>
    <row r="3382" spans="1:6" ht="13.5">
      <c r="A3382" s="244" t="s">
        <v>12869</v>
      </c>
      <c r="B3382" s="244" t="str">
        <f t="shared" si="52"/>
        <v>89572U</v>
      </c>
      <c r="C3382" s="244" t="s">
        <v>7388</v>
      </c>
      <c r="D3382" s="244" t="s">
        <v>2</v>
      </c>
      <c r="E3382" s="244" t="s">
        <v>4900</v>
      </c>
      <c r="F3382" s="245">
        <v>5.54</v>
      </c>
    </row>
    <row r="3383" spans="1:6" ht="13.5">
      <c r="A3383" s="244" t="s">
        <v>12870</v>
      </c>
      <c r="B3383" s="244" t="str">
        <f t="shared" si="52"/>
        <v>89573U</v>
      </c>
      <c r="C3383" s="244" t="s">
        <v>7389</v>
      </c>
      <c r="D3383" s="244" t="s">
        <v>2</v>
      </c>
      <c r="E3383" s="244" t="s">
        <v>4900</v>
      </c>
      <c r="F3383" s="245">
        <v>41.02</v>
      </c>
    </row>
    <row r="3384" spans="1:6" ht="13.5">
      <c r="A3384" s="244" t="s">
        <v>12871</v>
      </c>
      <c r="B3384" s="244" t="str">
        <f t="shared" si="52"/>
        <v>89574U</v>
      </c>
      <c r="C3384" s="244" t="s">
        <v>7390</v>
      </c>
      <c r="D3384" s="244" t="s">
        <v>2</v>
      </c>
      <c r="E3384" s="244" t="s">
        <v>4900</v>
      </c>
      <c r="F3384" s="245">
        <v>79.64</v>
      </c>
    </row>
    <row r="3385" spans="1:6" ht="13.5">
      <c r="A3385" s="244" t="s">
        <v>12872</v>
      </c>
      <c r="B3385" s="244" t="str">
        <f t="shared" si="52"/>
        <v>89575U</v>
      </c>
      <c r="C3385" s="244" t="s">
        <v>7391</v>
      </c>
      <c r="D3385" s="244" t="s">
        <v>2</v>
      </c>
      <c r="E3385" s="244" t="s">
        <v>4900</v>
      </c>
      <c r="F3385" s="245">
        <v>7.42</v>
      </c>
    </row>
    <row r="3386" spans="1:6" ht="13.5">
      <c r="A3386" s="244" t="s">
        <v>12873</v>
      </c>
      <c r="B3386" s="244" t="str">
        <f t="shared" si="52"/>
        <v>89577U</v>
      </c>
      <c r="C3386" s="244" t="s">
        <v>7392</v>
      </c>
      <c r="D3386" s="244" t="s">
        <v>2</v>
      </c>
      <c r="E3386" s="244" t="s">
        <v>4900</v>
      </c>
      <c r="F3386" s="245">
        <v>22.99</v>
      </c>
    </row>
    <row r="3387" spans="1:6" ht="13.5">
      <c r="A3387" s="244" t="s">
        <v>12874</v>
      </c>
      <c r="B3387" s="244" t="str">
        <f t="shared" si="52"/>
        <v>89579U</v>
      </c>
      <c r="C3387" s="244" t="s">
        <v>7393</v>
      </c>
      <c r="D3387" s="244" t="s">
        <v>2</v>
      </c>
      <c r="E3387" s="244" t="s">
        <v>4900</v>
      </c>
      <c r="F3387" s="245">
        <v>7.6</v>
      </c>
    </row>
    <row r="3388" spans="1:6" ht="13.5">
      <c r="A3388" s="244" t="s">
        <v>12875</v>
      </c>
      <c r="B3388" s="244" t="str">
        <f t="shared" si="52"/>
        <v>89581U</v>
      </c>
      <c r="C3388" s="244" t="s">
        <v>4883</v>
      </c>
      <c r="D3388" s="244" t="s">
        <v>2</v>
      </c>
      <c r="E3388" s="244" t="s">
        <v>4900</v>
      </c>
      <c r="F3388" s="245">
        <v>17.02</v>
      </c>
    </row>
    <row r="3389" spans="1:6" ht="13.5">
      <c r="A3389" s="244" t="s">
        <v>12876</v>
      </c>
      <c r="B3389" s="244" t="str">
        <f t="shared" si="52"/>
        <v>89582U</v>
      </c>
      <c r="C3389" s="244" t="s">
        <v>7394</v>
      </c>
      <c r="D3389" s="244" t="s">
        <v>2</v>
      </c>
      <c r="E3389" s="244" t="s">
        <v>4900</v>
      </c>
      <c r="F3389" s="245">
        <v>14.98</v>
      </c>
    </row>
    <row r="3390" spans="1:6" ht="13.5">
      <c r="A3390" s="244" t="s">
        <v>12877</v>
      </c>
      <c r="B3390" s="244" t="str">
        <f t="shared" si="52"/>
        <v>89583U</v>
      </c>
      <c r="C3390" s="244" t="s">
        <v>7395</v>
      </c>
      <c r="D3390" s="244" t="s">
        <v>2</v>
      </c>
      <c r="E3390" s="244" t="s">
        <v>4900</v>
      </c>
      <c r="F3390" s="245">
        <v>22.41</v>
      </c>
    </row>
    <row r="3391" spans="1:6" ht="13.5">
      <c r="A3391" s="244" t="s">
        <v>12878</v>
      </c>
      <c r="B3391" s="244" t="str">
        <f t="shared" si="52"/>
        <v>89584U</v>
      </c>
      <c r="C3391" s="244" t="s">
        <v>7396</v>
      </c>
      <c r="D3391" s="244" t="s">
        <v>2</v>
      </c>
      <c r="E3391" s="244" t="s">
        <v>4900</v>
      </c>
      <c r="F3391" s="245">
        <v>25.76</v>
      </c>
    </row>
    <row r="3392" spans="1:6" ht="13.5">
      <c r="A3392" s="244" t="s">
        <v>12879</v>
      </c>
      <c r="B3392" s="244" t="str">
        <f t="shared" si="52"/>
        <v>89585U</v>
      </c>
      <c r="C3392" s="244" t="s">
        <v>7397</v>
      </c>
      <c r="D3392" s="244" t="s">
        <v>2</v>
      </c>
      <c r="E3392" s="244" t="s">
        <v>4900</v>
      </c>
      <c r="F3392" s="245">
        <v>20.8</v>
      </c>
    </row>
    <row r="3393" spans="1:6" ht="13.5">
      <c r="A3393" s="244" t="s">
        <v>12880</v>
      </c>
      <c r="B3393" s="244" t="str">
        <f t="shared" si="52"/>
        <v>89586U</v>
      </c>
      <c r="C3393" s="244" t="s">
        <v>7398</v>
      </c>
      <c r="D3393" s="244" t="s">
        <v>2</v>
      </c>
      <c r="E3393" s="244" t="s">
        <v>4900</v>
      </c>
      <c r="F3393" s="245">
        <v>20.8</v>
      </c>
    </row>
    <row r="3394" spans="1:6" ht="13.5">
      <c r="A3394" s="244" t="s">
        <v>12881</v>
      </c>
      <c r="B3394" s="244" t="str">
        <f t="shared" si="52"/>
        <v>89587U</v>
      </c>
      <c r="C3394" s="244" t="s">
        <v>7399</v>
      </c>
      <c r="D3394" s="244" t="s">
        <v>2</v>
      </c>
      <c r="E3394" s="244" t="s">
        <v>4900</v>
      </c>
      <c r="F3394" s="245">
        <v>33.54</v>
      </c>
    </row>
    <row r="3395" spans="1:6" ht="13.5">
      <c r="A3395" s="244" t="s">
        <v>12882</v>
      </c>
      <c r="B3395" s="244" t="str">
        <f t="shared" si="52"/>
        <v>89590U</v>
      </c>
      <c r="C3395" s="244" t="s">
        <v>7400</v>
      </c>
      <c r="D3395" s="244" t="s">
        <v>2</v>
      </c>
      <c r="E3395" s="244" t="s">
        <v>4900</v>
      </c>
      <c r="F3395" s="245">
        <v>80.97</v>
      </c>
    </row>
    <row r="3396" spans="1:6" ht="13.5">
      <c r="A3396" s="244" t="s">
        <v>12883</v>
      </c>
      <c r="B3396" s="244" t="str">
        <f t="shared" si="52"/>
        <v>89591U</v>
      </c>
      <c r="C3396" s="244" t="s">
        <v>7401</v>
      </c>
      <c r="D3396" s="244" t="s">
        <v>2</v>
      </c>
      <c r="E3396" s="244" t="s">
        <v>4900</v>
      </c>
      <c r="F3396" s="245">
        <v>66.739999999999995</v>
      </c>
    </row>
    <row r="3397" spans="1:6" ht="13.5">
      <c r="A3397" s="244" t="s">
        <v>12884</v>
      </c>
      <c r="B3397" s="244" t="str">
        <f t="shared" si="52"/>
        <v>89592U</v>
      </c>
      <c r="C3397" s="244" t="s">
        <v>7402</v>
      </c>
      <c r="D3397" s="244" t="s">
        <v>2</v>
      </c>
      <c r="E3397" s="244" t="s">
        <v>4900</v>
      </c>
      <c r="F3397" s="245">
        <v>108.13</v>
      </c>
    </row>
    <row r="3398" spans="1:6" ht="13.5">
      <c r="A3398" s="244" t="s">
        <v>12885</v>
      </c>
      <c r="B3398" s="244" t="str">
        <f t="shared" si="52"/>
        <v>89593U</v>
      </c>
      <c r="C3398" s="244" t="s">
        <v>7403</v>
      </c>
      <c r="D3398" s="244" t="s">
        <v>2</v>
      </c>
      <c r="E3398" s="244" t="s">
        <v>4900</v>
      </c>
      <c r="F3398" s="245">
        <v>20.84</v>
      </c>
    </row>
    <row r="3399" spans="1:6" ht="13.5">
      <c r="A3399" s="244" t="s">
        <v>12886</v>
      </c>
      <c r="B3399" s="244" t="str">
        <f t="shared" si="52"/>
        <v>89594U</v>
      </c>
      <c r="C3399" s="244" t="s">
        <v>7404</v>
      </c>
      <c r="D3399" s="244" t="s">
        <v>2</v>
      </c>
      <c r="E3399" s="244" t="s">
        <v>4900</v>
      </c>
      <c r="F3399" s="245">
        <v>25.08</v>
      </c>
    </row>
    <row r="3400" spans="1:6" ht="13.5">
      <c r="A3400" s="244" t="s">
        <v>12887</v>
      </c>
      <c r="B3400" s="244" t="str">
        <f t="shared" ref="B3400:B3463" si="53">A3400&amp;"U"</f>
        <v>89595U</v>
      </c>
      <c r="C3400" s="244" t="s">
        <v>7405</v>
      </c>
      <c r="D3400" s="244" t="s">
        <v>2</v>
      </c>
      <c r="E3400" s="244" t="s">
        <v>4900</v>
      </c>
      <c r="F3400" s="245">
        <v>9.7899999999999991</v>
      </c>
    </row>
    <row r="3401" spans="1:6" ht="13.5">
      <c r="A3401" s="244" t="s">
        <v>12888</v>
      </c>
      <c r="B3401" s="244" t="str">
        <f t="shared" si="53"/>
        <v>89596U</v>
      </c>
      <c r="C3401" s="244" t="s">
        <v>7406</v>
      </c>
      <c r="D3401" s="244" t="s">
        <v>2</v>
      </c>
      <c r="E3401" s="244" t="s">
        <v>4900</v>
      </c>
      <c r="F3401" s="245">
        <v>7.3</v>
      </c>
    </row>
    <row r="3402" spans="1:6" ht="13.5">
      <c r="A3402" s="244" t="s">
        <v>12889</v>
      </c>
      <c r="B3402" s="244" t="str">
        <f t="shared" si="53"/>
        <v>89597U</v>
      </c>
      <c r="C3402" s="244" t="s">
        <v>7407</v>
      </c>
      <c r="D3402" s="244" t="s">
        <v>2</v>
      </c>
      <c r="E3402" s="244" t="s">
        <v>4900</v>
      </c>
      <c r="F3402" s="245">
        <v>13.52</v>
      </c>
    </row>
    <row r="3403" spans="1:6" ht="13.5">
      <c r="A3403" s="244" t="s">
        <v>12890</v>
      </c>
      <c r="B3403" s="244" t="str">
        <f t="shared" si="53"/>
        <v>89598U</v>
      </c>
      <c r="C3403" s="244" t="s">
        <v>7408</v>
      </c>
      <c r="D3403" s="244" t="s">
        <v>2</v>
      </c>
      <c r="E3403" s="244" t="s">
        <v>4900</v>
      </c>
      <c r="F3403" s="245">
        <v>34.61</v>
      </c>
    </row>
    <row r="3404" spans="1:6" ht="13.5">
      <c r="A3404" s="244" t="s">
        <v>12891</v>
      </c>
      <c r="B3404" s="244" t="str">
        <f t="shared" si="53"/>
        <v>89599U</v>
      </c>
      <c r="C3404" s="244" t="s">
        <v>7409</v>
      </c>
      <c r="D3404" s="244" t="s">
        <v>2</v>
      </c>
      <c r="E3404" s="244" t="s">
        <v>4900</v>
      </c>
      <c r="F3404" s="245">
        <v>11.52</v>
      </c>
    </row>
    <row r="3405" spans="1:6" ht="13.5">
      <c r="A3405" s="244" t="s">
        <v>12892</v>
      </c>
      <c r="B3405" s="244" t="str">
        <f t="shared" si="53"/>
        <v>89600U</v>
      </c>
      <c r="C3405" s="244" t="s">
        <v>7410</v>
      </c>
      <c r="D3405" s="244" t="s">
        <v>2</v>
      </c>
      <c r="E3405" s="244" t="s">
        <v>4900</v>
      </c>
      <c r="F3405" s="245">
        <v>12.53</v>
      </c>
    </row>
    <row r="3406" spans="1:6" ht="13.5">
      <c r="A3406" s="244" t="s">
        <v>12893</v>
      </c>
      <c r="B3406" s="244" t="str">
        <f t="shared" si="53"/>
        <v>89605U</v>
      </c>
      <c r="C3406" s="244" t="s">
        <v>7411</v>
      </c>
      <c r="D3406" s="244" t="s">
        <v>2</v>
      </c>
      <c r="E3406" s="244" t="s">
        <v>4900</v>
      </c>
      <c r="F3406" s="245">
        <v>13.21</v>
      </c>
    </row>
    <row r="3407" spans="1:6" ht="13.5">
      <c r="A3407" s="244" t="s">
        <v>12894</v>
      </c>
      <c r="B3407" s="244" t="str">
        <f t="shared" si="53"/>
        <v>89609U</v>
      </c>
      <c r="C3407" s="244" t="s">
        <v>7412</v>
      </c>
      <c r="D3407" s="244" t="s">
        <v>2</v>
      </c>
      <c r="E3407" s="244" t="s">
        <v>4900</v>
      </c>
      <c r="F3407" s="245">
        <v>57.69</v>
      </c>
    </row>
    <row r="3408" spans="1:6" ht="13.5">
      <c r="A3408" s="244" t="s">
        <v>12895</v>
      </c>
      <c r="B3408" s="244" t="str">
        <f t="shared" si="53"/>
        <v>89610U</v>
      </c>
      <c r="C3408" s="244" t="s">
        <v>7413</v>
      </c>
      <c r="D3408" s="244" t="s">
        <v>2</v>
      </c>
      <c r="E3408" s="244" t="s">
        <v>4900</v>
      </c>
      <c r="F3408" s="245">
        <v>13.53</v>
      </c>
    </row>
    <row r="3409" spans="1:6" ht="13.5">
      <c r="A3409" s="244" t="s">
        <v>12896</v>
      </c>
      <c r="B3409" s="244" t="str">
        <f t="shared" si="53"/>
        <v>89611U</v>
      </c>
      <c r="C3409" s="244" t="s">
        <v>7414</v>
      </c>
      <c r="D3409" s="244" t="s">
        <v>2</v>
      </c>
      <c r="E3409" s="244" t="s">
        <v>4900</v>
      </c>
      <c r="F3409" s="245">
        <v>22</v>
      </c>
    </row>
    <row r="3410" spans="1:6" ht="13.5">
      <c r="A3410" s="244" t="s">
        <v>12897</v>
      </c>
      <c r="B3410" s="244" t="str">
        <f t="shared" si="53"/>
        <v>89612U</v>
      </c>
      <c r="C3410" s="244" t="s">
        <v>7415</v>
      </c>
      <c r="D3410" s="244" t="s">
        <v>2</v>
      </c>
      <c r="E3410" s="244" t="s">
        <v>4900</v>
      </c>
      <c r="F3410" s="245">
        <v>113.37</v>
      </c>
    </row>
    <row r="3411" spans="1:6" ht="13.5">
      <c r="A3411" s="244" t="s">
        <v>12898</v>
      </c>
      <c r="B3411" s="244" t="str">
        <f t="shared" si="53"/>
        <v>89613U</v>
      </c>
      <c r="C3411" s="244" t="s">
        <v>7416</v>
      </c>
      <c r="D3411" s="244" t="s">
        <v>2</v>
      </c>
      <c r="E3411" s="244" t="s">
        <v>4900</v>
      </c>
      <c r="F3411" s="245">
        <v>19.71</v>
      </c>
    </row>
    <row r="3412" spans="1:6" ht="13.5">
      <c r="A3412" s="244" t="s">
        <v>12899</v>
      </c>
      <c r="B3412" s="244" t="str">
        <f t="shared" si="53"/>
        <v>89614U</v>
      </c>
      <c r="C3412" s="244" t="s">
        <v>7417</v>
      </c>
      <c r="D3412" s="244" t="s">
        <v>2</v>
      </c>
      <c r="E3412" s="244" t="s">
        <v>4900</v>
      </c>
      <c r="F3412" s="245">
        <v>41.25</v>
      </c>
    </row>
    <row r="3413" spans="1:6" ht="13.5">
      <c r="A3413" s="244" t="s">
        <v>12900</v>
      </c>
      <c r="B3413" s="244" t="str">
        <f t="shared" si="53"/>
        <v>89615U</v>
      </c>
      <c r="C3413" s="244" t="s">
        <v>7418</v>
      </c>
      <c r="D3413" s="244" t="s">
        <v>2</v>
      </c>
      <c r="E3413" s="244" t="s">
        <v>4900</v>
      </c>
      <c r="F3413" s="245">
        <v>171.21</v>
      </c>
    </row>
    <row r="3414" spans="1:6" ht="13.5">
      <c r="A3414" s="244" t="s">
        <v>12901</v>
      </c>
      <c r="B3414" s="244" t="str">
        <f t="shared" si="53"/>
        <v>89616U</v>
      </c>
      <c r="C3414" s="244" t="s">
        <v>7419</v>
      </c>
      <c r="D3414" s="244" t="s">
        <v>2</v>
      </c>
      <c r="E3414" s="244" t="s">
        <v>4900</v>
      </c>
      <c r="F3414" s="245">
        <v>28.43</v>
      </c>
    </row>
    <row r="3415" spans="1:6" ht="13.5">
      <c r="A3415" s="244" t="s">
        <v>12902</v>
      </c>
      <c r="B3415" s="244" t="str">
        <f t="shared" si="53"/>
        <v>89617U</v>
      </c>
      <c r="C3415" s="244" t="s">
        <v>7420</v>
      </c>
      <c r="D3415" s="244" t="s">
        <v>2</v>
      </c>
      <c r="E3415" s="244" t="s">
        <v>4900</v>
      </c>
      <c r="F3415" s="245">
        <v>4.58</v>
      </c>
    </row>
    <row r="3416" spans="1:6" ht="13.5">
      <c r="A3416" s="244" t="s">
        <v>12903</v>
      </c>
      <c r="B3416" s="244" t="str">
        <f t="shared" si="53"/>
        <v>89618U</v>
      </c>
      <c r="C3416" s="244" t="s">
        <v>7421</v>
      </c>
      <c r="D3416" s="244" t="s">
        <v>2</v>
      </c>
      <c r="E3416" s="244" t="s">
        <v>4900</v>
      </c>
      <c r="F3416" s="245">
        <v>9.67</v>
      </c>
    </row>
    <row r="3417" spans="1:6" ht="13.5">
      <c r="A3417" s="244" t="s">
        <v>12904</v>
      </c>
      <c r="B3417" s="244" t="str">
        <f t="shared" si="53"/>
        <v>89619U</v>
      </c>
      <c r="C3417" s="244" t="s">
        <v>7422</v>
      </c>
      <c r="D3417" s="244" t="s">
        <v>2</v>
      </c>
      <c r="E3417" s="244" t="s">
        <v>4900</v>
      </c>
      <c r="F3417" s="245">
        <v>5.94</v>
      </c>
    </row>
    <row r="3418" spans="1:6" ht="13.5">
      <c r="A3418" s="244" t="s">
        <v>12905</v>
      </c>
      <c r="B3418" s="244" t="str">
        <f t="shared" si="53"/>
        <v>89620U</v>
      </c>
      <c r="C3418" s="244" t="s">
        <v>7423</v>
      </c>
      <c r="D3418" s="244" t="s">
        <v>2</v>
      </c>
      <c r="E3418" s="244" t="s">
        <v>4900</v>
      </c>
      <c r="F3418" s="245">
        <v>7.5</v>
      </c>
    </row>
    <row r="3419" spans="1:6" ht="13.5">
      <c r="A3419" s="244" t="s">
        <v>12906</v>
      </c>
      <c r="B3419" s="244" t="str">
        <f t="shared" si="53"/>
        <v>89621U</v>
      </c>
      <c r="C3419" s="244" t="s">
        <v>7424</v>
      </c>
      <c r="D3419" s="244" t="s">
        <v>2</v>
      </c>
      <c r="E3419" s="244" t="s">
        <v>4900</v>
      </c>
      <c r="F3419" s="245">
        <v>16.13</v>
      </c>
    </row>
    <row r="3420" spans="1:6" ht="13.5">
      <c r="A3420" s="244" t="s">
        <v>12907</v>
      </c>
      <c r="B3420" s="244" t="str">
        <f t="shared" si="53"/>
        <v>89622U</v>
      </c>
      <c r="C3420" s="244" t="s">
        <v>7425</v>
      </c>
      <c r="D3420" s="244" t="s">
        <v>2</v>
      </c>
      <c r="E3420" s="244" t="s">
        <v>4900</v>
      </c>
      <c r="F3420" s="245">
        <v>8.85</v>
      </c>
    </row>
    <row r="3421" spans="1:6" ht="13.5">
      <c r="A3421" s="244" t="s">
        <v>12908</v>
      </c>
      <c r="B3421" s="244" t="str">
        <f t="shared" si="53"/>
        <v>89623U</v>
      </c>
      <c r="C3421" s="244" t="s">
        <v>7426</v>
      </c>
      <c r="D3421" s="244" t="s">
        <v>2</v>
      </c>
      <c r="E3421" s="244" t="s">
        <v>4900</v>
      </c>
      <c r="F3421" s="245">
        <v>11.88</v>
      </c>
    </row>
    <row r="3422" spans="1:6" ht="13.5">
      <c r="A3422" s="244" t="s">
        <v>12909</v>
      </c>
      <c r="B3422" s="244" t="str">
        <f t="shared" si="53"/>
        <v>89624U</v>
      </c>
      <c r="C3422" s="244" t="s">
        <v>7427</v>
      </c>
      <c r="D3422" s="244" t="s">
        <v>2</v>
      </c>
      <c r="E3422" s="244" t="s">
        <v>4900</v>
      </c>
      <c r="F3422" s="245">
        <v>12.56</v>
      </c>
    </row>
    <row r="3423" spans="1:6" ht="13.5">
      <c r="A3423" s="244" t="s">
        <v>12910</v>
      </c>
      <c r="B3423" s="244" t="str">
        <f t="shared" si="53"/>
        <v>89625U</v>
      </c>
      <c r="C3423" s="244" t="s">
        <v>7428</v>
      </c>
      <c r="D3423" s="244" t="s">
        <v>2</v>
      </c>
      <c r="E3423" s="244" t="s">
        <v>4900</v>
      </c>
      <c r="F3423" s="245">
        <v>14.41</v>
      </c>
    </row>
    <row r="3424" spans="1:6" ht="13.5">
      <c r="A3424" s="244" t="s">
        <v>12911</v>
      </c>
      <c r="B3424" s="244" t="str">
        <f t="shared" si="53"/>
        <v>89626U</v>
      </c>
      <c r="C3424" s="244" t="s">
        <v>7429</v>
      </c>
      <c r="D3424" s="244" t="s">
        <v>2</v>
      </c>
      <c r="E3424" s="244" t="s">
        <v>4900</v>
      </c>
      <c r="F3424" s="245">
        <v>19.64</v>
      </c>
    </row>
    <row r="3425" spans="1:6" ht="13.5">
      <c r="A3425" s="244" t="s">
        <v>12912</v>
      </c>
      <c r="B3425" s="244" t="str">
        <f t="shared" si="53"/>
        <v>89627U</v>
      </c>
      <c r="C3425" s="244" t="s">
        <v>7430</v>
      </c>
      <c r="D3425" s="244" t="s">
        <v>2</v>
      </c>
      <c r="E3425" s="244" t="s">
        <v>4900</v>
      </c>
      <c r="F3425" s="245">
        <v>13.62</v>
      </c>
    </row>
    <row r="3426" spans="1:6" ht="13.5">
      <c r="A3426" s="244" t="s">
        <v>12913</v>
      </c>
      <c r="B3426" s="244" t="str">
        <f t="shared" si="53"/>
        <v>89628U</v>
      </c>
      <c r="C3426" s="244" t="s">
        <v>7431</v>
      </c>
      <c r="D3426" s="244" t="s">
        <v>2</v>
      </c>
      <c r="E3426" s="244" t="s">
        <v>4900</v>
      </c>
      <c r="F3426" s="245">
        <v>29.79</v>
      </c>
    </row>
    <row r="3427" spans="1:6" ht="13.5">
      <c r="A3427" s="244" t="s">
        <v>12914</v>
      </c>
      <c r="B3427" s="244" t="str">
        <f t="shared" si="53"/>
        <v>89629U</v>
      </c>
      <c r="C3427" s="244" t="s">
        <v>7432</v>
      </c>
      <c r="D3427" s="244" t="s">
        <v>2</v>
      </c>
      <c r="E3427" s="244" t="s">
        <v>4900</v>
      </c>
      <c r="F3427" s="245">
        <v>54.23</v>
      </c>
    </row>
    <row r="3428" spans="1:6" ht="13.5">
      <c r="A3428" s="244" t="s">
        <v>12915</v>
      </c>
      <c r="B3428" s="244" t="str">
        <f t="shared" si="53"/>
        <v>89630U</v>
      </c>
      <c r="C3428" s="244" t="s">
        <v>7433</v>
      </c>
      <c r="D3428" s="244" t="s">
        <v>2</v>
      </c>
      <c r="E3428" s="244" t="s">
        <v>4900</v>
      </c>
      <c r="F3428" s="245">
        <v>47.1</v>
      </c>
    </row>
    <row r="3429" spans="1:6" ht="13.5">
      <c r="A3429" s="244" t="s">
        <v>12916</v>
      </c>
      <c r="B3429" s="244" t="str">
        <f t="shared" si="53"/>
        <v>89631U</v>
      </c>
      <c r="C3429" s="244" t="s">
        <v>7434</v>
      </c>
      <c r="D3429" s="244" t="s">
        <v>2</v>
      </c>
      <c r="E3429" s="244" t="s">
        <v>4900</v>
      </c>
      <c r="F3429" s="245">
        <v>82.19</v>
      </c>
    </row>
    <row r="3430" spans="1:6" ht="13.5">
      <c r="A3430" s="244" t="s">
        <v>12917</v>
      </c>
      <c r="B3430" s="244" t="str">
        <f t="shared" si="53"/>
        <v>89632U</v>
      </c>
      <c r="C3430" s="244" t="s">
        <v>7435</v>
      </c>
      <c r="D3430" s="244" t="s">
        <v>2</v>
      </c>
      <c r="E3430" s="244" t="s">
        <v>4900</v>
      </c>
      <c r="F3430" s="245">
        <v>67.599999999999994</v>
      </c>
    </row>
    <row r="3431" spans="1:6" ht="13.5">
      <c r="A3431" s="244" t="s">
        <v>12918</v>
      </c>
      <c r="B3431" s="244" t="str">
        <f t="shared" si="53"/>
        <v>89637U</v>
      </c>
      <c r="C3431" s="244" t="s">
        <v>7436</v>
      </c>
      <c r="D3431" s="244" t="s">
        <v>2</v>
      </c>
      <c r="E3431" s="244" t="s">
        <v>4900</v>
      </c>
      <c r="F3431" s="245">
        <v>6.33</v>
      </c>
    </row>
    <row r="3432" spans="1:6" ht="13.5">
      <c r="A3432" s="244" t="s">
        <v>12919</v>
      </c>
      <c r="B3432" s="244" t="str">
        <f t="shared" si="53"/>
        <v>89638U</v>
      </c>
      <c r="C3432" s="244" t="s">
        <v>7437</v>
      </c>
      <c r="D3432" s="244" t="s">
        <v>2</v>
      </c>
      <c r="E3432" s="244" t="s">
        <v>4900</v>
      </c>
      <c r="F3432" s="245">
        <v>6.99</v>
      </c>
    </row>
    <row r="3433" spans="1:6" ht="13.5">
      <c r="A3433" s="244" t="s">
        <v>12920</v>
      </c>
      <c r="B3433" s="244" t="str">
        <f t="shared" si="53"/>
        <v>89639U</v>
      </c>
      <c r="C3433" s="244" t="s">
        <v>7438</v>
      </c>
      <c r="D3433" s="244" t="s">
        <v>2</v>
      </c>
      <c r="E3433" s="244" t="s">
        <v>4900</v>
      </c>
      <c r="F3433" s="245">
        <v>7.24</v>
      </c>
    </row>
    <row r="3434" spans="1:6" ht="13.5">
      <c r="A3434" s="244" t="s">
        <v>17148</v>
      </c>
      <c r="B3434" s="244" t="str">
        <f t="shared" si="53"/>
        <v>89640U</v>
      </c>
      <c r="C3434" s="244" t="s">
        <v>17149</v>
      </c>
      <c r="D3434" s="244" t="s">
        <v>2</v>
      </c>
      <c r="E3434" s="244" t="s">
        <v>4900</v>
      </c>
      <c r="F3434" s="245">
        <v>11.18</v>
      </c>
    </row>
    <row r="3435" spans="1:6" ht="13.5">
      <c r="A3435" s="244" t="s">
        <v>12921</v>
      </c>
      <c r="B3435" s="244" t="str">
        <f t="shared" si="53"/>
        <v>89641U</v>
      </c>
      <c r="C3435" s="244" t="s">
        <v>7439</v>
      </c>
      <c r="D3435" s="244" t="s">
        <v>2</v>
      </c>
      <c r="E3435" s="244" t="s">
        <v>4900</v>
      </c>
      <c r="F3435" s="245">
        <v>8.8699999999999992</v>
      </c>
    </row>
    <row r="3436" spans="1:6" ht="13.5">
      <c r="A3436" s="244" t="s">
        <v>12922</v>
      </c>
      <c r="B3436" s="244" t="str">
        <f t="shared" si="53"/>
        <v>89642U</v>
      </c>
      <c r="C3436" s="244" t="s">
        <v>7440</v>
      </c>
      <c r="D3436" s="244" t="s">
        <v>2</v>
      </c>
      <c r="E3436" s="244" t="s">
        <v>4900</v>
      </c>
      <c r="F3436" s="245">
        <v>10.14</v>
      </c>
    </row>
    <row r="3437" spans="1:6" ht="13.5">
      <c r="A3437" s="244" t="s">
        <v>12923</v>
      </c>
      <c r="B3437" s="244" t="str">
        <f t="shared" si="53"/>
        <v>89643U</v>
      </c>
      <c r="C3437" s="244" t="s">
        <v>7441</v>
      </c>
      <c r="D3437" s="244" t="s">
        <v>2</v>
      </c>
      <c r="E3437" s="244" t="s">
        <v>4900</v>
      </c>
      <c r="F3437" s="245">
        <v>10.56</v>
      </c>
    </row>
    <row r="3438" spans="1:6" ht="13.5">
      <c r="A3438" s="244" t="s">
        <v>17150</v>
      </c>
      <c r="B3438" s="244" t="str">
        <f t="shared" si="53"/>
        <v>89644U</v>
      </c>
      <c r="C3438" s="244" t="s">
        <v>17151</v>
      </c>
      <c r="D3438" s="244" t="s">
        <v>2</v>
      </c>
      <c r="E3438" s="244" t="s">
        <v>4900</v>
      </c>
      <c r="F3438" s="245">
        <v>16.55</v>
      </c>
    </row>
    <row r="3439" spans="1:6" ht="13.5">
      <c r="A3439" s="244" t="s">
        <v>12924</v>
      </c>
      <c r="B3439" s="244" t="str">
        <f t="shared" si="53"/>
        <v>89645U</v>
      </c>
      <c r="C3439" s="244" t="s">
        <v>7442</v>
      </c>
      <c r="D3439" s="244" t="s">
        <v>2</v>
      </c>
      <c r="E3439" s="244" t="s">
        <v>4900</v>
      </c>
      <c r="F3439" s="245">
        <v>18.23</v>
      </c>
    </row>
    <row r="3440" spans="1:6" ht="13.5">
      <c r="A3440" s="244" t="s">
        <v>12925</v>
      </c>
      <c r="B3440" s="244" t="str">
        <f t="shared" si="53"/>
        <v>89646U</v>
      </c>
      <c r="C3440" s="244" t="s">
        <v>7443</v>
      </c>
      <c r="D3440" s="244" t="s">
        <v>2</v>
      </c>
      <c r="E3440" s="244" t="s">
        <v>4900</v>
      </c>
      <c r="F3440" s="245">
        <v>13.63</v>
      </c>
    </row>
    <row r="3441" spans="1:6" ht="13.5">
      <c r="A3441" s="244" t="s">
        <v>12926</v>
      </c>
      <c r="B3441" s="244" t="str">
        <f t="shared" si="53"/>
        <v>89647U</v>
      </c>
      <c r="C3441" s="244" t="s">
        <v>7444</v>
      </c>
      <c r="D3441" s="244" t="s">
        <v>2</v>
      </c>
      <c r="E3441" s="244" t="s">
        <v>4900</v>
      </c>
      <c r="F3441" s="245">
        <v>13.34</v>
      </c>
    </row>
    <row r="3442" spans="1:6" ht="13.5">
      <c r="A3442" s="244" t="s">
        <v>12927</v>
      </c>
      <c r="B3442" s="244" t="str">
        <f t="shared" si="53"/>
        <v>89648U</v>
      </c>
      <c r="C3442" s="244" t="s">
        <v>7445</v>
      </c>
      <c r="D3442" s="244" t="s">
        <v>2</v>
      </c>
      <c r="E3442" s="244" t="s">
        <v>4900</v>
      </c>
      <c r="F3442" s="245">
        <v>14.7</v>
      </c>
    </row>
    <row r="3443" spans="1:6" ht="13.5">
      <c r="A3443" s="244" t="s">
        <v>12928</v>
      </c>
      <c r="B3443" s="244" t="str">
        <f t="shared" si="53"/>
        <v>89649U</v>
      </c>
      <c r="C3443" s="244" t="s">
        <v>7446</v>
      </c>
      <c r="D3443" s="244" t="s">
        <v>2</v>
      </c>
      <c r="E3443" s="244" t="s">
        <v>4900</v>
      </c>
      <c r="F3443" s="245">
        <v>19.95</v>
      </c>
    </row>
    <row r="3444" spans="1:6" ht="13.5">
      <c r="A3444" s="244" t="s">
        <v>12929</v>
      </c>
      <c r="B3444" s="244" t="str">
        <f t="shared" si="53"/>
        <v>89650U</v>
      </c>
      <c r="C3444" s="244" t="s">
        <v>7447</v>
      </c>
      <c r="D3444" s="244" t="s">
        <v>2</v>
      </c>
      <c r="E3444" s="244" t="s">
        <v>4900</v>
      </c>
      <c r="F3444" s="245">
        <v>19.95</v>
      </c>
    </row>
    <row r="3445" spans="1:6" ht="13.5">
      <c r="A3445" s="244" t="s">
        <v>12930</v>
      </c>
      <c r="B3445" s="244" t="str">
        <f t="shared" si="53"/>
        <v>89651U</v>
      </c>
      <c r="C3445" s="244" t="s">
        <v>7448</v>
      </c>
      <c r="D3445" s="244" t="s">
        <v>2</v>
      </c>
      <c r="E3445" s="244" t="s">
        <v>4900</v>
      </c>
      <c r="F3445" s="245">
        <v>4.3499999999999996</v>
      </c>
    </row>
    <row r="3446" spans="1:6" ht="13.5">
      <c r="A3446" s="244" t="s">
        <v>12931</v>
      </c>
      <c r="B3446" s="244" t="str">
        <f t="shared" si="53"/>
        <v>89652U</v>
      </c>
      <c r="C3446" s="244" t="s">
        <v>7449</v>
      </c>
      <c r="D3446" s="244" t="s">
        <v>2</v>
      </c>
      <c r="E3446" s="244" t="s">
        <v>4900</v>
      </c>
      <c r="F3446" s="245">
        <v>7.25</v>
      </c>
    </row>
    <row r="3447" spans="1:6" ht="13.5">
      <c r="A3447" s="244" t="s">
        <v>12932</v>
      </c>
      <c r="B3447" s="244" t="str">
        <f t="shared" si="53"/>
        <v>89653U</v>
      </c>
      <c r="C3447" s="244" t="s">
        <v>7450</v>
      </c>
      <c r="D3447" s="244" t="s">
        <v>2</v>
      </c>
      <c r="E3447" s="244" t="s">
        <v>4900</v>
      </c>
      <c r="F3447" s="245">
        <v>11.72</v>
      </c>
    </row>
    <row r="3448" spans="1:6" ht="13.5">
      <c r="A3448" s="244" t="s">
        <v>12933</v>
      </c>
      <c r="B3448" s="244" t="str">
        <f t="shared" si="53"/>
        <v>89654U</v>
      </c>
      <c r="C3448" s="244" t="s">
        <v>7451</v>
      </c>
      <c r="D3448" s="244" t="s">
        <v>2</v>
      </c>
      <c r="E3448" s="244" t="s">
        <v>4900</v>
      </c>
      <c r="F3448" s="245">
        <v>11.42</v>
      </c>
    </row>
    <row r="3449" spans="1:6" ht="13.5">
      <c r="A3449" s="244" t="s">
        <v>12934</v>
      </c>
      <c r="B3449" s="244" t="str">
        <f t="shared" si="53"/>
        <v>89655U</v>
      </c>
      <c r="C3449" s="244" t="s">
        <v>7452</v>
      </c>
      <c r="D3449" s="244" t="s">
        <v>2</v>
      </c>
      <c r="E3449" s="244" t="s">
        <v>4900</v>
      </c>
      <c r="F3449" s="245">
        <v>16.88</v>
      </c>
    </row>
    <row r="3450" spans="1:6" ht="13.5">
      <c r="A3450" s="244" t="s">
        <v>12935</v>
      </c>
      <c r="B3450" s="244" t="str">
        <f t="shared" si="53"/>
        <v>89656U</v>
      </c>
      <c r="C3450" s="244" t="s">
        <v>7453</v>
      </c>
      <c r="D3450" s="244" t="s">
        <v>2</v>
      </c>
      <c r="E3450" s="244" t="s">
        <v>4900</v>
      </c>
      <c r="F3450" s="245">
        <v>7.71</v>
      </c>
    </row>
    <row r="3451" spans="1:6" ht="13.5">
      <c r="A3451" s="244" t="s">
        <v>12936</v>
      </c>
      <c r="B3451" s="244" t="str">
        <f t="shared" si="53"/>
        <v>89657U</v>
      </c>
      <c r="C3451" s="244" t="s">
        <v>7454</v>
      </c>
      <c r="D3451" s="244" t="s">
        <v>2</v>
      </c>
      <c r="E3451" s="244" t="s">
        <v>4900</v>
      </c>
      <c r="F3451" s="245">
        <v>7.86</v>
      </c>
    </row>
    <row r="3452" spans="1:6" ht="13.5">
      <c r="A3452" s="244" t="s">
        <v>12937</v>
      </c>
      <c r="B3452" s="244" t="str">
        <f t="shared" si="53"/>
        <v>89658U</v>
      </c>
      <c r="C3452" s="244" t="s">
        <v>7455</v>
      </c>
      <c r="D3452" s="244" t="s">
        <v>2</v>
      </c>
      <c r="E3452" s="244" t="s">
        <v>4900</v>
      </c>
      <c r="F3452" s="245">
        <v>5.95</v>
      </c>
    </row>
    <row r="3453" spans="1:6" ht="13.5">
      <c r="A3453" s="244" t="s">
        <v>12938</v>
      </c>
      <c r="B3453" s="244" t="str">
        <f t="shared" si="53"/>
        <v>89659U</v>
      </c>
      <c r="C3453" s="244" t="s">
        <v>7456</v>
      </c>
      <c r="D3453" s="244" t="s">
        <v>2</v>
      </c>
      <c r="E3453" s="244" t="s">
        <v>4900</v>
      </c>
      <c r="F3453" s="245">
        <v>10.39</v>
      </c>
    </row>
    <row r="3454" spans="1:6" ht="13.5">
      <c r="A3454" s="244" t="s">
        <v>12939</v>
      </c>
      <c r="B3454" s="244" t="str">
        <f t="shared" si="53"/>
        <v>89660U</v>
      </c>
      <c r="C3454" s="244" t="s">
        <v>7457</v>
      </c>
      <c r="D3454" s="244" t="s">
        <v>2</v>
      </c>
      <c r="E3454" s="244" t="s">
        <v>4900</v>
      </c>
      <c r="F3454" s="245">
        <v>5.56</v>
      </c>
    </row>
    <row r="3455" spans="1:6" ht="13.5">
      <c r="A3455" s="244" t="s">
        <v>12940</v>
      </c>
      <c r="B3455" s="244" t="str">
        <f t="shared" si="53"/>
        <v>89661U</v>
      </c>
      <c r="C3455" s="244" t="s">
        <v>7458</v>
      </c>
      <c r="D3455" s="244" t="s">
        <v>2</v>
      </c>
      <c r="E3455" s="244" t="s">
        <v>4900</v>
      </c>
      <c r="F3455" s="245">
        <v>13.78</v>
      </c>
    </row>
    <row r="3456" spans="1:6" ht="13.5">
      <c r="A3456" s="244" t="s">
        <v>12941</v>
      </c>
      <c r="B3456" s="244" t="str">
        <f t="shared" si="53"/>
        <v>89662U</v>
      </c>
      <c r="C3456" s="244" t="s">
        <v>7459</v>
      </c>
      <c r="D3456" s="244" t="s">
        <v>2</v>
      </c>
      <c r="E3456" s="244" t="s">
        <v>4900</v>
      </c>
      <c r="F3456" s="245">
        <v>21.02</v>
      </c>
    </row>
    <row r="3457" spans="1:6" ht="13.5">
      <c r="A3457" s="244" t="s">
        <v>12942</v>
      </c>
      <c r="B3457" s="244" t="str">
        <f t="shared" si="53"/>
        <v>89663U</v>
      </c>
      <c r="C3457" s="244" t="s">
        <v>7460</v>
      </c>
      <c r="D3457" s="244" t="s">
        <v>2</v>
      </c>
      <c r="E3457" s="244" t="s">
        <v>4900</v>
      </c>
      <c r="F3457" s="245">
        <v>8.89</v>
      </c>
    </row>
    <row r="3458" spans="1:6" ht="13.5">
      <c r="A3458" s="244" t="s">
        <v>12943</v>
      </c>
      <c r="B3458" s="244" t="str">
        <f t="shared" si="53"/>
        <v>89664U</v>
      </c>
      <c r="C3458" s="244" t="s">
        <v>7461</v>
      </c>
      <c r="D3458" s="244" t="s">
        <v>2</v>
      </c>
      <c r="E3458" s="244" t="s">
        <v>4900</v>
      </c>
      <c r="F3458" s="245">
        <v>10.39</v>
      </c>
    </row>
    <row r="3459" spans="1:6" ht="13.5">
      <c r="A3459" s="244" t="s">
        <v>12944</v>
      </c>
      <c r="B3459" s="244" t="str">
        <f t="shared" si="53"/>
        <v>89665U</v>
      </c>
      <c r="C3459" s="244" t="s">
        <v>7462</v>
      </c>
      <c r="D3459" s="244" t="s">
        <v>2</v>
      </c>
      <c r="E3459" s="244" t="s">
        <v>4900</v>
      </c>
      <c r="F3459" s="245">
        <v>8.8000000000000007</v>
      </c>
    </row>
    <row r="3460" spans="1:6" ht="13.5">
      <c r="A3460" s="244" t="s">
        <v>12945</v>
      </c>
      <c r="B3460" s="244" t="str">
        <f t="shared" si="53"/>
        <v>89666U</v>
      </c>
      <c r="C3460" s="244" t="s">
        <v>7463</v>
      </c>
      <c r="D3460" s="244" t="s">
        <v>2</v>
      </c>
      <c r="E3460" s="244" t="s">
        <v>4900</v>
      </c>
      <c r="F3460" s="245">
        <v>4.9000000000000004</v>
      </c>
    </row>
    <row r="3461" spans="1:6" ht="13.5">
      <c r="A3461" s="244" t="s">
        <v>12946</v>
      </c>
      <c r="B3461" s="244" t="str">
        <f t="shared" si="53"/>
        <v>89667U</v>
      </c>
      <c r="C3461" s="244" t="s">
        <v>7464</v>
      </c>
      <c r="D3461" s="244" t="s">
        <v>2</v>
      </c>
      <c r="E3461" s="244" t="s">
        <v>4900</v>
      </c>
      <c r="F3461" s="245">
        <v>22.64</v>
      </c>
    </row>
    <row r="3462" spans="1:6" ht="13.5">
      <c r="A3462" s="244" t="s">
        <v>12947</v>
      </c>
      <c r="B3462" s="244" t="str">
        <f t="shared" si="53"/>
        <v>89668U</v>
      </c>
      <c r="C3462" s="244" t="s">
        <v>7465</v>
      </c>
      <c r="D3462" s="244" t="s">
        <v>2</v>
      </c>
      <c r="E3462" s="244" t="s">
        <v>4900</v>
      </c>
      <c r="F3462" s="245">
        <v>19.95</v>
      </c>
    </row>
    <row r="3463" spans="1:6" ht="13.5">
      <c r="A3463" s="244" t="s">
        <v>12948</v>
      </c>
      <c r="B3463" s="244" t="str">
        <f t="shared" si="53"/>
        <v>89669U</v>
      </c>
      <c r="C3463" s="244" t="s">
        <v>7466</v>
      </c>
      <c r="D3463" s="244" t="s">
        <v>2</v>
      </c>
      <c r="E3463" s="244" t="s">
        <v>4900</v>
      </c>
      <c r="F3463" s="245">
        <v>14.58</v>
      </c>
    </row>
    <row r="3464" spans="1:6" ht="13.5">
      <c r="A3464" s="244" t="s">
        <v>12949</v>
      </c>
      <c r="B3464" s="244" t="str">
        <f t="shared" ref="B3464:B3527" si="54">A3464&amp;"U"</f>
        <v>89670U</v>
      </c>
      <c r="C3464" s="244" t="s">
        <v>7467</v>
      </c>
      <c r="D3464" s="244" t="s">
        <v>2</v>
      </c>
      <c r="E3464" s="244" t="s">
        <v>4900</v>
      </c>
      <c r="F3464" s="245">
        <v>8.74</v>
      </c>
    </row>
    <row r="3465" spans="1:6" ht="13.5">
      <c r="A3465" s="244" t="s">
        <v>12950</v>
      </c>
      <c r="B3465" s="244" t="str">
        <f t="shared" si="54"/>
        <v>89671U</v>
      </c>
      <c r="C3465" s="244" t="s">
        <v>7468</v>
      </c>
      <c r="D3465" s="244" t="s">
        <v>2</v>
      </c>
      <c r="E3465" s="244" t="s">
        <v>4900</v>
      </c>
      <c r="F3465" s="245">
        <v>21.52</v>
      </c>
    </row>
    <row r="3466" spans="1:6" ht="13.5">
      <c r="A3466" s="244" t="s">
        <v>12951</v>
      </c>
      <c r="B3466" s="244" t="str">
        <f t="shared" si="54"/>
        <v>89672U</v>
      </c>
      <c r="C3466" s="244" t="s">
        <v>7469</v>
      </c>
      <c r="D3466" s="244" t="s">
        <v>2</v>
      </c>
      <c r="E3466" s="244" t="s">
        <v>4900</v>
      </c>
      <c r="F3466" s="245">
        <v>13.83</v>
      </c>
    </row>
    <row r="3467" spans="1:6" ht="13.5">
      <c r="A3467" s="244" t="s">
        <v>12952</v>
      </c>
      <c r="B3467" s="244" t="str">
        <f t="shared" si="54"/>
        <v>89673U</v>
      </c>
      <c r="C3467" s="244" t="s">
        <v>7470</v>
      </c>
      <c r="D3467" s="244" t="s">
        <v>2</v>
      </c>
      <c r="E3467" s="244" t="s">
        <v>4900</v>
      </c>
      <c r="F3467" s="245">
        <v>16.96</v>
      </c>
    </row>
    <row r="3468" spans="1:6" ht="13.5">
      <c r="A3468" s="244" t="s">
        <v>12953</v>
      </c>
      <c r="B3468" s="244" t="str">
        <f t="shared" si="54"/>
        <v>89674U</v>
      </c>
      <c r="C3468" s="244" t="s">
        <v>7471</v>
      </c>
      <c r="D3468" s="244" t="s">
        <v>2</v>
      </c>
      <c r="E3468" s="244" t="s">
        <v>4900</v>
      </c>
      <c r="F3468" s="245">
        <v>20.32</v>
      </c>
    </row>
    <row r="3469" spans="1:6" ht="13.5">
      <c r="A3469" s="244" t="s">
        <v>12954</v>
      </c>
      <c r="B3469" s="244" t="str">
        <f t="shared" si="54"/>
        <v>89675U</v>
      </c>
      <c r="C3469" s="244" t="s">
        <v>7472</v>
      </c>
      <c r="D3469" s="244" t="s">
        <v>2</v>
      </c>
      <c r="E3469" s="244" t="s">
        <v>4900</v>
      </c>
      <c r="F3469" s="245">
        <v>38.049999999999997</v>
      </c>
    </row>
    <row r="3470" spans="1:6" ht="13.5">
      <c r="A3470" s="244" t="s">
        <v>12955</v>
      </c>
      <c r="B3470" s="244" t="str">
        <f t="shared" si="54"/>
        <v>89676U</v>
      </c>
      <c r="C3470" s="244" t="s">
        <v>7473</v>
      </c>
      <c r="D3470" s="244" t="s">
        <v>2</v>
      </c>
      <c r="E3470" s="244" t="s">
        <v>4900</v>
      </c>
      <c r="F3470" s="245">
        <v>30.91</v>
      </c>
    </row>
    <row r="3471" spans="1:6" ht="13.5">
      <c r="A3471" s="244" t="s">
        <v>12956</v>
      </c>
      <c r="B3471" s="244" t="str">
        <f t="shared" si="54"/>
        <v>89677U</v>
      </c>
      <c r="C3471" s="244" t="s">
        <v>7474</v>
      </c>
      <c r="D3471" s="244" t="s">
        <v>2</v>
      </c>
      <c r="E3471" s="244" t="s">
        <v>4900</v>
      </c>
      <c r="F3471" s="245">
        <v>41.94</v>
      </c>
    </row>
    <row r="3472" spans="1:6" ht="13.5">
      <c r="A3472" s="244" t="s">
        <v>12957</v>
      </c>
      <c r="B3472" s="244" t="str">
        <f t="shared" si="54"/>
        <v>89678U</v>
      </c>
      <c r="C3472" s="244" t="s">
        <v>7475</v>
      </c>
      <c r="D3472" s="244" t="s">
        <v>2</v>
      </c>
      <c r="E3472" s="244" t="s">
        <v>4900</v>
      </c>
      <c r="F3472" s="245">
        <v>6.48</v>
      </c>
    </row>
    <row r="3473" spans="1:6" ht="13.5">
      <c r="A3473" s="244" t="s">
        <v>12958</v>
      </c>
      <c r="B3473" s="244" t="str">
        <f t="shared" si="54"/>
        <v>89679U</v>
      </c>
      <c r="C3473" s="244" t="s">
        <v>7476</v>
      </c>
      <c r="D3473" s="244" t="s">
        <v>2</v>
      </c>
      <c r="E3473" s="244" t="s">
        <v>4900</v>
      </c>
      <c r="F3473" s="245">
        <v>66.69</v>
      </c>
    </row>
    <row r="3474" spans="1:6" ht="13.5">
      <c r="A3474" s="244" t="s">
        <v>12959</v>
      </c>
      <c r="B3474" s="244" t="str">
        <f t="shared" si="54"/>
        <v>89680U</v>
      </c>
      <c r="C3474" s="244" t="s">
        <v>7477</v>
      </c>
      <c r="D3474" s="244" t="s">
        <v>2</v>
      </c>
      <c r="E3474" s="244" t="s">
        <v>4900</v>
      </c>
      <c r="F3474" s="245">
        <v>13.57</v>
      </c>
    </row>
    <row r="3475" spans="1:6" ht="13.5">
      <c r="A3475" s="244" t="s">
        <v>12960</v>
      </c>
      <c r="B3475" s="244" t="str">
        <f t="shared" si="54"/>
        <v>89681U</v>
      </c>
      <c r="C3475" s="244" t="s">
        <v>7478</v>
      </c>
      <c r="D3475" s="244" t="s">
        <v>2</v>
      </c>
      <c r="E3475" s="244" t="s">
        <v>4900</v>
      </c>
      <c r="F3475" s="245">
        <v>46.32</v>
      </c>
    </row>
    <row r="3476" spans="1:6" ht="13.5">
      <c r="A3476" s="244" t="s">
        <v>12961</v>
      </c>
      <c r="B3476" s="244" t="str">
        <f t="shared" si="54"/>
        <v>89682U</v>
      </c>
      <c r="C3476" s="244" t="s">
        <v>7479</v>
      </c>
      <c r="D3476" s="244" t="s">
        <v>2</v>
      </c>
      <c r="E3476" s="244" t="s">
        <v>4900</v>
      </c>
      <c r="F3476" s="245">
        <v>21.18</v>
      </c>
    </row>
    <row r="3477" spans="1:6" ht="13.5">
      <c r="A3477" s="244" t="s">
        <v>12962</v>
      </c>
      <c r="B3477" s="244" t="str">
        <f t="shared" si="54"/>
        <v>89684U</v>
      </c>
      <c r="C3477" s="244" t="s">
        <v>7480</v>
      </c>
      <c r="D3477" s="244" t="s">
        <v>2</v>
      </c>
      <c r="E3477" s="244" t="s">
        <v>4900</v>
      </c>
      <c r="F3477" s="245">
        <v>29.34</v>
      </c>
    </row>
    <row r="3478" spans="1:6" ht="13.5">
      <c r="A3478" s="244" t="s">
        <v>12963</v>
      </c>
      <c r="B3478" s="244" t="str">
        <f t="shared" si="54"/>
        <v>89685U</v>
      </c>
      <c r="C3478" s="244" t="s">
        <v>7481</v>
      </c>
      <c r="D3478" s="244" t="s">
        <v>2</v>
      </c>
      <c r="E3478" s="244" t="s">
        <v>4900</v>
      </c>
      <c r="F3478" s="245">
        <v>31.37</v>
      </c>
    </row>
    <row r="3479" spans="1:6" ht="13.5">
      <c r="A3479" s="244" t="s">
        <v>12964</v>
      </c>
      <c r="B3479" s="244" t="str">
        <f t="shared" si="54"/>
        <v>89686U</v>
      </c>
      <c r="C3479" s="244" t="s">
        <v>7482</v>
      </c>
      <c r="D3479" s="244" t="s">
        <v>2</v>
      </c>
      <c r="E3479" s="244" t="s">
        <v>4900</v>
      </c>
      <c r="F3479" s="245">
        <v>110.06</v>
      </c>
    </row>
    <row r="3480" spans="1:6" ht="13.5">
      <c r="A3480" s="244" t="s">
        <v>12965</v>
      </c>
      <c r="B3480" s="244" t="str">
        <f t="shared" si="54"/>
        <v>89687U</v>
      </c>
      <c r="C3480" s="244" t="s">
        <v>7483</v>
      </c>
      <c r="D3480" s="244" t="s">
        <v>2</v>
      </c>
      <c r="E3480" s="244" t="s">
        <v>4900</v>
      </c>
      <c r="F3480" s="245">
        <v>26.98</v>
      </c>
    </row>
    <row r="3481" spans="1:6" ht="13.5">
      <c r="A3481" s="244" t="s">
        <v>12966</v>
      </c>
      <c r="B3481" s="244" t="str">
        <f t="shared" si="54"/>
        <v>89689U</v>
      </c>
      <c r="C3481" s="244" t="s">
        <v>7484</v>
      </c>
      <c r="D3481" s="244" t="s">
        <v>2</v>
      </c>
      <c r="E3481" s="244" t="s">
        <v>4900</v>
      </c>
      <c r="F3481" s="245">
        <v>22.82</v>
      </c>
    </row>
    <row r="3482" spans="1:6" ht="13.5">
      <c r="A3482" s="244" t="s">
        <v>12967</v>
      </c>
      <c r="B3482" s="244" t="str">
        <f t="shared" si="54"/>
        <v>89690U</v>
      </c>
      <c r="C3482" s="244" t="s">
        <v>7485</v>
      </c>
      <c r="D3482" s="244" t="s">
        <v>2</v>
      </c>
      <c r="E3482" s="244" t="s">
        <v>4900</v>
      </c>
      <c r="F3482" s="245">
        <v>47.07</v>
      </c>
    </row>
    <row r="3483" spans="1:6" ht="13.5">
      <c r="A3483" s="244" t="s">
        <v>12968</v>
      </c>
      <c r="B3483" s="244" t="str">
        <f t="shared" si="54"/>
        <v>89691U</v>
      </c>
      <c r="C3483" s="244" t="s">
        <v>7486</v>
      </c>
      <c r="D3483" s="244" t="s">
        <v>2</v>
      </c>
      <c r="E3483" s="244" t="s">
        <v>4900</v>
      </c>
      <c r="F3483" s="245">
        <v>8.18</v>
      </c>
    </row>
    <row r="3484" spans="1:6" ht="13.5">
      <c r="A3484" s="244" t="s">
        <v>12969</v>
      </c>
      <c r="B3484" s="244" t="str">
        <f t="shared" si="54"/>
        <v>89692U</v>
      </c>
      <c r="C3484" s="244" t="s">
        <v>7487</v>
      </c>
      <c r="D3484" s="244" t="s">
        <v>2</v>
      </c>
      <c r="E3484" s="244" t="s">
        <v>4900</v>
      </c>
      <c r="F3484" s="245">
        <v>44.46</v>
      </c>
    </row>
    <row r="3485" spans="1:6" ht="13.5">
      <c r="A3485" s="244" t="s">
        <v>12970</v>
      </c>
      <c r="B3485" s="244" t="str">
        <f t="shared" si="54"/>
        <v>89693U</v>
      </c>
      <c r="C3485" s="244" t="s">
        <v>7488</v>
      </c>
      <c r="D3485" s="244" t="s">
        <v>2</v>
      </c>
      <c r="E3485" s="244" t="s">
        <v>4900</v>
      </c>
      <c r="F3485" s="245">
        <v>43.21</v>
      </c>
    </row>
    <row r="3486" spans="1:6" ht="13.5">
      <c r="A3486" s="244" t="s">
        <v>12971</v>
      </c>
      <c r="B3486" s="244" t="str">
        <f t="shared" si="54"/>
        <v>89694U</v>
      </c>
      <c r="C3486" s="244" t="s">
        <v>7489</v>
      </c>
      <c r="D3486" s="244" t="s">
        <v>2</v>
      </c>
      <c r="E3486" s="244" t="s">
        <v>4900</v>
      </c>
      <c r="F3486" s="245">
        <v>13.16</v>
      </c>
    </row>
    <row r="3487" spans="1:6" ht="13.5">
      <c r="A3487" s="244" t="s">
        <v>12972</v>
      </c>
      <c r="B3487" s="244" t="str">
        <f t="shared" si="54"/>
        <v>89695U</v>
      </c>
      <c r="C3487" s="244" t="s">
        <v>7490</v>
      </c>
      <c r="D3487" s="244" t="s">
        <v>2</v>
      </c>
      <c r="E3487" s="244" t="s">
        <v>4900</v>
      </c>
      <c r="F3487" s="245">
        <v>12.22</v>
      </c>
    </row>
    <row r="3488" spans="1:6" ht="13.5">
      <c r="A3488" s="244" t="s">
        <v>12973</v>
      </c>
      <c r="B3488" s="244" t="str">
        <f t="shared" si="54"/>
        <v>89696U</v>
      </c>
      <c r="C3488" s="244" t="s">
        <v>7491</v>
      </c>
      <c r="D3488" s="244" t="s">
        <v>2</v>
      </c>
      <c r="E3488" s="244" t="s">
        <v>4900</v>
      </c>
      <c r="F3488" s="245">
        <v>39.25</v>
      </c>
    </row>
    <row r="3489" spans="1:6" ht="13.5">
      <c r="A3489" s="244" t="s">
        <v>12974</v>
      </c>
      <c r="B3489" s="244" t="str">
        <f t="shared" si="54"/>
        <v>89697U</v>
      </c>
      <c r="C3489" s="244" t="s">
        <v>7492</v>
      </c>
      <c r="D3489" s="244" t="s">
        <v>2</v>
      </c>
      <c r="E3489" s="244" t="s">
        <v>4900</v>
      </c>
      <c r="F3489" s="245">
        <v>9.84</v>
      </c>
    </row>
    <row r="3490" spans="1:6" ht="13.5">
      <c r="A3490" s="244" t="s">
        <v>12975</v>
      </c>
      <c r="B3490" s="244" t="str">
        <f t="shared" si="54"/>
        <v>89698U</v>
      </c>
      <c r="C3490" s="244" t="s">
        <v>7493</v>
      </c>
      <c r="D3490" s="244" t="s">
        <v>2</v>
      </c>
      <c r="E3490" s="244" t="s">
        <v>4900</v>
      </c>
      <c r="F3490" s="245">
        <v>139.01</v>
      </c>
    </row>
    <row r="3491" spans="1:6" ht="13.5">
      <c r="A3491" s="244" t="s">
        <v>12976</v>
      </c>
      <c r="B3491" s="244" t="str">
        <f t="shared" si="54"/>
        <v>89699U</v>
      </c>
      <c r="C3491" s="244" t="s">
        <v>7494</v>
      </c>
      <c r="D3491" s="244" t="s">
        <v>2</v>
      </c>
      <c r="E3491" s="244" t="s">
        <v>4900</v>
      </c>
      <c r="F3491" s="245">
        <v>118.8</v>
      </c>
    </row>
    <row r="3492" spans="1:6" ht="13.5">
      <c r="A3492" s="244" t="s">
        <v>12977</v>
      </c>
      <c r="B3492" s="244" t="str">
        <f t="shared" si="54"/>
        <v>89700U</v>
      </c>
      <c r="C3492" s="244" t="s">
        <v>7495</v>
      </c>
      <c r="D3492" s="244" t="s">
        <v>2</v>
      </c>
      <c r="E3492" s="244" t="s">
        <v>4900</v>
      </c>
      <c r="F3492" s="245">
        <v>14.1</v>
      </c>
    </row>
    <row r="3493" spans="1:6" ht="13.5">
      <c r="A3493" s="244" t="s">
        <v>12978</v>
      </c>
      <c r="B3493" s="244" t="str">
        <f t="shared" si="54"/>
        <v>89701U</v>
      </c>
      <c r="C3493" s="244" t="s">
        <v>7496</v>
      </c>
      <c r="D3493" s="244" t="s">
        <v>2</v>
      </c>
      <c r="E3493" s="244" t="s">
        <v>4900</v>
      </c>
      <c r="F3493" s="245">
        <v>108.81</v>
      </c>
    </row>
    <row r="3494" spans="1:6" ht="13.5">
      <c r="A3494" s="244" t="s">
        <v>12979</v>
      </c>
      <c r="B3494" s="244" t="str">
        <f t="shared" si="54"/>
        <v>89702U</v>
      </c>
      <c r="C3494" s="244" t="s">
        <v>7497</v>
      </c>
      <c r="D3494" s="244" t="s">
        <v>2</v>
      </c>
      <c r="E3494" s="244" t="s">
        <v>4900</v>
      </c>
      <c r="F3494" s="245">
        <v>14.1</v>
      </c>
    </row>
    <row r="3495" spans="1:6" ht="13.5">
      <c r="A3495" s="244" t="s">
        <v>12980</v>
      </c>
      <c r="B3495" s="244" t="str">
        <f t="shared" si="54"/>
        <v>89703U</v>
      </c>
      <c r="C3495" s="244" t="s">
        <v>7498</v>
      </c>
      <c r="D3495" s="244" t="s">
        <v>2</v>
      </c>
      <c r="E3495" s="244" t="s">
        <v>4900</v>
      </c>
      <c r="F3495" s="245">
        <v>31.42</v>
      </c>
    </row>
    <row r="3496" spans="1:6" ht="13.5">
      <c r="A3496" s="244" t="s">
        <v>12981</v>
      </c>
      <c r="B3496" s="244" t="str">
        <f t="shared" si="54"/>
        <v>89704U</v>
      </c>
      <c r="C3496" s="244" t="s">
        <v>7499</v>
      </c>
      <c r="D3496" s="244" t="s">
        <v>2</v>
      </c>
      <c r="E3496" s="244" t="s">
        <v>4900</v>
      </c>
      <c r="F3496" s="245">
        <v>75.5</v>
      </c>
    </row>
    <row r="3497" spans="1:6" ht="13.5">
      <c r="A3497" s="244" t="s">
        <v>12982</v>
      </c>
      <c r="B3497" s="244" t="str">
        <f t="shared" si="54"/>
        <v>89705U</v>
      </c>
      <c r="C3497" s="244" t="s">
        <v>7500</v>
      </c>
      <c r="D3497" s="244" t="s">
        <v>2</v>
      </c>
      <c r="E3497" s="244" t="s">
        <v>4900</v>
      </c>
      <c r="F3497" s="245">
        <v>16.34</v>
      </c>
    </row>
    <row r="3498" spans="1:6" ht="13.5">
      <c r="A3498" s="244" t="s">
        <v>12983</v>
      </c>
      <c r="B3498" s="244" t="str">
        <f t="shared" si="54"/>
        <v>89706U</v>
      </c>
      <c r="C3498" s="244" t="s">
        <v>7501</v>
      </c>
      <c r="D3498" s="244" t="s">
        <v>2</v>
      </c>
      <c r="E3498" s="244" t="s">
        <v>4900</v>
      </c>
      <c r="F3498" s="245">
        <v>35.07</v>
      </c>
    </row>
    <row r="3499" spans="1:6" ht="13.5">
      <c r="A3499" s="244" t="s">
        <v>12984</v>
      </c>
      <c r="B3499" s="244" t="str">
        <f t="shared" si="54"/>
        <v>89718U</v>
      </c>
      <c r="C3499" s="244" t="s">
        <v>7502</v>
      </c>
      <c r="D3499" s="244" t="s">
        <v>65</v>
      </c>
      <c r="E3499" s="244" t="s">
        <v>4900</v>
      </c>
      <c r="F3499" s="245">
        <v>30.3</v>
      </c>
    </row>
    <row r="3500" spans="1:6" ht="13.5">
      <c r="A3500" s="244" t="s">
        <v>12985</v>
      </c>
      <c r="B3500" s="244" t="str">
        <f t="shared" si="54"/>
        <v>89719U</v>
      </c>
      <c r="C3500" s="244" t="s">
        <v>7503</v>
      </c>
      <c r="D3500" s="244" t="s">
        <v>2</v>
      </c>
      <c r="E3500" s="244" t="s">
        <v>4900</v>
      </c>
      <c r="F3500" s="245">
        <v>7.06</v>
      </c>
    </row>
    <row r="3501" spans="1:6" ht="13.5">
      <c r="A3501" s="244" t="s">
        <v>12986</v>
      </c>
      <c r="B3501" s="244" t="str">
        <f t="shared" si="54"/>
        <v>89720U</v>
      </c>
      <c r="C3501" s="244" t="s">
        <v>7504</v>
      </c>
      <c r="D3501" s="244" t="s">
        <v>2</v>
      </c>
      <c r="E3501" s="244" t="s">
        <v>4900</v>
      </c>
      <c r="F3501" s="245">
        <v>8.33</v>
      </c>
    </row>
    <row r="3502" spans="1:6" ht="13.5">
      <c r="A3502" s="244" t="s">
        <v>12987</v>
      </c>
      <c r="B3502" s="244" t="str">
        <f t="shared" si="54"/>
        <v>89721U</v>
      </c>
      <c r="C3502" s="244" t="s">
        <v>7505</v>
      </c>
      <c r="D3502" s="244" t="s">
        <v>2</v>
      </c>
      <c r="E3502" s="244" t="s">
        <v>4900</v>
      </c>
      <c r="F3502" s="245">
        <v>8.75</v>
      </c>
    </row>
    <row r="3503" spans="1:6" ht="13.5">
      <c r="A3503" s="244" t="s">
        <v>17152</v>
      </c>
      <c r="B3503" s="244" t="str">
        <f t="shared" si="54"/>
        <v>89722U</v>
      </c>
      <c r="C3503" s="244" t="s">
        <v>17153</v>
      </c>
      <c r="D3503" s="244" t="s">
        <v>2</v>
      </c>
      <c r="E3503" s="244" t="s">
        <v>4900</v>
      </c>
      <c r="F3503" s="245">
        <v>14.74</v>
      </c>
    </row>
    <row r="3504" spans="1:6" ht="13.5">
      <c r="A3504" s="244" t="s">
        <v>12988</v>
      </c>
      <c r="B3504" s="244" t="str">
        <f t="shared" si="54"/>
        <v>89723U</v>
      </c>
      <c r="C3504" s="244" t="s">
        <v>7506</v>
      </c>
      <c r="D3504" s="244" t="s">
        <v>2</v>
      </c>
      <c r="E3504" s="244" t="s">
        <v>4900</v>
      </c>
      <c r="F3504" s="245">
        <v>11.54</v>
      </c>
    </row>
    <row r="3505" spans="1:6" ht="13.5">
      <c r="A3505" s="244" t="s">
        <v>12989</v>
      </c>
      <c r="B3505" s="244" t="str">
        <f t="shared" si="54"/>
        <v>89724U</v>
      </c>
      <c r="C3505" s="244" t="s">
        <v>4873</v>
      </c>
      <c r="D3505" s="244" t="s">
        <v>2</v>
      </c>
      <c r="E3505" s="244" t="s">
        <v>4900</v>
      </c>
      <c r="F3505" s="245">
        <v>6.72</v>
      </c>
    </row>
    <row r="3506" spans="1:6" ht="13.5">
      <c r="A3506" s="244" t="s">
        <v>12990</v>
      </c>
      <c r="B3506" s="244" t="str">
        <f t="shared" si="54"/>
        <v>89725U</v>
      </c>
      <c r="C3506" s="244" t="s">
        <v>7507</v>
      </c>
      <c r="D3506" s="244" t="s">
        <v>2</v>
      </c>
      <c r="E3506" s="244" t="s">
        <v>4900</v>
      </c>
      <c r="F3506" s="245">
        <v>11.25</v>
      </c>
    </row>
    <row r="3507" spans="1:6" ht="13.5">
      <c r="A3507" s="244" t="s">
        <v>12991</v>
      </c>
      <c r="B3507" s="244" t="str">
        <f t="shared" si="54"/>
        <v>89726U</v>
      </c>
      <c r="C3507" s="244" t="s">
        <v>4874</v>
      </c>
      <c r="D3507" s="244" t="s">
        <v>2</v>
      </c>
      <c r="E3507" s="244" t="s">
        <v>4900</v>
      </c>
      <c r="F3507" s="245">
        <v>5.1100000000000003</v>
      </c>
    </row>
    <row r="3508" spans="1:6" ht="13.5">
      <c r="A3508" s="244" t="s">
        <v>12992</v>
      </c>
      <c r="B3508" s="244" t="str">
        <f t="shared" si="54"/>
        <v>89727U</v>
      </c>
      <c r="C3508" s="244" t="s">
        <v>7508</v>
      </c>
      <c r="D3508" s="244" t="s">
        <v>2</v>
      </c>
      <c r="E3508" s="244" t="s">
        <v>4900</v>
      </c>
      <c r="F3508" s="245">
        <v>12.61</v>
      </c>
    </row>
    <row r="3509" spans="1:6" ht="13.5">
      <c r="A3509" s="244" t="s">
        <v>12993</v>
      </c>
      <c r="B3509" s="244" t="str">
        <f t="shared" si="54"/>
        <v>89728U</v>
      </c>
      <c r="C3509" s="244" t="s">
        <v>7509</v>
      </c>
      <c r="D3509" s="244" t="s">
        <v>2</v>
      </c>
      <c r="E3509" s="244" t="s">
        <v>4900</v>
      </c>
      <c r="F3509" s="245">
        <v>7.12</v>
      </c>
    </row>
    <row r="3510" spans="1:6" ht="13.5">
      <c r="A3510" s="244" t="s">
        <v>12994</v>
      </c>
      <c r="B3510" s="244" t="str">
        <f t="shared" si="54"/>
        <v>89729U</v>
      </c>
      <c r="C3510" s="244" t="s">
        <v>7510</v>
      </c>
      <c r="D3510" s="244" t="s">
        <v>2</v>
      </c>
      <c r="E3510" s="244" t="s">
        <v>4900</v>
      </c>
      <c r="F3510" s="245">
        <v>17.47</v>
      </c>
    </row>
    <row r="3511" spans="1:6" ht="13.5">
      <c r="A3511" s="244" t="s">
        <v>12995</v>
      </c>
      <c r="B3511" s="244" t="str">
        <f t="shared" si="54"/>
        <v>89730U</v>
      </c>
      <c r="C3511" s="244" t="s">
        <v>7511</v>
      </c>
      <c r="D3511" s="244" t="s">
        <v>2</v>
      </c>
      <c r="E3511" s="244" t="s">
        <v>4900</v>
      </c>
      <c r="F3511" s="245">
        <v>7.64</v>
      </c>
    </row>
    <row r="3512" spans="1:6" ht="13.5">
      <c r="A3512" s="244" t="s">
        <v>12996</v>
      </c>
      <c r="B3512" s="244" t="str">
        <f t="shared" si="54"/>
        <v>89731U</v>
      </c>
      <c r="C3512" s="244" t="s">
        <v>7512</v>
      </c>
      <c r="D3512" s="244" t="s">
        <v>2</v>
      </c>
      <c r="E3512" s="244" t="s">
        <v>4900</v>
      </c>
      <c r="F3512" s="245">
        <v>7.52</v>
      </c>
    </row>
    <row r="3513" spans="1:6" ht="13.5">
      <c r="A3513" s="244" t="s">
        <v>12997</v>
      </c>
      <c r="B3513" s="244" t="str">
        <f t="shared" si="54"/>
        <v>89732U</v>
      </c>
      <c r="C3513" s="244" t="s">
        <v>7513</v>
      </c>
      <c r="D3513" s="244" t="s">
        <v>2</v>
      </c>
      <c r="E3513" s="244" t="s">
        <v>4900</v>
      </c>
      <c r="F3513" s="245">
        <v>7.9</v>
      </c>
    </row>
    <row r="3514" spans="1:6" ht="13.5">
      <c r="A3514" s="244" t="s">
        <v>12998</v>
      </c>
      <c r="B3514" s="244" t="str">
        <f t="shared" si="54"/>
        <v>89733U</v>
      </c>
      <c r="C3514" s="244" t="s">
        <v>7514</v>
      </c>
      <c r="D3514" s="244" t="s">
        <v>2</v>
      </c>
      <c r="E3514" s="244" t="s">
        <v>4900</v>
      </c>
      <c r="F3514" s="245">
        <v>11.99</v>
      </c>
    </row>
    <row r="3515" spans="1:6" ht="13.5">
      <c r="A3515" s="244" t="s">
        <v>12999</v>
      </c>
      <c r="B3515" s="244" t="str">
        <f t="shared" si="54"/>
        <v>89734U</v>
      </c>
      <c r="C3515" s="244" t="s">
        <v>7515</v>
      </c>
      <c r="D3515" s="244" t="s">
        <v>2</v>
      </c>
      <c r="E3515" s="244" t="s">
        <v>4900</v>
      </c>
      <c r="F3515" s="245">
        <v>17.47</v>
      </c>
    </row>
    <row r="3516" spans="1:6" ht="13.5">
      <c r="A3516" s="244" t="s">
        <v>13000</v>
      </c>
      <c r="B3516" s="244" t="str">
        <f t="shared" si="54"/>
        <v>89735U</v>
      </c>
      <c r="C3516" s="244" t="s">
        <v>7516</v>
      </c>
      <c r="D3516" s="244" t="s">
        <v>2</v>
      </c>
      <c r="E3516" s="244" t="s">
        <v>4900</v>
      </c>
      <c r="F3516" s="245">
        <v>12.61</v>
      </c>
    </row>
    <row r="3517" spans="1:6" ht="13.5">
      <c r="A3517" s="244" t="s">
        <v>13001</v>
      </c>
      <c r="B3517" s="244" t="str">
        <f t="shared" si="54"/>
        <v>89736U</v>
      </c>
      <c r="C3517" s="244" t="s">
        <v>7517</v>
      </c>
      <c r="D3517" s="244" t="s">
        <v>2</v>
      </c>
      <c r="E3517" s="244" t="s">
        <v>4900</v>
      </c>
      <c r="F3517" s="245">
        <v>4.7699999999999996</v>
      </c>
    </row>
    <row r="3518" spans="1:6" ht="13.5">
      <c r="A3518" s="244" t="s">
        <v>13002</v>
      </c>
      <c r="B3518" s="244" t="str">
        <f t="shared" si="54"/>
        <v>89737U</v>
      </c>
      <c r="C3518" s="244" t="s">
        <v>7518</v>
      </c>
      <c r="D3518" s="244" t="s">
        <v>2</v>
      </c>
      <c r="E3518" s="244" t="s">
        <v>4900</v>
      </c>
      <c r="F3518" s="245">
        <v>12.7</v>
      </c>
    </row>
    <row r="3519" spans="1:6" ht="13.5">
      <c r="A3519" s="244" t="s">
        <v>13003</v>
      </c>
      <c r="B3519" s="244" t="str">
        <f t="shared" si="54"/>
        <v>89738U</v>
      </c>
      <c r="C3519" s="244" t="s">
        <v>7519</v>
      </c>
      <c r="D3519" s="244" t="s">
        <v>2</v>
      </c>
      <c r="E3519" s="244" t="s">
        <v>4900</v>
      </c>
      <c r="F3519" s="245">
        <v>9.2100000000000009</v>
      </c>
    </row>
    <row r="3520" spans="1:6" ht="13.5">
      <c r="A3520" s="244" t="s">
        <v>13004</v>
      </c>
      <c r="B3520" s="244" t="str">
        <f t="shared" si="54"/>
        <v>89739U</v>
      </c>
      <c r="C3520" s="244" t="s">
        <v>7520</v>
      </c>
      <c r="D3520" s="244" t="s">
        <v>2</v>
      </c>
      <c r="E3520" s="244" t="s">
        <v>4900</v>
      </c>
      <c r="F3520" s="245">
        <v>13.24</v>
      </c>
    </row>
    <row r="3521" spans="1:6" ht="13.5">
      <c r="A3521" s="244" t="s">
        <v>13005</v>
      </c>
      <c r="B3521" s="244" t="str">
        <f t="shared" si="54"/>
        <v>89740U</v>
      </c>
      <c r="C3521" s="244" t="s">
        <v>7521</v>
      </c>
      <c r="D3521" s="244" t="s">
        <v>2</v>
      </c>
      <c r="E3521" s="244" t="s">
        <v>4900</v>
      </c>
      <c r="F3521" s="245">
        <v>4.38</v>
      </c>
    </row>
    <row r="3522" spans="1:6" ht="13.5">
      <c r="A3522" s="244" t="s">
        <v>13006</v>
      </c>
      <c r="B3522" s="244" t="str">
        <f t="shared" si="54"/>
        <v>89741U</v>
      </c>
      <c r="C3522" s="244" t="s">
        <v>7522</v>
      </c>
      <c r="D3522" s="244" t="s">
        <v>2</v>
      </c>
      <c r="E3522" s="244" t="s">
        <v>4900</v>
      </c>
      <c r="F3522" s="245">
        <v>12.6</v>
      </c>
    </row>
    <row r="3523" spans="1:6" ht="13.5">
      <c r="A3523" s="244" t="s">
        <v>13007</v>
      </c>
      <c r="B3523" s="244" t="str">
        <f t="shared" si="54"/>
        <v>89742U</v>
      </c>
      <c r="C3523" s="244" t="s">
        <v>7523</v>
      </c>
      <c r="D3523" s="244" t="s">
        <v>2</v>
      </c>
      <c r="E3523" s="244" t="s">
        <v>4900</v>
      </c>
      <c r="F3523" s="245">
        <v>20.45</v>
      </c>
    </row>
    <row r="3524" spans="1:6" ht="13.5">
      <c r="A3524" s="244" t="s">
        <v>13008</v>
      </c>
      <c r="B3524" s="244" t="str">
        <f t="shared" si="54"/>
        <v>89743U</v>
      </c>
      <c r="C3524" s="244" t="s">
        <v>7524</v>
      </c>
      <c r="D3524" s="244" t="s">
        <v>2</v>
      </c>
      <c r="E3524" s="244" t="s">
        <v>4900</v>
      </c>
      <c r="F3524" s="245">
        <v>28.23</v>
      </c>
    </row>
    <row r="3525" spans="1:6" ht="13.5">
      <c r="A3525" s="244" t="s">
        <v>13009</v>
      </c>
      <c r="B3525" s="244" t="str">
        <f t="shared" si="54"/>
        <v>89744U</v>
      </c>
      <c r="C3525" s="244" t="s">
        <v>4875</v>
      </c>
      <c r="D3525" s="244" t="s">
        <v>2</v>
      </c>
      <c r="E3525" s="244" t="s">
        <v>4900</v>
      </c>
      <c r="F3525" s="245">
        <v>16.54</v>
      </c>
    </row>
    <row r="3526" spans="1:6" ht="13.5">
      <c r="A3526" s="244" t="s">
        <v>13010</v>
      </c>
      <c r="B3526" s="244" t="str">
        <f t="shared" si="54"/>
        <v>89745U</v>
      </c>
      <c r="C3526" s="244" t="s">
        <v>7525</v>
      </c>
      <c r="D3526" s="244" t="s">
        <v>2</v>
      </c>
      <c r="E3526" s="244" t="s">
        <v>4900</v>
      </c>
      <c r="F3526" s="245">
        <v>19.84</v>
      </c>
    </row>
    <row r="3527" spans="1:6" ht="13.5">
      <c r="A3527" s="244" t="s">
        <v>13011</v>
      </c>
      <c r="B3527" s="244" t="str">
        <f t="shared" si="54"/>
        <v>89746U</v>
      </c>
      <c r="C3527" s="244" t="s">
        <v>4876</v>
      </c>
      <c r="D3527" s="244" t="s">
        <v>2</v>
      </c>
      <c r="E3527" s="244" t="s">
        <v>4900</v>
      </c>
      <c r="F3527" s="245">
        <v>16.510000000000002</v>
      </c>
    </row>
    <row r="3528" spans="1:6" ht="13.5">
      <c r="A3528" s="244" t="s">
        <v>13012</v>
      </c>
      <c r="B3528" s="244" t="str">
        <f t="shared" ref="B3528:B3591" si="55">A3528&amp;"U"</f>
        <v>89747U</v>
      </c>
      <c r="C3528" s="244" t="s">
        <v>7526</v>
      </c>
      <c r="D3528" s="244" t="s">
        <v>2</v>
      </c>
      <c r="E3528" s="244" t="s">
        <v>4900</v>
      </c>
      <c r="F3528" s="245">
        <v>7.71</v>
      </c>
    </row>
    <row r="3529" spans="1:6" ht="13.5">
      <c r="A3529" s="244" t="s">
        <v>13013</v>
      </c>
      <c r="B3529" s="244" t="str">
        <f t="shared" si="55"/>
        <v>89748U</v>
      </c>
      <c r="C3529" s="244" t="s">
        <v>7527</v>
      </c>
      <c r="D3529" s="244" t="s">
        <v>2</v>
      </c>
      <c r="E3529" s="244" t="s">
        <v>4900</v>
      </c>
      <c r="F3529" s="245">
        <v>24.97</v>
      </c>
    </row>
    <row r="3530" spans="1:6" ht="13.5">
      <c r="A3530" s="244" t="s">
        <v>13014</v>
      </c>
      <c r="B3530" s="244" t="str">
        <f t="shared" si="55"/>
        <v>89749U</v>
      </c>
      <c r="C3530" s="244" t="s">
        <v>7528</v>
      </c>
      <c r="D3530" s="244" t="s">
        <v>2</v>
      </c>
      <c r="E3530" s="244" t="s">
        <v>4900</v>
      </c>
      <c r="F3530" s="245">
        <v>9.2100000000000009</v>
      </c>
    </row>
    <row r="3531" spans="1:6" ht="13.5">
      <c r="A3531" s="244" t="s">
        <v>13015</v>
      </c>
      <c r="B3531" s="244" t="str">
        <f t="shared" si="55"/>
        <v>89750U</v>
      </c>
      <c r="C3531" s="244" t="s">
        <v>7529</v>
      </c>
      <c r="D3531" s="244" t="s">
        <v>2</v>
      </c>
      <c r="E3531" s="244" t="s">
        <v>4900</v>
      </c>
      <c r="F3531" s="245">
        <v>39.93</v>
      </c>
    </row>
    <row r="3532" spans="1:6" ht="13.5">
      <c r="A3532" s="244" t="s">
        <v>13016</v>
      </c>
      <c r="B3532" s="244" t="str">
        <f t="shared" si="55"/>
        <v>89751U</v>
      </c>
      <c r="C3532" s="244" t="s">
        <v>7530</v>
      </c>
      <c r="D3532" s="244" t="s">
        <v>2</v>
      </c>
      <c r="E3532" s="244" t="s">
        <v>4900</v>
      </c>
      <c r="F3532" s="245">
        <v>3.72</v>
      </c>
    </row>
    <row r="3533" spans="1:6" ht="13.5">
      <c r="A3533" s="244" t="s">
        <v>13017</v>
      </c>
      <c r="B3533" s="244" t="str">
        <f t="shared" si="55"/>
        <v>89752U</v>
      </c>
      <c r="C3533" s="244" t="s">
        <v>7531</v>
      </c>
      <c r="D3533" s="244" t="s">
        <v>2</v>
      </c>
      <c r="E3533" s="244" t="s">
        <v>4900</v>
      </c>
      <c r="F3533" s="245">
        <v>4.3</v>
      </c>
    </row>
    <row r="3534" spans="1:6" ht="13.5">
      <c r="A3534" s="244" t="s">
        <v>13018</v>
      </c>
      <c r="B3534" s="244" t="str">
        <f t="shared" si="55"/>
        <v>89753U</v>
      </c>
      <c r="C3534" s="244" t="s">
        <v>7532</v>
      </c>
      <c r="D3534" s="244" t="s">
        <v>2</v>
      </c>
      <c r="E3534" s="244" t="s">
        <v>4900</v>
      </c>
      <c r="F3534" s="245">
        <v>6.14</v>
      </c>
    </row>
    <row r="3535" spans="1:6" ht="13.5">
      <c r="A3535" s="244" t="s">
        <v>13019</v>
      </c>
      <c r="B3535" s="244" t="str">
        <f t="shared" si="55"/>
        <v>89754U</v>
      </c>
      <c r="C3535" s="244" t="s">
        <v>7533</v>
      </c>
      <c r="D3535" s="244" t="s">
        <v>2</v>
      </c>
      <c r="E3535" s="244" t="s">
        <v>4900</v>
      </c>
      <c r="F3535" s="245">
        <v>10.69</v>
      </c>
    </row>
    <row r="3536" spans="1:6" ht="13.5">
      <c r="A3536" s="244" t="s">
        <v>13020</v>
      </c>
      <c r="B3536" s="244" t="str">
        <f t="shared" si="55"/>
        <v>89755U</v>
      </c>
      <c r="C3536" s="244" t="s">
        <v>7534</v>
      </c>
      <c r="D3536" s="244" t="s">
        <v>2</v>
      </c>
      <c r="E3536" s="244" t="s">
        <v>4900</v>
      </c>
      <c r="F3536" s="245">
        <v>7.35</v>
      </c>
    </row>
    <row r="3537" spans="1:6" ht="13.5">
      <c r="A3537" s="244" t="s">
        <v>13021</v>
      </c>
      <c r="B3537" s="244" t="str">
        <f t="shared" si="55"/>
        <v>89756U</v>
      </c>
      <c r="C3537" s="244" t="s">
        <v>7535</v>
      </c>
      <c r="D3537" s="244" t="s">
        <v>2</v>
      </c>
      <c r="E3537" s="244" t="s">
        <v>4900</v>
      </c>
      <c r="F3537" s="245">
        <v>12.44</v>
      </c>
    </row>
    <row r="3538" spans="1:6" ht="13.5">
      <c r="A3538" s="244" t="s">
        <v>13022</v>
      </c>
      <c r="B3538" s="244" t="str">
        <f t="shared" si="55"/>
        <v>89757U</v>
      </c>
      <c r="C3538" s="244" t="s">
        <v>7536</v>
      </c>
      <c r="D3538" s="244" t="s">
        <v>2</v>
      </c>
      <c r="E3538" s="244" t="s">
        <v>4900</v>
      </c>
      <c r="F3538" s="245">
        <v>18.93</v>
      </c>
    </row>
    <row r="3539" spans="1:6" ht="13.5">
      <c r="A3539" s="244" t="s">
        <v>13023</v>
      </c>
      <c r="B3539" s="244" t="str">
        <f t="shared" si="55"/>
        <v>89758U</v>
      </c>
      <c r="C3539" s="244" t="s">
        <v>7537</v>
      </c>
      <c r="D3539" s="244" t="s">
        <v>2</v>
      </c>
      <c r="E3539" s="244" t="s">
        <v>4900</v>
      </c>
      <c r="F3539" s="245">
        <v>29.52</v>
      </c>
    </row>
    <row r="3540" spans="1:6" ht="13.5">
      <c r="A3540" s="244" t="s">
        <v>13024</v>
      </c>
      <c r="B3540" s="244" t="str">
        <f t="shared" si="55"/>
        <v>89759U</v>
      </c>
      <c r="C3540" s="244" t="s">
        <v>7538</v>
      </c>
      <c r="D3540" s="244" t="s">
        <v>2</v>
      </c>
      <c r="E3540" s="244" t="s">
        <v>4900</v>
      </c>
      <c r="F3540" s="245">
        <v>5.09</v>
      </c>
    </row>
    <row r="3541" spans="1:6" ht="13.5">
      <c r="A3541" s="244" t="s">
        <v>13025</v>
      </c>
      <c r="B3541" s="244" t="str">
        <f t="shared" si="55"/>
        <v>89760U</v>
      </c>
      <c r="C3541" s="244" t="s">
        <v>7539</v>
      </c>
      <c r="D3541" s="244" t="s">
        <v>2</v>
      </c>
      <c r="E3541" s="244" t="s">
        <v>4900</v>
      </c>
      <c r="F3541" s="245">
        <v>11.93</v>
      </c>
    </row>
    <row r="3542" spans="1:6" ht="13.5">
      <c r="A3542" s="244" t="s">
        <v>13026</v>
      </c>
      <c r="B3542" s="244" t="str">
        <f t="shared" si="55"/>
        <v>89761U</v>
      </c>
      <c r="C3542" s="244" t="s">
        <v>7540</v>
      </c>
      <c r="D3542" s="244" t="s">
        <v>2</v>
      </c>
      <c r="E3542" s="244" t="s">
        <v>4900</v>
      </c>
      <c r="F3542" s="245">
        <v>19.54</v>
      </c>
    </row>
    <row r="3543" spans="1:6" ht="13.5">
      <c r="A3543" s="244" t="s">
        <v>13027</v>
      </c>
      <c r="B3543" s="244" t="str">
        <f t="shared" si="55"/>
        <v>89762U</v>
      </c>
      <c r="C3543" s="244" t="s">
        <v>7541</v>
      </c>
      <c r="D3543" s="244" t="s">
        <v>2</v>
      </c>
      <c r="E3543" s="244" t="s">
        <v>4900</v>
      </c>
      <c r="F3543" s="245">
        <v>27.7</v>
      </c>
    </row>
    <row r="3544" spans="1:6" ht="13.5">
      <c r="A3544" s="244" t="s">
        <v>13028</v>
      </c>
      <c r="B3544" s="244" t="str">
        <f t="shared" si="55"/>
        <v>89763U</v>
      </c>
      <c r="C3544" s="244" t="s">
        <v>7542</v>
      </c>
      <c r="D3544" s="244" t="s">
        <v>2</v>
      </c>
      <c r="E3544" s="244" t="s">
        <v>4900</v>
      </c>
      <c r="F3544" s="245">
        <v>108.42</v>
      </c>
    </row>
    <row r="3545" spans="1:6" ht="13.5">
      <c r="A3545" s="244" t="s">
        <v>13029</v>
      </c>
      <c r="B3545" s="244" t="str">
        <f t="shared" si="55"/>
        <v>89764U</v>
      </c>
      <c r="C3545" s="244" t="s">
        <v>7543</v>
      </c>
      <c r="D3545" s="244" t="s">
        <v>2</v>
      </c>
      <c r="E3545" s="244" t="s">
        <v>4900</v>
      </c>
      <c r="F3545" s="245">
        <v>21.18</v>
      </c>
    </row>
    <row r="3546" spans="1:6" ht="13.5">
      <c r="A3546" s="244" t="s">
        <v>13030</v>
      </c>
      <c r="B3546" s="244" t="str">
        <f t="shared" si="55"/>
        <v>89765U</v>
      </c>
      <c r="C3546" s="244" t="s">
        <v>7544</v>
      </c>
      <c r="D3546" s="244" t="s">
        <v>2</v>
      </c>
      <c r="E3546" s="244" t="s">
        <v>4900</v>
      </c>
      <c r="F3546" s="245">
        <v>9.1199999999999992</v>
      </c>
    </row>
    <row r="3547" spans="1:6" ht="13.5">
      <c r="A3547" s="244" t="s">
        <v>13031</v>
      </c>
      <c r="B3547" s="244" t="str">
        <f t="shared" si="55"/>
        <v>89766U</v>
      </c>
      <c r="C3547" s="244" t="s">
        <v>7545</v>
      </c>
      <c r="D3547" s="244" t="s">
        <v>2</v>
      </c>
      <c r="E3547" s="244" t="s">
        <v>4900</v>
      </c>
      <c r="F3547" s="245">
        <v>13.38</v>
      </c>
    </row>
    <row r="3548" spans="1:6" ht="13.5">
      <c r="A3548" s="244" t="s">
        <v>13032</v>
      </c>
      <c r="B3548" s="244" t="str">
        <f t="shared" si="55"/>
        <v>89767U</v>
      </c>
      <c r="C3548" s="244" t="s">
        <v>7546</v>
      </c>
      <c r="D3548" s="244" t="s">
        <v>2</v>
      </c>
      <c r="E3548" s="244" t="s">
        <v>4900</v>
      </c>
      <c r="F3548" s="245">
        <v>13.38</v>
      </c>
    </row>
    <row r="3549" spans="1:6" ht="13.5">
      <c r="A3549" s="244" t="s">
        <v>13033</v>
      </c>
      <c r="B3549" s="244" t="str">
        <f t="shared" si="55"/>
        <v>89768U</v>
      </c>
      <c r="C3549" s="244" t="s">
        <v>7547</v>
      </c>
      <c r="D3549" s="244" t="s">
        <v>2</v>
      </c>
      <c r="E3549" s="244" t="s">
        <v>4900</v>
      </c>
      <c r="F3549" s="245">
        <v>13.54</v>
      </c>
    </row>
    <row r="3550" spans="1:6" ht="13.5">
      <c r="A3550" s="244" t="s">
        <v>13034</v>
      </c>
      <c r="B3550" s="244" t="str">
        <f t="shared" si="55"/>
        <v>89769U</v>
      </c>
      <c r="C3550" s="244" t="s">
        <v>7548</v>
      </c>
      <c r="D3550" s="244" t="s">
        <v>2</v>
      </c>
      <c r="E3550" s="244" t="s">
        <v>4900</v>
      </c>
      <c r="F3550" s="245">
        <v>31.75</v>
      </c>
    </row>
    <row r="3551" spans="1:6" ht="13.5">
      <c r="A3551" s="244" t="s">
        <v>13035</v>
      </c>
      <c r="B3551" s="244" t="str">
        <f t="shared" si="55"/>
        <v>89772U</v>
      </c>
      <c r="C3551" s="244" t="s">
        <v>7549</v>
      </c>
      <c r="D3551" s="244" t="s">
        <v>65</v>
      </c>
      <c r="E3551" s="244" t="s">
        <v>4900</v>
      </c>
      <c r="F3551" s="245">
        <v>54.64</v>
      </c>
    </row>
    <row r="3552" spans="1:6" ht="13.5">
      <c r="A3552" s="244" t="s">
        <v>13036</v>
      </c>
      <c r="B3552" s="244" t="str">
        <f t="shared" si="55"/>
        <v>89774U</v>
      </c>
      <c r="C3552" s="244" t="s">
        <v>7550</v>
      </c>
      <c r="D3552" s="244" t="s">
        <v>2</v>
      </c>
      <c r="E3552" s="244" t="s">
        <v>4900</v>
      </c>
      <c r="F3552" s="245">
        <v>10.11</v>
      </c>
    </row>
    <row r="3553" spans="1:6" ht="13.5">
      <c r="A3553" s="244" t="s">
        <v>13037</v>
      </c>
      <c r="B3553" s="244" t="str">
        <f t="shared" si="55"/>
        <v>89776U</v>
      </c>
      <c r="C3553" s="244" t="s">
        <v>7551</v>
      </c>
      <c r="D3553" s="244" t="s">
        <v>2</v>
      </c>
      <c r="E3553" s="244" t="s">
        <v>4900</v>
      </c>
      <c r="F3553" s="245">
        <v>13.62</v>
      </c>
    </row>
    <row r="3554" spans="1:6" ht="13.5">
      <c r="A3554" s="244" t="s">
        <v>13038</v>
      </c>
      <c r="B3554" s="244" t="str">
        <f t="shared" si="55"/>
        <v>89777U</v>
      </c>
      <c r="C3554" s="244" t="s">
        <v>7552</v>
      </c>
      <c r="D3554" s="244" t="s">
        <v>2</v>
      </c>
      <c r="E3554" s="244" t="s">
        <v>4900</v>
      </c>
      <c r="F3554" s="245">
        <v>16.350000000000001</v>
      </c>
    </row>
    <row r="3555" spans="1:6" ht="13.5">
      <c r="A3555" s="244" t="s">
        <v>13039</v>
      </c>
      <c r="B3555" s="244" t="str">
        <f t="shared" si="55"/>
        <v>89778U</v>
      </c>
      <c r="C3555" s="244" t="s">
        <v>7553</v>
      </c>
      <c r="D3555" s="244" t="s">
        <v>2</v>
      </c>
      <c r="E3555" s="244" t="s">
        <v>4900</v>
      </c>
      <c r="F3555" s="245">
        <v>12.76</v>
      </c>
    </row>
    <row r="3556" spans="1:6" ht="13.5">
      <c r="A3556" s="244" t="s">
        <v>13040</v>
      </c>
      <c r="B3556" s="244" t="str">
        <f t="shared" si="55"/>
        <v>89779U</v>
      </c>
      <c r="C3556" s="244" t="s">
        <v>7554</v>
      </c>
      <c r="D3556" s="244" t="s">
        <v>2</v>
      </c>
      <c r="E3556" s="244" t="s">
        <v>4900</v>
      </c>
      <c r="F3556" s="245">
        <v>19.260000000000002</v>
      </c>
    </row>
    <row r="3557" spans="1:6" ht="13.5">
      <c r="A3557" s="244" t="s">
        <v>13041</v>
      </c>
      <c r="B3557" s="244" t="str">
        <f t="shared" si="55"/>
        <v>89780U</v>
      </c>
      <c r="C3557" s="244" t="s">
        <v>7555</v>
      </c>
      <c r="D3557" s="244" t="s">
        <v>2</v>
      </c>
      <c r="E3557" s="244" t="s">
        <v>4900</v>
      </c>
      <c r="F3557" s="245">
        <v>16.350000000000001</v>
      </c>
    </row>
    <row r="3558" spans="1:6" ht="13.5">
      <c r="A3558" s="244" t="s">
        <v>13042</v>
      </c>
      <c r="B3558" s="244" t="str">
        <f t="shared" si="55"/>
        <v>89781U</v>
      </c>
      <c r="C3558" s="244" t="s">
        <v>7556</v>
      </c>
      <c r="D3558" s="244" t="s">
        <v>2</v>
      </c>
      <c r="E3558" s="244" t="s">
        <v>4900</v>
      </c>
      <c r="F3558" s="245">
        <v>24.34</v>
      </c>
    </row>
    <row r="3559" spans="1:6" ht="13.5">
      <c r="A3559" s="244" t="s">
        <v>13043</v>
      </c>
      <c r="B3559" s="244" t="str">
        <f t="shared" si="55"/>
        <v>89782U</v>
      </c>
      <c r="C3559" s="244" t="s">
        <v>7557</v>
      </c>
      <c r="D3559" s="244" t="s">
        <v>2</v>
      </c>
      <c r="E3559" s="244" t="s">
        <v>4900</v>
      </c>
      <c r="F3559" s="245">
        <v>8.15</v>
      </c>
    </row>
    <row r="3560" spans="1:6" ht="13.5">
      <c r="A3560" s="244" t="s">
        <v>13044</v>
      </c>
      <c r="B3560" s="244" t="str">
        <f t="shared" si="55"/>
        <v>89783U</v>
      </c>
      <c r="C3560" s="244" t="s">
        <v>7558</v>
      </c>
      <c r="D3560" s="244" t="s">
        <v>2</v>
      </c>
      <c r="E3560" s="244" t="s">
        <v>4900</v>
      </c>
      <c r="F3560" s="245">
        <v>8.32</v>
      </c>
    </row>
    <row r="3561" spans="1:6" ht="13.5">
      <c r="A3561" s="244" t="s">
        <v>13045</v>
      </c>
      <c r="B3561" s="244" t="str">
        <f t="shared" si="55"/>
        <v>89784U</v>
      </c>
      <c r="C3561" s="244" t="s">
        <v>7559</v>
      </c>
      <c r="D3561" s="244" t="s">
        <v>2</v>
      </c>
      <c r="E3561" s="244" t="s">
        <v>4900</v>
      </c>
      <c r="F3561" s="245">
        <v>13.43</v>
      </c>
    </row>
    <row r="3562" spans="1:6" ht="13.5">
      <c r="A3562" s="244" t="s">
        <v>13046</v>
      </c>
      <c r="B3562" s="244" t="str">
        <f t="shared" si="55"/>
        <v>89785U</v>
      </c>
      <c r="C3562" s="244" t="s">
        <v>7560</v>
      </c>
      <c r="D3562" s="244" t="s">
        <v>2</v>
      </c>
      <c r="E3562" s="244" t="s">
        <v>4900</v>
      </c>
      <c r="F3562" s="245">
        <v>14.51</v>
      </c>
    </row>
    <row r="3563" spans="1:6" ht="13.5">
      <c r="A3563" s="244" t="s">
        <v>13047</v>
      </c>
      <c r="B3563" s="244" t="str">
        <f t="shared" si="55"/>
        <v>89786U</v>
      </c>
      <c r="C3563" s="244" t="s">
        <v>7561</v>
      </c>
      <c r="D3563" s="244" t="s">
        <v>2</v>
      </c>
      <c r="E3563" s="244" t="s">
        <v>4900</v>
      </c>
      <c r="F3563" s="245">
        <v>21.9</v>
      </c>
    </row>
    <row r="3564" spans="1:6" ht="13.5">
      <c r="A3564" s="244" t="s">
        <v>13048</v>
      </c>
      <c r="B3564" s="244" t="str">
        <f t="shared" si="55"/>
        <v>89787U</v>
      </c>
      <c r="C3564" s="244" t="s">
        <v>7562</v>
      </c>
      <c r="D3564" s="244" t="s">
        <v>2</v>
      </c>
      <c r="E3564" s="244" t="s">
        <v>4900</v>
      </c>
      <c r="F3564" s="245">
        <v>24.34</v>
      </c>
    </row>
    <row r="3565" spans="1:6" ht="13.5">
      <c r="A3565" s="244" t="s">
        <v>13049</v>
      </c>
      <c r="B3565" s="244" t="str">
        <f t="shared" si="55"/>
        <v>89788U</v>
      </c>
      <c r="C3565" s="244" t="s">
        <v>7563</v>
      </c>
      <c r="D3565" s="244" t="s">
        <v>2</v>
      </c>
      <c r="E3565" s="244" t="s">
        <v>4900</v>
      </c>
      <c r="F3565" s="245">
        <v>47.55</v>
      </c>
    </row>
    <row r="3566" spans="1:6" ht="13.5">
      <c r="A3566" s="244" t="s">
        <v>13050</v>
      </c>
      <c r="B3566" s="244" t="str">
        <f t="shared" si="55"/>
        <v>89789U</v>
      </c>
      <c r="C3566" s="244" t="s">
        <v>7564</v>
      </c>
      <c r="D3566" s="244" t="s">
        <v>2</v>
      </c>
      <c r="E3566" s="244" t="s">
        <v>4900</v>
      </c>
      <c r="F3566" s="245">
        <v>48.3</v>
      </c>
    </row>
    <row r="3567" spans="1:6" ht="13.5">
      <c r="A3567" s="244" t="s">
        <v>13051</v>
      </c>
      <c r="B3567" s="244" t="str">
        <f t="shared" si="55"/>
        <v>89790U</v>
      </c>
      <c r="C3567" s="244" t="s">
        <v>7565</v>
      </c>
      <c r="D3567" s="244" t="s">
        <v>2</v>
      </c>
      <c r="E3567" s="244" t="s">
        <v>4900</v>
      </c>
      <c r="F3567" s="245">
        <v>117.58</v>
      </c>
    </row>
    <row r="3568" spans="1:6" ht="13.5">
      <c r="A3568" s="244" t="s">
        <v>13052</v>
      </c>
      <c r="B3568" s="244" t="str">
        <f t="shared" si="55"/>
        <v>89791U</v>
      </c>
      <c r="C3568" s="244" t="s">
        <v>7566</v>
      </c>
      <c r="D3568" s="244" t="s">
        <v>2</v>
      </c>
      <c r="E3568" s="244" t="s">
        <v>4900</v>
      </c>
      <c r="F3568" s="245">
        <v>120.34</v>
      </c>
    </row>
    <row r="3569" spans="1:6" ht="13.5">
      <c r="A3569" s="244" t="s">
        <v>13053</v>
      </c>
      <c r="B3569" s="244" t="str">
        <f t="shared" si="55"/>
        <v>89792U</v>
      </c>
      <c r="C3569" s="244" t="s">
        <v>7567</v>
      </c>
      <c r="D3569" s="244" t="s">
        <v>2</v>
      </c>
      <c r="E3569" s="244" t="s">
        <v>4900</v>
      </c>
      <c r="F3569" s="245">
        <v>138.13999999999999</v>
      </c>
    </row>
    <row r="3570" spans="1:6" ht="13.5">
      <c r="A3570" s="244" t="s">
        <v>13054</v>
      </c>
      <c r="B3570" s="244" t="str">
        <f t="shared" si="55"/>
        <v>89793U</v>
      </c>
      <c r="C3570" s="244" t="s">
        <v>7568</v>
      </c>
      <c r="D3570" s="244" t="s">
        <v>2</v>
      </c>
      <c r="E3570" s="244" t="s">
        <v>4900</v>
      </c>
      <c r="F3570" s="245">
        <v>141.85</v>
      </c>
    </row>
    <row r="3571" spans="1:6" ht="13.5">
      <c r="A3571" s="244" t="s">
        <v>13055</v>
      </c>
      <c r="B3571" s="244" t="str">
        <f t="shared" si="55"/>
        <v>89794U</v>
      </c>
      <c r="C3571" s="244" t="s">
        <v>7569</v>
      </c>
      <c r="D3571" s="244" t="s">
        <v>2</v>
      </c>
      <c r="E3571" s="244" t="s">
        <v>4900</v>
      </c>
      <c r="F3571" s="245">
        <v>11.2</v>
      </c>
    </row>
    <row r="3572" spans="1:6" ht="13.5">
      <c r="A3572" s="244" t="s">
        <v>13056</v>
      </c>
      <c r="B3572" s="244" t="str">
        <f t="shared" si="55"/>
        <v>89795U</v>
      </c>
      <c r="C3572" s="244" t="s">
        <v>7570</v>
      </c>
      <c r="D3572" s="244" t="s">
        <v>2</v>
      </c>
      <c r="E3572" s="244" t="s">
        <v>4900</v>
      </c>
      <c r="F3572" s="245">
        <v>23.39</v>
      </c>
    </row>
    <row r="3573" spans="1:6" ht="13.5">
      <c r="A3573" s="244" t="s">
        <v>13057</v>
      </c>
      <c r="B3573" s="244" t="str">
        <f t="shared" si="55"/>
        <v>89796U</v>
      </c>
      <c r="C3573" s="244" t="s">
        <v>7571</v>
      </c>
      <c r="D3573" s="244" t="s">
        <v>2</v>
      </c>
      <c r="E3573" s="244" t="s">
        <v>4900</v>
      </c>
      <c r="F3573" s="245">
        <v>27.23</v>
      </c>
    </row>
    <row r="3574" spans="1:6" ht="13.5">
      <c r="A3574" s="244" t="s">
        <v>13058</v>
      </c>
      <c r="B3574" s="244" t="str">
        <f t="shared" si="55"/>
        <v>89797U</v>
      </c>
      <c r="C3574" s="244" t="s">
        <v>7572</v>
      </c>
      <c r="D3574" s="244" t="s">
        <v>2</v>
      </c>
      <c r="E3574" s="244" t="s">
        <v>4900</v>
      </c>
      <c r="F3574" s="245">
        <v>30.72</v>
      </c>
    </row>
    <row r="3575" spans="1:6" ht="13.5">
      <c r="A3575" s="244" t="s">
        <v>13059</v>
      </c>
      <c r="B3575" s="244" t="str">
        <f t="shared" si="55"/>
        <v>89801U</v>
      </c>
      <c r="C3575" s="244" t="s">
        <v>7573</v>
      </c>
      <c r="D3575" s="244" t="s">
        <v>2</v>
      </c>
      <c r="E3575" s="244" t="s">
        <v>4900</v>
      </c>
      <c r="F3575" s="245">
        <v>4.63</v>
      </c>
    </row>
    <row r="3576" spans="1:6" ht="13.5">
      <c r="A3576" s="244" t="s">
        <v>13060</v>
      </c>
      <c r="B3576" s="244" t="str">
        <f t="shared" si="55"/>
        <v>89802U</v>
      </c>
      <c r="C3576" s="244" t="s">
        <v>7574</v>
      </c>
      <c r="D3576" s="244" t="s">
        <v>2</v>
      </c>
      <c r="E3576" s="244" t="s">
        <v>4900</v>
      </c>
      <c r="F3576" s="245">
        <v>5.01</v>
      </c>
    </row>
    <row r="3577" spans="1:6" ht="13.5">
      <c r="A3577" s="244" t="s">
        <v>13061</v>
      </c>
      <c r="B3577" s="244" t="str">
        <f t="shared" si="55"/>
        <v>89803U</v>
      </c>
      <c r="C3577" s="244" t="s">
        <v>7575</v>
      </c>
      <c r="D3577" s="244" t="s">
        <v>2</v>
      </c>
      <c r="E3577" s="244" t="s">
        <v>4900</v>
      </c>
      <c r="F3577" s="245">
        <v>9.1</v>
      </c>
    </row>
    <row r="3578" spans="1:6" ht="13.5">
      <c r="A3578" s="244" t="s">
        <v>13062</v>
      </c>
      <c r="B3578" s="244" t="str">
        <f t="shared" si="55"/>
        <v>89804U</v>
      </c>
      <c r="C3578" s="244" t="s">
        <v>7576</v>
      </c>
      <c r="D3578" s="244" t="s">
        <v>2</v>
      </c>
      <c r="E3578" s="244" t="s">
        <v>4900</v>
      </c>
      <c r="F3578" s="245">
        <v>9.7200000000000006</v>
      </c>
    </row>
    <row r="3579" spans="1:6" ht="13.5">
      <c r="A3579" s="244" t="s">
        <v>13063</v>
      </c>
      <c r="B3579" s="244" t="str">
        <f t="shared" si="55"/>
        <v>89805U</v>
      </c>
      <c r="C3579" s="244" t="s">
        <v>7577</v>
      </c>
      <c r="D3579" s="244" t="s">
        <v>2</v>
      </c>
      <c r="E3579" s="244" t="s">
        <v>4900</v>
      </c>
      <c r="F3579" s="245">
        <v>9.17</v>
      </c>
    </row>
    <row r="3580" spans="1:6" ht="13.5">
      <c r="A3580" s="244" t="s">
        <v>13064</v>
      </c>
      <c r="B3580" s="244" t="str">
        <f t="shared" si="55"/>
        <v>89806U</v>
      </c>
      <c r="C3580" s="244" t="s">
        <v>7578</v>
      </c>
      <c r="D3580" s="244" t="s">
        <v>2</v>
      </c>
      <c r="E3580" s="244" t="s">
        <v>4900</v>
      </c>
      <c r="F3580" s="245">
        <v>9.7100000000000009</v>
      </c>
    </row>
    <row r="3581" spans="1:6" ht="13.5">
      <c r="A3581" s="244" t="s">
        <v>13065</v>
      </c>
      <c r="B3581" s="244" t="str">
        <f t="shared" si="55"/>
        <v>89807U</v>
      </c>
      <c r="C3581" s="244" t="s">
        <v>7579</v>
      </c>
      <c r="D3581" s="244" t="s">
        <v>2</v>
      </c>
      <c r="E3581" s="244" t="s">
        <v>4900</v>
      </c>
      <c r="F3581" s="245">
        <v>16.920000000000002</v>
      </c>
    </row>
    <row r="3582" spans="1:6" ht="13.5">
      <c r="A3582" s="244" t="s">
        <v>13066</v>
      </c>
      <c r="B3582" s="244" t="str">
        <f t="shared" si="55"/>
        <v>89808U</v>
      </c>
      <c r="C3582" s="244" t="s">
        <v>7580</v>
      </c>
      <c r="D3582" s="244" t="s">
        <v>2</v>
      </c>
      <c r="E3582" s="244" t="s">
        <v>4900</v>
      </c>
      <c r="F3582" s="245">
        <v>24.7</v>
      </c>
    </row>
    <row r="3583" spans="1:6" ht="13.5">
      <c r="A3583" s="244" t="s">
        <v>13067</v>
      </c>
      <c r="B3583" s="244" t="str">
        <f t="shared" si="55"/>
        <v>89809U</v>
      </c>
      <c r="C3583" s="244" t="s">
        <v>7581</v>
      </c>
      <c r="D3583" s="244" t="s">
        <v>2</v>
      </c>
      <c r="E3583" s="244" t="s">
        <v>4900</v>
      </c>
      <c r="F3583" s="245">
        <v>12.36</v>
      </c>
    </row>
    <row r="3584" spans="1:6" ht="13.5">
      <c r="A3584" s="244" t="s">
        <v>13068</v>
      </c>
      <c r="B3584" s="244" t="str">
        <f t="shared" si="55"/>
        <v>89810U</v>
      </c>
      <c r="C3584" s="244" t="s">
        <v>7582</v>
      </c>
      <c r="D3584" s="244" t="s">
        <v>2</v>
      </c>
      <c r="E3584" s="244" t="s">
        <v>4900</v>
      </c>
      <c r="F3584" s="245">
        <v>12.33</v>
      </c>
    </row>
    <row r="3585" spans="1:6" ht="13.5">
      <c r="A3585" s="244" t="s">
        <v>13069</v>
      </c>
      <c r="B3585" s="244" t="str">
        <f t="shared" si="55"/>
        <v>89811U</v>
      </c>
      <c r="C3585" s="244" t="s">
        <v>7583</v>
      </c>
      <c r="D3585" s="244" t="s">
        <v>2</v>
      </c>
      <c r="E3585" s="244" t="s">
        <v>4900</v>
      </c>
      <c r="F3585" s="245">
        <v>20.79</v>
      </c>
    </row>
    <row r="3586" spans="1:6" ht="13.5">
      <c r="A3586" s="244" t="s">
        <v>13070</v>
      </c>
      <c r="B3586" s="244" t="str">
        <f t="shared" si="55"/>
        <v>89812U</v>
      </c>
      <c r="C3586" s="244" t="s">
        <v>7584</v>
      </c>
      <c r="D3586" s="244" t="s">
        <v>2</v>
      </c>
      <c r="E3586" s="244" t="s">
        <v>4900</v>
      </c>
      <c r="F3586" s="245">
        <v>35.75</v>
      </c>
    </row>
    <row r="3587" spans="1:6" ht="13.5">
      <c r="A3587" s="244" t="s">
        <v>13071</v>
      </c>
      <c r="B3587" s="244" t="str">
        <f t="shared" si="55"/>
        <v>89813U</v>
      </c>
      <c r="C3587" s="244" t="s">
        <v>7585</v>
      </c>
      <c r="D3587" s="244" t="s">
        <v>2</v>
      </c>
      <c r="E3587" s="244" t="s">
        <v>4900</v>
      </c>
      <c r="F3587" s="245">
        <v>4.53</v>
      </c>
    </row>
    <row r="3588" spans="1:6" ht="13.5">
      <c r="A3588" s="244" t="s">
        <v>13072</v>
      </c>
      <c r="B3588" s="244" t="str">
        <f t="shared" si="55"/>
        <v>89814U</v>
      </c>
      <c r="C3588" s="244" t="s">
        <v>7586</v>
      </c>
      <c r="D3588" s="244" t="s">
        <v>2</v>
      </c>
      <c r="E3588" s="244" t="s">
        <v>4900</v>
      </c>
      <c r="F3588" s="245">
        <v>9.08</v>
      </c>
    </row>
    <row r="3589" spans="1:6" ht="13.5">
      <c r="A3589" s="244" t="s">
        <v>13073</v>
      </c>
      <c r="B3589" s="244" t="str">
        <f t="shared" si="55"/>
        <v>89815U</v>
      </c>
      <c r="C3589" s="244" t="s">
        <v>7587</v>
      </c>
      <c r="D3589" s="244" t="s">
        <v>2</v>
      </c>
      <c r="E3589" s="244" t="s">
        <v>4900</v>
      </c>
      <c r="F3589" s="245">
        <v>18.809999999999999</v>
      </c>
    </row>
    <row r="3590" spans="1:6" ht="13.5">
      <c r="A3590" s="244" t="s">
        <v>13074</v>
      </c>
      <c r="B3590" s="244" t="str">
        <f t="shared" si="55"/>
        <v>89816U</v>
      </c>
      <c r="C3590" s="244" t="s">
        <v>7588</v>
      </c>
      <c r="D3590" s="244" t="s">
        <v>2</v>
      </c>
      <c r="E3590" s="244" t="s">
        <v>4900</v>
      </c>
      <c r="F3590" s="245">
        <v>26.97</v>
      </c>
    </row>
    <row r="3591" spans="1:6" ht="13.5">
      <c r="A3591" s="244" t="s">
        <v>13075</v>
      </c>
      <c r="B3591" s="244" t="str">
        <f t="shared" si="55"/>
        <v>89817U</v>
      </c>
      <c r="C3591" s="244" t="s">
        <v>7589</v>
      </c>
      <c r="D3591" s="244" t="s">
        <v>2</v>
      </c>
      <c r="E3591" s="244" t="s">
        <v>4900</v>
      </c>
      <c r="F3591" s="245">
        <v>7.86</v>
      </c>
    </row>
    <row r="3592" spans="1:6" ht="13.5">
      <c r="A3592" s="244" t="s">
        <v>13076</v>
      </c>
      <c r="B3592" s="244" t="str">
        <f t="shared" ref="B3592:B3655" si="56">A3592&amp;"U"</f>
        <v>89818U</v>
      </c>
      <c r="C3592" s="244" t="s">
        <v>7590</v>
      </c>
      <c r="D3592" s="244" t="s">
        <v>2</v>
      </c>
      <c r="E3592" s="244" t="s">
        <v>4900</v>
      </c>
      <c r="F3592" s="245">
        <v>107.69</v>
      </c>
    </row>
    <row r="3593" spans="1:6" ht="13.5">
      <c r="A3593" s="244" t="s">
        <v>13077</v>
      </c>
      <c r="B3593" s="244" t="str">
        <f t="shared" si="56"/>
        <v>89819U</v>
      </c>
      <c r="C3593" s="244" t="s">
        <v>7591</v>
      </c>
      <c r="D3593" s="244" t="s">
        <v>2</v>
      </c>
      <c r="E3593" s="244" t="s">
        <v>4900</v>
      </c>
      <c r="F3593" s="245">
        <v>11.37</v>
      </c>
    </row>
    <row r="3594" spans="1:6" ht="13.5">
      <c r="A3594" s="244" t="s">
        <v>13078</v>
      </c>
      <c r="B3594" s="244" t="str">
        <f t="shared" si="56"/>
        <v>89820U</v>
      </c>
      <c r="C3594" s="244" t="s">
        <v>7592</v>
      </c>
      <c r="D3594" s="244" t="s">
        <v>2</v>
      </c>
      <c r="E3594" s="244" t="s">
        <v>4900</v>
      </c>
      <c r="F3594" s="245">
        <v>20.45</v>
      </c>
    </row>
    <row r="3595" spans="1:6" ht="13.5">
      <c r="A3595" s="244" t="s">
        <v>13079</v>
      </c>
      <c r="B3595" s="244" t="str">
        <f t="shared" si="56"/>
        <v>89821U</v>
      </c>
      <c r="C3595" s="244" t="s">
        <v>7593</v>
      </c>
      <c r="D3595" s="244" t="s">
        <v>2</v>
      </c>
      <c r="E3595" s="244" t="s">
        <v>4900</v>
      </c>
      <c r="F3595" s="245">
        <v>9.8699999999999992</v>
      </c>
    </row>
    <row r="3596" spans="1:6" ht="13.5">
      <c r="A3596" s="244" t="s">
        <v>13080</v>
      </c>
      <c r="B3596" s="244" t="str">
        <f t="shared" si="56"/>
        <v>89822U</v>
      </c>
      <c r="C3596" s="244" t="s">
        <v>7594</v>
      </c>
      <c r="D3596" s="244" t="s">
        <v>2</v>
      </c>
      <c r="E3596" s="244" t="s">
        <v>4900</v>
      </c>
      <c r="F3596" s="245">
        <v>14.71</v>
      </c>
    </row>
    <row r="3597" spans="1:6" ht="13.5">
      <c r="A3597" s="244" t="s">
        <v>13081</v>
      </c>
      <c r="B3597" s="244" t="str">
        <f t="shared" si="56"/>
        <v>89823U</v>
      </c>
      <c r="C3597" s="244" t="s">
        <v>7595</v>
      </c>
      <c r="D3597" s="244" t="s">
        <v>2</v>
      </c>
      <c r="E3597" s="244" t="s">
        <v>4900</v>
      </c>
      <c r="F3597" s="245">
        <v>16.37</v>
      </c>
    </row>
    <row r="3598" spans="1:6" ht="13.5">
      <c r="A3598" s="244" t="s">
        <v>13082</v>
      </c>
      <c r="B3598" s="244" t="str">
        <f t="shared" si="56"/>
        <v>89824U</v>
      </c>
      <c r="C3598" s="244" t="s">
        <v>7596</v>
      </c>
      <c r="D3598" s="244" t="s">
        <v>2</v>
      </c>
      <c r="E3598" s="244" t="s">
        <v>4900</v>
      </c>
      <c r="F3598" s="245">
        <v>25.55</v>
      </c>
    </row>
    <row r="3599" spans="1:6" ht="13.5">
      <c r="A3599" s="244" t="s">
        <v>13083</v>
      </c>
      <c r="B3599" s="244" t="str">
        <f t="shared" si="56"/>
        <v>89825U</v>
      </c>
      <c r="C3599" s="244" t="s">
        <v>7597</v>
      </c>
      <c r="D3599" s="244" t="s">
        <v>2</v>
      </c>
      <c r="E3599" s="244" t="s">
        <v>4900</v>
      </c>
      <c r="F3599" s="245">
        <v>9.89</v>
      </c>
    </row>
    <row r="3600" spans="1:6" ht="13.5">
      <c r="A3600" s="244" t="s">
        <v>13084</v>
      </c>
      <c r="B3600" s="244" t="str">
        <f t="shared" si="56"/>
        <v>89826U</v>
      </c>
      <c r="C3600" s="244" t="s">
        <v>7598</v>
      </c>
      <c r="D3600" s="244" t="s">
        <v>2</v>
      </c>
      <c r="E3600" s="244" t="s">
        <v>4900</v>
      </c>
      <c r="F3600" s="245">
        <v>109.96</v>
      </c>
    </row>
    <row r="3601" spans="1:6" ht="13.5">
      <c r="A3601" s="244" t="s">
        <v>13085</v>
      </c>
      <c r="B3601" s="244" t="str">
        <f t="shared" si="56"/>
        <v>89827U</v>
      </c>
      <c r="C3601" s="244" t="s">
        <v>7599</v>
      </c>
      <c r="D3601" s="244" t="s">
        <v>2</v>
      </c>
      <c r="E3601" s="244" t="s">
        <v>4900</v>
      </c>
      <c r="F3601" s="245">
        <v>10.97</v>
      </c>
    </row>
    <row r="3602" spans="1:6" ht="13.5">
      <c r="A3602" s="244" t="s">
        <v>13086</v>
      </c>
      <c r="B3602" s="244" t="str">
        <f t="shared" si="56"/>
        <v>89828U</v>
      </c>
      <c r="C3602" s="244" t="s">
        <v>7600</v>
      </c>
      <c r="D3602" s="244" t="s">
        <v>2</v>
      </c>
      <c r="E3602" s="244" t="s">
        <v>4900</v>
      </c>
      <c r="F3602" s="245">
        <v>38.93</v>
      </c>
    </row>
    <row r="3603" spans="1:6" ht="13.5">
      <c r="A3603" s="244" t="s">
        <v>13087</v>
      </c>
      <c r="B3603" s="244" t="str">
        <f t="shared" si="56"/>
        <v>89829U</v>
      </c>
      <c r="C3603" s="244" t="s">
        <v>7601</v>
      </c>
      <c r="D3603" s="244" t="s">
        <v>2</v>
      </c>
      <c r="E3603" s="244" t="s">
        <v>4900</v>
      </c>
      <c r="F3603" s="245">
        <v>17.399999999999999</v>
      </c>
    </row>
    <row r="3604" spans="1:6" ht="13.5">
      <c r="A3604" s="244" t="s">
        <v>13088</v>
      </c>
      <c r="B3604" s="244" t="str">
        <f t="shared" si="56"/>
        <v>89830U</v>
      </c>
      <c r="C3604" s="244" t="s">
        <v>7602</v>
      </c>
      <c r="D3604" s="244" t="s">
        <v>2</v>
      </c>
      <c r="E3604" s="244" t="s">
        <v>4900</v>
      </c>
      <c r="F3604" s="245">
        <v>18.89</v>
      </c>
    </row>
    <row r="3605" spans="1:6" ht="13.5">
      <c r="A3605" s="244" t="s">
        <v>13089</v>
      </c>
      <c r="B3605" s="244" t="str">
        <f t="shared" si="56"/>
        <v>89831U</v>
      </c>
      <c r="C3605" s="244" t="s">
        <v>7603</v>
      </c>
      <c r="D3605" s="244" t="s">
        <v>2</v>
      </c>
      <c r="E3605" s="244" t="s">
        <v>4900</v>
      </c>
      <c r="F3605" s="245">
        <v>131.47999999999999</v>
      </c>
    </row>
    <row r="3606" spans="1:6" ht="13.5">
      <c r="A3606" s="244" t="s">
        <v>13090</v>
      </c>
      <c r="B3606" s="244" t="str">
        <f t="shared" si="56"/>
        <v>89832U</v>
      </c>
      <c r="C3606" s="244" t="s">
        <v>7604</v>
      </c>
      <c r="D3606" s="244" t="s">
        <v>2</v>
      </c>
      <c r="E3606" s="244" t="s">
        <v>4900</v>
      </c>
      <c r="F3606" s="245">
        <v>26.78</v>
      </c>
    </row>
    <row r="3607" spans="1:6" ht="13.5">
      <c r="A3607" s="244" t="s">
        <v>13091</v>
      </c>
      <c r="B3607" s="244" t="str">
        <f t="shared" si="56"/>
        <v>89833U</v>
      </c>
      <c r="C3607" s="244" t="s">
        <v>7605</v>
      </c>
      <c r="D3607" s="244" t="s">
        <v>2</v>
      </c>
      <c r="E3607" s="244" t="s">
        <v>4900</v>
      </c>
      <c r="F3607" s="245">
        <v>21.77</v>
      </c>
    </row>
    <row r="3608" spans="1:6" ht="13.5">
      <c r="A3608" s="244" t="s">
        <v>13092</v>
      </c>
      <c r="B3608" s="244" t="str">
        <f t="shared" si="56"/>
        <v>89834U</v>
      </c>
      <c r="C3608" s="244" t="s">
        <v>7606</v>
      </c>
      <c r="D3608" s="244" t="s">
        <v>2</v>
      </c>
      <c r="E3608" s="244" t="s">
        <v>4900</v>
      </c>
      <c r="F3608" s="245">
        <v>25.26</v>
      </c>
    </row>
    <row r="3609" spans="1:6" ht="13.5">
      <c r="A3609" s="244" t="s">
        <v>13093</v>
      </c>
      <c r="B3609" s="244" t="str">
        <f t="shared" si="56"/>
        <v>89835U</v>
      </c>
      <c r="C3609" s="244" t="s">
        <v>7607</v>
      </c>
      <c r="D3609" s="244" t="s">
        <v>2</v>
      </c>
      <c r="E3609" s="244" t="s">
        <v>4900</v>
      </c>
      <c r="F3609" s="245">
        <v>26.38</v>
      </c>
    </row>
    <row r="3610" spans="1:6" ht="13.5">
      <c r="A3610" s="244" t="s">
        <v>13094</v>
      </c>
      <c r="B3610" s="244" t="str">
        <f t="shared" si="56"/>
        <v>89836U</v>
      </c>
      <c r="C3610" s="244" t="s">
        <v>7608</v>
      </c>
      <c r="D3610" s="244" t="s">
        <v>2</v>
      </c>
      <c r="E3610" s="244" t="s">
        <v>4900</v>
      </c>
      <c r="F3610" s="245">
        <v>177.67</v>
      </c>
    </row>
    <row r="3611" spans="1:6" ht="13.5">
      <c r="A3611" s="244" t="s">
        <v>13095</v>
      </c>
      <c r="B3611" s="244" t="str">
        <f t="shared" si="56"/>
        <v>89837U</v>
      </c>
      <c r="C3611" s="244" t="s">
        <v>7609</v>
      </c>
      <c r="D3611" s="244" t="s">
        <v>2</v>
      </c>
      <c r="E3611" s="244" t="s">
        <v>4900</v>
      </c>
      <c r="F3611" s="245">
        <v>88.46</v>
      </c>
    </row>
    <row r="3612" spans="1:6" ht="13.5">
      <c r="A3612" s="244" t="s">
        <v>13096</v>
      </c>
      <c r="B3612" s="244" t="str">
        <f t="shared" si="56"/>
        <v>89838U</v>
      </c>
      <c r="C3612" s="244" t="s">
        <v>7610</v>
      </c>
      <c r="D3612" s="244" t="s">
        <v>2</v>
      </c>
      <c r="E3612" s="244" t="s">
        <v>4900</v>
      </c>
      <c r="F3612" s="245">
        <v>96.66</v>
      </c>
    </row>
    <row r="3613" spans="1:6" ht="13.5">
      <c r="A3613" s="244" t="s">
        <v>13097</v>
      </c>
      <c r="B3613" s="244" t="str">
        <f t="shared" si="56"/>
        <v>89839U</v>
      </c>
      <c r="C3613" s="244" t="s">
        <v>7611</v>
      </c>
      <c r="D3613" s="244" t="s">
        <v>2</v>
      </c>
      <c r="E3613" s="244" t="s">
        <v>4900</v>
      </c>
      <c r="F3613" s="245">
        <v>128.13</v>
      </c>
    </row>
    <row r="3614" spans="1:6" ht="13.5">
      <c r="A3614" s="244" t="s">
        <v>13098</v>
      </c>
      <c r="B3614" s="244" t="str">
        <f t="shared" si="56"/>
        <v>89840U</v>
      </c>
      <c r="C3614" s="244" t="s">
        <v>7612</v>
      </c>
      <c r="D3614" s="244" t="s">
        <v>2</v>
      </c>
      <c r="E3614" s="244" t="s">
        <v>4900</v>
      </c>
      <c r="F3614" s="245">
        <v>111.28</v>
      </c>
    </row>
    <row r="3615" spans="1:6" ht="13.5">
      <c r="A3615" s="244" t="s">
        <v>13099</v>
      </c>
      <c r="B3615" s="244" t="str">
        <f t="shared" si="56"/>
        <v>89841U</v>
      </c>
      <c r="C3615" s="244" t="s">
        <v>7613</v>
      </c>
      <c r="D3615" s="244" t="s">
        <v>2</v>
      </c>
      <c r="E3615" s="244" t="s">
        <v>4900</v>
      </c>
      <c r="F3615" s="245">
        <v>187.98</v>
      </c>
    </row>
    <row r="3616" spans="1:6" ht="13.5">
      <c r="A3616" s="244" t="s">
        <v>13100</v>
      </c>
      <c r="B3616" s="244" t="str">
        <f t="shared" si="56"/>
        <v>89842U</v>
      </c>
      <c r="C3616" s="244" t="s">
        <v>7614</v>
      </c>
      <c r="D3616" s="244" t="s">
        <v>2</v>
      </c>
      <c r="E3616" s="244" t="s">
        <v>4900</v>
      </c>
      <c r="F3616" s="245">
        <v>30.28</v>
      </c>
    </row>
    <row r="3617" spans="1:6" ht="13.5">
      <c r="A3617" s="244" t="s">
        <v>13101</v>
      </c>
      <c r="B3617" s="244" t="str">
        <f t="shared" si="56"/>
        <v>89844U</v>
      </c>
      <c r="C3617" s="244" t="s">
        <v>7615</v>
      </c>
      <c r="D3617" s="244" t="s">
        <v>2</v>
      </c>
      <c r="E3617" s="244" t="s">
        <v>4900</v>
      </c>
      <c r="F3617" s="245">
        <v>38.57</v>
      </c>
    </row>
    <row r="3618" spans="1:6" ht="13.5">
      <c r="A3618" s="244" t="s">
        <v>13102</v>
      </c>
      <c r="B3618" s="244" t="str">
        <f t="shared" si="56"/>
        <v>89845U</v>
      </c>
      <c r="C3618" s="244" t="s">
        <v>7616</v>
      </c>
      <c r="D3618" s="244" t="s">
        <v>2</v>
      </c>
      <c r="E3618" s="244" t="s">
        <v>4900</v>
      </c>
      <c r="F3618" s="245">
        <v>59.91</v>
      </c>
    </row>
    <row r="3619" spans="1:6" ht="13.5">
      <c r="A3619" s="244" t="s">
        <v>13103</v>
      </c>
      <c r="B3619" s="244" t="str">
        <f t="shared" si="56"/>
        <v>89846U</v>
      </c>
      <c r="C3619" s="244" t="s">
        <v>7617</v>
      </c>
      <c r="D3619" s="244" t="s">
        <v>2</v>
      </c>
      <c r="E3619" s="244" t="s">
        <v>4900</v>
      </c>
      <c r="F3619" s="245">
        <v>134.88999999999999</v>
      </c>
    </row>
    <row r="3620" spans="1:6" ht="13.5">
      <c r="A3620" s="244" t="s">
        <v>13104</v>
      </c>
      <c r="B3620" s="244" t="str">
        <f t="shared" si="56"/>
        <v>89847U</v>
      </c>
      <c r="C3620" s="244" t="s">
        <v>7618</v>
      </c>
      <c r="D3620" s="244" t="s">
        <v>2</v>
      </c>
      <c r="E3620" s="244" t="s">
        <v>4900</v>
      </c>
      <c r="F3620" s="245">
        <v>165.61</v>
      </c>
    </row>
    <row r="3621" spans="1:6" ht="13.5">
      <c r="A3621" s="244" t="s">
        <v>13105</v>
      </c>
      <c r="B3621" s="244" t="str">
        <f t="shared" si="56"/>
        <v>89850U</v>
      </c>
      <c r="C3621" s="244" t="s">
        <v>7619</v>
      </c>
      <c r="D3621" s="244" t="s">
        <v>2</v>
      </c>
      <c r="E3621" s="244" t="s">
        <v>4900</v>
      </c>
      <c r="F3621" s="245">
        <v>16.22</v>
      </c>
    </row>
    <row r="3622" spans="1:6" ht="13.5">
      <c r="A3622" s="244" t="s">
        <v>13106</v>
      </c>
      <c r="B3622" s="244" t="str">
        <f t="shared" si="56"/>
        <v>89851U</v>
      </c>
      <c r="C3622" s="244" t="s">
        <v>7620</v>
      </c>
      <c r="D3622" s="244" t="s">
        <v>2</v>
      </c>
      <c r="E3622" s="244" t="s">
        <v>4900</v>
      </c>
      <c r="F3622" s="245">
        <v>16.190000000000001</v>
      </c>
    </row>
    <row r="3623" spans="1:6" ht="13.5">
      <c r="A3623" s="244" t="s">
        <v>13107</v>
      </c>
      <c r="B3623" s="244" t="str">
        <f t="shared" si="56"/>
        <v>89852U</v>
      </c>
      <c r="C3623" s="244" t="s">
        <v>7621</v>
      </c>
      <c r="D3623" s="244" t="s">
        <v>2</v>
      </c>
      <c r="E3623" s="244" t="s">
        <v>4900</v>
      </c>
      <c r="F3623" s="245">
        <v>24.65</v>
      </c>
    </row>
    <row r="3624" spans="1:6" ht="13.5">
      <c r="A3624" s="244" t="s">
        <v>13108</v>
      </c>
      <c r="B3624" s="244" t="str">
        <f t="shared" si="56"/>
        <v>89853U</v>
      </c>
      <c r="C3624" s="244" t="s">
        <v>7622</v>
      </c>
      <c r="D3624" s="244" t="s">
        <v>2</v>
      </c>
      <c r="E3624" s="244" t="s">
        <v>4900</v>
      </c>
      <c r="F3624" s="245">
        <v>39.61</v>
      </c>
    </row>
    <row r="3625" spans="1:6" ht="13.5">
      <c r="A3625" s="244" t="s">
        <v>13109</v>
      </c>
      <c r="B3625" s="244" t="str">
        <f t="shared" si="56"/>
        <v>89854U</v>
      </c>
      <c r="C3625" s="244" t="s">
        <v>7623</v>
      </c>
      <c r="D3625" s="244" t="s">
        <v>2</v>
      </c>
      <c r="E3625" s="244" t="s">
        <v>4900</v>
      </c>
      <c r="F3625" s="245">
        <v>52.38</v>
      </c>
    </row>
    <row r="3626" spans="1:6" ht="13.5">
      <c r="A3626" s="244" t="s">
        <v>13110</v>
      </c>
      <c r="B3626" s="244" t="str">
        <f t="shared" si="56"/>
        <v>89855U</v>
      </c>
      <c r="C3626" s="244" t="s">
        <v>7624</v>
      </c>
      <c r="D3626" s="244" t="s">
        <v>2</v>
      </c>
      <c r="E3626" s="244" t="s">
        <v>4900</v>
      </c>
      <c r="F3626" s="245">
        <v>55.39</v>
      </c>
    </row>
    <row r="3627" spans="1:6" ht="13.5">
      <c r="A3627" s="244" t="s">
        <v>13111</v>
      </c>
      <c r="B3627" s="244" t="str">
        <f t="shared" si="56"/>
        <v>89856U</v>
      </c>
      <c r="C3627" s="244" t="s">
        <v>7625</v>
      </c>
      <c r="D3627" s="244" t="s">
        <v>2</v>
      </c>
      <c r="E3627" s="244" t="s">
        <v>4900</v>
      </c>
      <c r="F3627" s="245">
        <v>12.44</v>
      </c>
    </row>
    <row r="3628" spans="1:6" ht="13.5">
      <c r="A3628" s="244" t="s">
        <v>13112</v>
      </c>
      <c r="B3628" s="244" t="str">
        <f t="shared" si="56"/>
        <v>89857U</v>
      </c>
      <c r="C3628" s="244" t="s">
        <v>7626</v>
      </c>
      <c r="D3628" s="244" t="s">
        <v>2</v>
      </c>
      <c r="E3628" s="244" t="s">
        <v>4900</v>
      </c>
      <c r="F3628" s="245">
        <v>18.940000000000001</v>
      </c>
    </row>
    <row r="3629" spans="1:6" ht="13.5">
      <c r="A3629" s="244" t="s">
        <v>13113</v>
      </c>
      <c r="B3629" s="244" t="str">
        <f t="shared" si="56"/>
        <v>89859U</v>
      </c>
      <c r="C3629" s="244" t="s">
        <v>7627</v>
      </c>
      <c r="D3629" s="244" t="s">
        <v>2</v>
      </c>
      <c r="E3629" s="244" t="s">
        <v>4952</v>
      </c>
      <c r="F3629" s="245">
        <v>56.42</v>
      </c>
    </row>
    <row r="3630" spans="1:6" ht="13.5">
      <c r="A3630" s="244" t="s">
        <v>13114</v>
      </c>
      <c r="B3630" s="244" t="str">
        <f t="shared" si="56"/>
        <v>89860U</v>
      </c>
      <c r="C3630" s="244" t="s">
        <v>7628</v>
      </c>
      <c r="D3630" s="244" t="s">
        <v>2</v>
      </c>
      <c r="E3630" s="244" t="s">
        <v>4900</v>
      </c>
      <c r="F3630" s="245">
        <v>26.91</v>
      </c>
    </row>
    <row r="3631" spans="1:6" ht="13.5">
      <c r="A3631" s="244" t="s">
        <v>13115</v>
      </c>
      <c r="B3631" s="244" t="str">
        <f t="shared" si="56"/>
        <v>89861U</v>
      </c>
      <c r="C3631" s="244" t="s">
        <v>7629</v>
      </c>
      <c r="D3631" s="244" t="s">
        <v>2</v>
      </c>
      <c r="E3631" s="244" t="s">
        <v>4900</v>
      </c>
      <c r="F3631" s="245">
        <v>30.4</v>
      </c>
    </row>
    <row r="3632" spans="1:6" ht="13.5">
      <c r="A3632" s="244" t="s">
        <v>13116</v>
      </c>
      <c r="B3632" s="244" t="str">
        <f t="shared" si="56"/>
        <v>89862U</v>
      </c>
      <c r="C3632" s="244" t="s">
        <v>7630</v>
      </c>
      <c r="D3632" s="244" t="s">
        <v>2</v>
      </c>
      <c r="E3632" s="244" t="s">
        <v>4900</v>
      </c>
      <c r="F3632" s="245">
        <v>58.6</v>
      </c>
    </row>
    <row r="3633" spans="1:6" ht="13.5">
      <c r="A3633" s="244" t="s">
        <v>13117</v>
      </c>
      <c r="B3633" s="244" t="str">
        <f t="shared" si="56"/>
        <v>89863U</v>
      </c>
      <c r="C3633" s="244" t="s">
        <v>7631</v>
      </c>
      <c r="D3633" s="244" t="s">
        <v>2</v>
      </c>
      <c r="E3633" s="244" t="s">
        <v>4900</v>
      </c>
      <c r="F3633" s="245">
        <v>116.82</v>
      </c>
    </row>
    <row r="3634" spans="1:6" ht="13.5">
      <c r="A3634" s="244" t="s">
        <v>13118</v>
      </c>
      <c r="B3634" s="244" t="str">
        <f t="shared" si="56"/>
        <v>89866U</v>
      </c>
      <c r="C3634" s="244" t="s">
        <v>7632</v>
      </c>
      <c r="D3634" s="244" t="s">
        <v>2</v>
      </c>
      <c r="E3634" s="244" t="s">
        <v>4900</v>
      </c>
      <c r="F3634" s="245">
        <v>3.52</v>
      </c>
    </row>
    <row r="3635" spans="1:6" ht="13.5">
      <c r="A3635" s="244" t="s">
        <v>13119</v>
      </c>
      <c r="B3635" s="244" t="str">
        <f t="shared" si="56"/>
        <v>89867U</v>
      </c>
      <c r="C3635" s="244" t="s">
        <v>7633</v>
      </c>
      <c r="D3635" s="244" t="s">
        <v>2</v>
      </c>
      <c r="E3635" s="244" t="s">
        <v>4900</v>
      </c>
      <c r="F3635" s="245">
        <v>4.03</v>
      </c>
    </row>
    <row r="3636" spans="1:6" ht="13.5">
      <c r="A3636" s="244" t="s">
        <v>13120</v>
      </c>
      <c r="B3636" s="244" t="str">
        <f t="shared" si="56"/>
        <v>89868U</v>
      </c>
      <c r="C3636" s="244" t="s">
        <v>7634</v>
      </c>
      <c r="D3636" s="244" t="s">
        <v>2</v>
      </c>
      <c r="E3636" s="244" t="s">
        <v>4900</v>
      </c>
      <c r="F3636" s="245">
        <v>2.59</v>
      </c>
    </row>
    <row r="3637" spans="1:6" ht="13.5">
      <c r="A3637" s="244" t="s">
        <v>13121</v>
      </c>
      <c r="B3637" s="244" t="str">
        <f t="shared" si="56"/>
        <v>89869U</v>
      </c>
      <c r="C3637" s="244" t="s">
        <v>7635</v>
      </c>
      <c r="D3637" s="244" t="s">
        <v>2</v>
      </c>
      <c r="E3637" s="244" t="s">
        <v>4900</v>
      </c>
      <c r="F3637" s="245">
        <v>5.61</v>
      </c>
    </row>
    <row r="3638" spans="1:6" ht="13.5">
      <c r="A3638" s="244" t="s">
        <v>13122</v>
      </c>
      <c r="B3638" s="244" t="str">
        <f t="shared" si="56"/>
        <v>89979U</v>
      </c>
      <c r="C3638" s="244" t="s">
        <v>7636</v>
      </c>
      <c r="D3638" s="244" t="s">
        <v>2</v>
      </c>
      <c r="E3638" s="244" t="s">
        <v>4900</v>
      </c>
      <c r="F3638" s="245">
        <v>17.25</v>
      </c>
    </row>
    <row r="3639" spans="1:6" ht="13.5">
      <c r="A3639" s="244" t="s">
        <v>13123</v>
      </c>
      <c r="B3639" s="244" t="str">
        <f t="shared" si="56"/>
        <v>89980U</v>
      </c>
      <c r="C3639" s="244" t="s">
        <v>7637</v>
      </c>
      <c r="D3639" s="244" t="s">
        <v>2</v>
      </c>
      <c r="E3639" s="244" t="s">
        <v>4900</v>
      </c>
      <c r="F3639" s="245">
        <v>6.58</v>
      </c>
    </row>
    <row r="3640" spans="1:6" ht="13.5">
      <c r="A3640" s="244" t="s">
        <v>13124</v>
      </c>
      <c r="B3640" s="244" t="str">
        <f t="shared" si="56"/>
        <v>89981U</v>
      </c>
      <c r="C3640" s="244" t="s">
        <v>7638</v>
      </c>
      <c r="D3640" s="244" t="s">
        <v>2</v>
      </c>
      <c r="E3640" s="244" t="s">
        <v>4900</v>
      </c>
      <c r="F3640" s="245">
        <v>14.93</v>
      </c>
    </row>
    <row r="3641" spans="1:6" ht="13.5">
      <c r="A3641" s="244" t="s">
        <v>13125</v>
      </c>
      <c r="B3641" s="244" t="str">
        <f t="shared" si="56"/>
        <v>90373U</v>
      </c>
      <c r="C3641" s="244" t="s">
        <v>7639</v>
      </c>
      <c r="D3641" s="244" t="s">
        <v>2</v>
      </c>
      <c r="E3641" s="244" t="s">
        <v>4900</v>
      </c>
      <c r="F3641" s="245">
        <v>9.75</v>
      </c>
    </row>
    <row r="3642" spans="1:6" ht="13.5">
      <c r="A3642" s="244" t="s">
        <v>13126</v>
      </c>
      <c r="B3642" s="244" t="str">
        <f t="shared" si="56"/>
        <v>90374U</v>
      </c>
      <c r="C3642" s="244" t="s">
        <v>7640</v>
      </c>
      <c r="D3642" s="244" t="s">
        <v>2</v>
      </c>
      <c r="E3642" s="244" t="s">
        <v>4900</v>
      </c>
      <c r="F3642" s="245">
        <v>15.1</v>
      </c>
    </row>
    <row r="3643" spans="1:6" ht="13.5">
      <c r="A3643" s="244" t="s">
        <v>13127</v>
      </c>
      <c r="B3643" s="244" t="str">
        <f t="shared" si="56"/>
        <v>90375U</v>
      </c>
      <c r="C3643" s="244" t="s">
        <v>7641</v>
      </c>
      <c r="D3643" s="244" t="s">
        <v>2</v>
      </c>
      <c r="E3643" s="244" t="s">
        <v>4900</v>
      </c>
      <c r="F3643" s="245">
        <v>6.21</v>
      </c>
    </row>
    <row r="3644" spans="1:6" ht="13.5">
      <c r="A3644" s="244" t="s">
        <v>13128</v>
      </c>
      <c r="B3644" s="244" t="str">
        <f t="shared" si="56"/>
        <v>92287U</v>
      </c>
      <c r="C3644" s="244" t="s">
        <v>13129</v>
      </c>
      <c r="D3644" s="244" t="s">
        <v>2</v>
      </c>
      <c r="E3644" s="244" t="s">
        <v>4952</v>
      </c>
      <c r="F3644" s="245">
        <v>11.87</v>
      </c>
    </row>
    <row r="3645" spans="1:6" ht="13.5">
      <c r="A3645" s="244" t="s">
        <v>13130</v>
      </c>
      <c r="B3645" s="244" t="str">
        <f t="shared" si="56"/>
        <v>92288U</v>
      </c>
      <c r="C3645" s="244" t="s">
        <v>13131</v>
      </c>
      <c r="D3645" s="244" t="s">
        <v>2</v>
      </c>
      <c r="E3645" s="244" t="s">
        <v>4952</v>
      </c>
      <c r="F3645" s="245">
        <v>18.29</v>
      </c>
    </row>
    <row r="3646" spans="1:6" ht="13.5">
      <c r="A3646" s="244" t="s">
        <v>13132</v>
      </c>
      <c r="B3646" s="244" t="str">
        <f t="shared" si="56"/>
        <v>92289U</v>
      </c>
      <c r="C3646" s="244" t="s">
        <v>13133</v>
      </c>
      <c r="D3646" s="244" t="s">
        <v>2</v>
      </c>
      <c r="E3646" s="244" t="s">
        <v>4952</v>
      </c>
      <c r="F3646" s="245">
        <v>32.049999999999997</v>
      </c>
    </row>
    <row r="3647" spans="1:6" ht="13.5">
      <c r="A3647" s="244" t="s">
        <v>13134</v>
      </c>
      <c r="B3647" s="244" t="str">
        <f t="shared" si="56"/>
        <v>92290U</v>
      </c>
      <c r="C3647" s="244" t="s">
        <v>13135</v>
      </c>
      <c r="D3647" s="244" t="s">
        <v>2</v>
      </c>
      <c r="E3647" s="244" t="s">
        <v>4952</v>
      </c>
      <c r="F3647" s="245">
        <v>48.66</v>
      </c>
    </row>
    <row r="3648" spans="1:6" ht="13.5">
      <c r="A3648" s="244" t="s">
        <v>13136</v>
      </c>
      <c r="B3648" s="244" t="str">
        <f t="shared" si="56"/>
        <v>92291U</v>
      </c>
      <c r="C3648" s="244" t="s">
        <v>13137</v>
      </c>
      <c r="D3648" s="244" t="s">
        <v>2</v>
      </c>
      <c r="E3648" s="244" t="s">
        <v>4952</v>
      </c>
      <c r="F3648" s="245">
        <v>74.47</v>
      </c>
    </row>
    <row r="3649" spans="1:6" ht="13.5">
      <c r="A3649" s="244" t="s">
        <v>13138</v>
      </c>
      <c r="B3649" s="244" t="str">
        <f t="shared" si="56"/>
        <v>92292U</v>
      </c>
      <c r="C3649" s="244" t="s">
        <v>13139</v>
      </c>
      <c r="D3649" s="244" t="s">
        <v>2</v>
      </c>
      <c r="E3649" s="244" t="s">
        <v>4952</v>
      </c>
      <c r="F3649" s="245">
        <v>232.33</v>
      </c>
    </row>
    <row r="3650" spans="1:6" ht="13.5">
      <c r="A3650" s="244" t="s">
        <v>13140</v>
      </c>
      <c r="B3650" s="244" t="str">
        <f t="shared" si="56"/>
        <v>92293U</v>
      </c>
      <c r="C3650" s="244" t="s">
        <v>13141</v>
      </c>
      <c r="D3650" s="244" t="s">
        <v>2</v>
      </c>
      <c r="E3650" s="244" t="s">
        <v>4952</v>
      </c>
      <c r="F3650" s="245">
        <v>6.83</v>
      </c>
    </row>
    <row r="3651" spans="1:6" ht="13.5">
      <c r="A3651" s="244" t="s">
        <v>13142</v>
      </c>
      <c r="B3651" s="244" t="str">
        <f t="shared" si="56"/>
        <v>92294U</v>
      </c>
      <c r="C3651" s="244" t="s">
        <v>13143</v>
      </c>
      <c r="D3651" s="244" t="s">
        <v>2</v>
      </c>
      <c r="E3651" s="244" t="s">
        <v>4952</v>
      </c>
      <c r="F3651" s="245">
        <v>11.23</v>
      </c>
    </row>
    <row r="3652" spans="1:6" ht="13.5">
      <c r="A3652" s="244" t="s">
        <v>13144</v>
      </c>
      <c r="B3652" s="244" t="str">
        <f t="shared" si="56"/>
        <v>92295U</v>
      </c>
      <c r="C3652" s="244" t="s">
        <v>13145</v>
      </c>
      <c r="D3652" s="244" t="s">
        <v>2</v>
      </c>
      <c r="E3652" s="244" t="s">
        <v>4952</v>
      </c>
      <c r="F3652" s="245">
        <v>20.86</v>
      </c>
    </row>
    <row r="3653" spans="1:6" ht="13.5">
      <c r="A3653" s="244" t="s">
        <v>13146</v>
      </c>
      <c r="B3653" s="244" t="str">
        <f t="shared" si="56"/>
        <v>92296U</v>
      </c>
      <c r="C3653" s="244" t="s">
        <v>13147</v>
      </c>
      <c r="D3653" s="244" t="s">
        <v>2</v>
      </c>
      <c r="E3653" s="244" t="s">
        <v>4952</v>
      </c>
      <c r="F3653" s="245">
        <v>27.79</v>
      </c>
    </row>
    <row r="3654" spans="1:6" ht="13.5">
      <c r="A3654" s="244" t="s">
        <v>13148</v>
      </c>
      <c r="B3654" s="244" t="str">
        <f t="shared" si="56"/>
        <v>92297U</v>
      </c>
      <c r="C3654" s="244" t="s">
        <v>13149</v>
      </c>
      <c r="D3654" s="244" t="s">
        <v>2</v>
      </c>
      <c r="E3654" s="244" t="s">
        <v>4952</v>
      </c>
      <c r="F3654" s="245">
        <v>42.9</v>
      </c>
    </row>
    <row r="3655" spans="1:6" ht="13.5">
      <c r="A3655" s="244" t="s">
        <v>13150</v>
      </c>
      <c r="B3655" s="244" t="str">
        <f t="shared" si="56"/>
        <v>92298U</v>
      </c>
      <c r="C3655" s="244" t="s">
        <v>13151</v>
      </c>
      <c r="D3655" s="244" t="s">
        <v>2</v>
      </c>
      <c r="E3655" s="244" t="s">
        <v>4952</v>
      </c>
      <c r="F3655" s="245">
        <v>120.29</v>
      </c>
    </row>
    <row r="3656" spans="1:6" ht="13.5">
      <c r="A3656" s="244" t="s">
        <v>13152</v>
      </c>
      <c r="B3656" s="244" t="str">
        <f t="shared" ref="B3656:B3719" si="57">A3656&amp;"U"</f>
        <v>92299U</v>
      </c>
      <c r="C3656" s="244" t="s">
        <v>13153</v>
      </c>
      <c r="D3656" s="244" t="s">
        <v>2</v>
      </c>
      <c r="E3656" s="244" t="s">
        <v>4952</v>
      </c>
      <c r="F3656" s="245">
        <v>15.66</v>
      </c>
    </row>
    <row r="3657" spans="1:6" ht="13.5">
      <c r="A3657" s="244" t="s">
        <v>13154</v>
      </c>
      <c r="B3657" s="244" t="str">
        <f t="shared" si="57"/>
        <v>92300U</v>
      </c>
      <c r="C3657" s="244" t="s">
        <v>13155</v>
      </c>
      <c r="D3657" s="244" t="s">
        <v>2</v>
      </c>
      <c r="E3657" s="244" t="s">
        <v>4952</v>
      </c>
      <c r="F3657" s="245">
        <v>23.32</v>
      </c>
    </row>
    <row r="3658" spans="1:6" ht="13.5">
      <c r="A3658" s="244" t="s">
        <v>13156</v>
      </c>
      <c r="B3658" s="244" t="str">
        <f t="shared" si="57"/>
        <v>92301U</v>
      </c>
      <c r="C3658" s="244" t="s">
        <v>13157</v>
      </c>
      <c r="D3658" s="244" t="s">
        <v>2</v>
      </c>
      <c r="E3658" s="244" t="s">
        <v>4952</v>
      </c>
      <c r="F3658" s="245">
        <v>45.59</v>
      </c>
    </row>
    <row r="3659" spans="1:6" ht="13.5">
      <c r="A3659" s="244" t="s">
        <v>13158</v>
      </c>
      <c r="B3659" s="244" t="str">
        <f t="shared" si="57"/>
        <v>92302U</v>
      </c>
      <c r="C3659" s="244" t="s">
        <v>13159</v>
      </c>
      <c r="D3659" s="244" t="s">
        <v>2</v>
      </c>
      <c r="E3659" s="244" t="s">
        <v>4952</v>
      </c>
      <c r="F3659" s="245">
        <v>60.33</v>
      </c>
    </row>
    <row r="3660" spans="1:6" ht="13.5">
      <c r="A3660" s="244" t="s">
        <v>13160</v>
      </c>
      <c r="B3660" s="244" t="str">
        <f t="shared" si="57"/>
        <v>92303U</v>
      </c>
      <c r="C3660" s="244" t="s">
        <v>13161</v>
      </c>
      <c r="D3660" s="244" t="s">
        <v>2</v>
      </c>
      <c r="E3660" s="244" t="s">
        <v>4952</v>
      </c>
      <c r="F3660" s="245">
        <v>110.4</v>
      </c>
    </row>
    <row r="3661" spans="1:6" ht="13.5">
      <c r="A3661" s="244" t="s">
        <v>13162</v>
      </c>
      <c r="B3661" s="244" t="str">
        <f t="shared" si="57"/>
        <v>92304U</v>
      </c>
      <c r="C3661" s="244" t="s">
        <v>13163</v>
      </c>
      <c r="D3661" s="244" t="s">
        <v>2</v>
      </c>
      <c r="E3661" s="244" t="s">
        <v>4952</v>
      </c>
      <c r="F3661" s="245">
        <v>286.73</v>
      </c>
    </row>
    <row r="3662" spans="1:6" ht="13.5">
      <c r="A3662" s="244" t="s">
        <v>13164</v>
      </c>
      <c r="B3662" s="244" t="str">
        <f t="shared" si="57"/>
        <v>92311U</v>
      </c>
      <c r="C3662" s="244" t="s">
        <v>13165</v>
      </c>
      <c r="D3662" s="244" t="s">
        <v>2</v>
      </c>
      <c r="E3662" s="244" t="s">
        <v>4952</v>
      </c>
      <c r="F3662" s="245">
        <v>8.49</v>
      </c>
    </row>
    <row r="3663" spans="1:6" ht="13.5">
      <c r="A3663" s="244" t="s">
        <v>13166</v>
      </c>
      <c r="B3663" s="244" t="str">
        <f t="shared" si="57"/>
        <v>92312U</v>
      </c>
      <c r="C3663" s="244" t="s">
        <v>13167</v>
      </c>
      <c r="D3663" s="244" t="s">
        <v>2</v>
      </c>
      <c r="E3663" s="244" t="s">
        <v>4952</v>
      </c>
      <c r="F3663" s="245">
        <v>13.88</v>
      </c>
    </row>
    <row r="3664" spans="1:6" ht="13.5">
      <c r="A3664" s="244" t="s">
        <v>13168</v>
      </c>
      <c r="B3664" s="244" t="str">
        <f t="shared" si="57"/>
        <v>92313U</v>
      </c>
      <c r="C3664" s="244" t="s">
        <v>13169</v>
      </c>
      <c r="D3664" s="244" t="s">
        <v>2</v>
      </c>
      <c r="E3664" s="244" t="s">
        <v>4952</v>
      </c>
      <c r="F3664" s="245">
        <v>20.3</v>
      </c>
    </row>
    <row r="3665" spans="1:6" ht="13.5">
      <c r="A3665" s="244" t="s">
        <v>13170</v>
      </c>
      <c r="B3665" s="244" t="str">
        <f t="shared" si="57"/>
        <v>92314U</v>
      </c>
      <c r="C3665" s="244" t="s">
        <v>13171</v>
      </c>
      <c r="D3665" s="244" t="s">
        <v>2</v>
      </c>
      <c r="E3665" s="244" t="s">
        <v>4952</v>
      </c>
      <c r="F3665" s="245">
        <v>5.52</v>
      </c>
    </row>
    <row r="3666" spans="1:6" ht="13.5">
      <c r="A3666" s="244" t="s">
        <v>13172</v>
      </c>
      <c r="B3666" s="244" t="str">
        <f t="shared" si="57"/>
        <v>92315U</v>
      </c>
      <c r="C3666" s="244" t="s">
        <v>13173</v>
      </c>
      <c r="D3666" s="244" t="s">
        <v>2</v>
      </c>
      <c r="E3666" s="244" t="s">
        <v>4952</v>
      </c>
      <c r="F3666" s="245">
        <v>8.1999999999999993</v>
      </c>
    </row>
    <row r="3667" spans="1:6" ht="13.5">
      <c r="A3667" s="244" t="s">
        <v>13174</v>
      </c>
      <c r="B3667" s="244" t="str">
        <f t="shared" si="57"/>
        <v>92316U</v>
      </c>
      <c r="C3667" s="244" t="s">
        <v>13175</v>
      </c>
      <c r="D3667" s="244" t="s">
        <v>2</v>
      </c>
      <c r="E3667" s="244" t="s">
        <v>4952</v>
      </c>
      <c r="F3667" s="245">
        <v>12.6</v>
      </c>
    </row>
    <row r="3668" spans="1:6" ht="13.5">
      <c r="A3668" s="244" t="s">
        <v>13176</v>
      </c>
      <c r="B3668" s="244" t="str">
        <f t="shared" si="57"/>
        <v>92317U</v>
      </c>
      <c r="C3668" s="244" t="s">
        <v>13177</v>
      </c>
      <c r="D3668" s="244" t="s">
        <v>2</v>
      </c>
      <c r="E3668" s="244" t="s">
        <v>4952</v>
      </c>
      <c r="F3668" s="245">
        <v>11.55</v>
      </c>
    </row>
    <row r="3669" spans="1:6" ht="13.5">
      <c r="A3669" s="244" t="s">
        <v>13178</v>
      </c>
      <c r="B3669" s="244" t="str">
        <f t="shared" si="57"/>
        <v>92318U</v>
      </c>
      <c r="C3669" s="244" t="s">
        <v>13179</v>
      </c>
      <c r="D3669" s="244" t="s">
        <v>2</v>
      </c>
      <c r="E3669" s="244" t="s">
        <v>4952</v>
      </c>
      <c r="F3669" s="245">
        <v>18.34</v>
      </c>
    </row>
    <row r="3670" spans="1:6" ht="13.5">
      <c r="A3670" s="244" t="s">
        <v>13180</v>
      </c>
      <c r="B3670" s="244" t="str">
        <f t="shared" si="57"/>
        <v>92319U</v>
      </c>
      <c r="C3670" s="244" t="s">
        <v>13181</v>
      </c>
      <c r="D3670" s="244" t="s">
        <v>2</v>
      </c>
      <c r="E3670" s="244" t="s">
        <v>4952</v>
      </c>
      <c r="F3670" s="245">
        <v>26.02</v>
      </c>
    </row>
    <row r="3671" spans="1:6" ht="13.5">
      <c r="A3671" s="244" t="s">
        <v>13182</v>
      </c>
      <c r="B3671" s="244" t="str">
        <f t="shared" si="57"/>
        <v>92326U</v>
      </c>
      <c r="C3671" s="244" t="s">
        <v>13183</v>
      </c>
      <c r="D3671" s="244" t="s">
        <v>2</v>
      </c>
      <c r="E3671" s="244" t="s">
        <v>4952</v>
      </c>
      <c r="F3671" s="245">
        <v>9.36</v>
      </c>
    </row>
    <row r="3672" spans="1:6" ht="13.5">
      <c r="A3672" s="244" t="s">
        <v>13184</v>
      </c>
      <c r="B3672" s="244" t="str">
        <f t="shared" si="57"/>
        <v>92327U</v>
      </c>
      <c r="C3672" s="244" t="s">
        <v>13185</v>
      </c>
      <c r="D3672" s="244" t="s">
        <v>2</v>
      </c>
      <c r="E3672" s="244" t="s">
        <v>4952</v>
      </c>
      <c r="F3672" s="245">
        <v>15.75</v>
      </c>
    </row>
    <row r="3673" spans="1:6" ht="13.5">
      <c r="A3673" s="244" t="s">
        <v>13186</v>
      </c>
      <c r="B3673" s="244" t="str">
        <f t="shared" si="57"/>
        <v>92328U</v>
      </c>
      <c r="C3673" s="244" t="s">
        <v>13187</v>
      </c>
      <c r="D3673" s="244" t="s">
        <v>2</v>
      </c>
      <c r="E3673" s="244" t="s">
        <v>4952</v>
      </c>
      <c r="F3673" s="245">
        <v>23.59</v>
      </c>
    </row>
    <row r="3674" spans="1:6" ht="13.5">
      <c r="A3674" s="244" t="s">
        <v>13188</v>
      </c>
      <c r="B3674" s="244" t="str">
        <f t="shared" si="57"/>
        <v>92329U</v>
      </c>
      <c r="C3674" s="244" t="s">
        <v>13189</v>
      </c>
      <c r="D3674" s="244" t="s">
        <v>2</v>
      </c>
      <c r="E3674" s="244" t="s">
        <v>4952</v>
      </c>
      <c r="F3674" s="245">
        <v>5.65</v>
      </c>
    </row>
    <row r="3675" spans="1:6" ht="13.5">
      <c r="A3675" s="244" t="s">
        <v>13190</v>
      </c>
      <c r="B3675" s="244" t="str">
        <f t="shared" si="57"/>
        <v>92330U</v>
      </c>
      <c r="C3675" s="244" t="s">
        <v>13191</v>
      </c>
      <c r="D3675" s="244" t="s">
        <v>2</v>
      </c>
      <c r="E3675" s="244" t="s">
        <v>4952</v>
      </c>
      <c r="F3675" s="245">
        <v>9.42</v>
      </c>
    </row>
    <row r="3676" spans="1:6" ht="13.5">
      <c r="A3676" s="244" t="s">
        <v>13192</v>
      </c>
      <c r="B3676" s="244" t="str">
        <f t="shared" si="57"/>
        <v>92331U</v>
      </c>
      <c r="C3676" s="244" t="s">
        <v>13193</v>
      </c>
      <c r="D3676" s="244" t="s">
        <v>2</v>
      </c>
      <c r="E3676" s="244" t="s">
        <v>4952</v>
      </c>
      <c r="F3676" s="245">
        <v>14.8</v>
      </c>
    </row>
    <row r="3677" spans="1:6" ht="13.5">
      <c r="A3677" s="244" t="s">
        <v>13194</v>
      </c>
      <c r="B3677" s="244" t="str">
        <f t="shared" si="57"/>
        <v>92332U</v>
      </c>
      <c r="C3677" s="244" t="s">
        <v>13195</v>
      </c>
      <c r="D3677" s="244" t="s">
        <v>2</v>
      </c>
      <c r="E3677" s="244" t="s">
        <v>4952</v>
      </c>
      <c r="F3677" s="245">
        <v>11.74</v>
      </c>
    </row>
    <row r="3678" spans="1:6" ht="13.5">
      <c r="A3678" s="244" t="s">
        <v>13196</v>
      </c>
      <c r="B3678" s="244" t="str">
        <f t="shared" si="57"/>
        <v>92333U</v>
      </c>
      <c r="C3678" s="244" t="s">
        <v>13197</v>
      </c>
      <c r="D3678" s="244" t="s">
        <v>2</v>
      </c>
      <c r="E3678" s="244" t="s">
        <v>4952</v>
      </c>
      <c r="F3678" s="245">
        <v>20.81</v>
      </c>
    </row>
    <row r="3679" spans="1:6" ht="13.5">
      <c r="A3679" s="244" t="s">
        <v>13198</v>
      </c>
      <c r="B3679" s="244" t="str">
        <f t="shared" si="57"/>
        <v>92334U</v>
      </c>
      <c r="C3679" s="244" t="s">
        <v>13199</v>
      </c>
      <c r="D3679" s="244" t="s">
        <v>2</v>
      </c>
      <c r="E3679" s="244" t="s">
        <v>4952</v>
      </c>
      <c r="F3679" s="245">
        <v>30.4</v>
      </c>
    </row>
    <row r="3680" spans="1:6" ht="13.5">
      <c r="A3680" s="244" t="s">
        <v>13200</v>
      </c>
      <c r="B3680" s="244" t="str">
        <f t="shared" si="57"/>
        <v>92344U</v>
      </c>
      <c r="C3680" s="244" t="s">
        <v>7642</v>
      </c>
      <c r="D3680" s="244" t="s">
        <v>2</v>
      </c>
      <c r="E3680" s="244" t="s">
        <v>4952</v>
      </c>
      <c r="F3680" s="245">
        <v>42.28</v>
      </c>
    </row>
    <row r="3681" spans="1:6" ht="13.5">
      <c r="A3681" s="244" t="s">
        <v>13201</v>
      </c>
      <c r="B3681" s="244" t="str">
        <f t="shared" si="57"/>
        <v>92345U</v>
      </c>
      <c r="C3681" s="244" t="s">
        <v>7643</v>
      </c>
      <c r="D3681" s="244" t="s">
        <v>2</v>
      </c>
      <c r="E3681" s="244" t="s">
        <v>4952</v>
      </c>
      <c r="F3681" s="245">
        <v>42.27</v>
      </c>
    </row>
    <row r="3682" spans="1:6" ht="13.5">
      <c r="A3682" s="244" t="s">
        <v>13202</v>
      </c>
      <c r="B3682" s="244" t="str">
        <f t="shared" si="57"/>
        <v>92346U</v>
      </c>
      <c r="C3682" s="244" t="s">
        <v>7644</v>
      </c>
      <c r="D3682" s="244" t="s">
        <v>2</v>
      </c>
      <c r="E3682" s="244" t="s">
        <v>4952</v>
      </c>
      <c r="F3682" s="245">
        <v>55.4</v>
      </c>
    </row>
    <row r="3683" spans="1:6" ht="13.5">
      <c r="A3683" s="244" t="s">
        <v>13203</v>
      </c>
      <c r="B3683" s="244" t="str">
        <f t="shared" si="57"/>
        <v>92347U</v>
      </c>
      <c r="C3683" s="244" t="s">
        <v>7645</v>
      </c>
      <c r="D3683" s="244" t="s">
        <v>2</v>
      </c>
      <c r="E3683" s="244" t="s">
        <v>4952</v>
      </c>
      <c r="F3683" s="245">
        <v>61.58</v>
      </c>
    </row>
    <row r="3684" spans="1:6" ht="13.5">
      <c r="A3684" s="244" t="s">
        <v>13204</v>
      </c>
      <c r="B3684" s="244" t="str">
        <f t="shared" si="57"/>
        <v>92348U</v>
      </c>
      <c r="C3684" s="244" t="s">
        <v>7646</v>
      </c>
      <c r="D3684" s="244" t="s">
        <v>2</v>
      </c>
      <c r="E3684" s="244" t="s">
        <v>4952</v>
      </c>
      <c r="F3684" s="245">
        <v>77.540000000000006</v>
      </c>
    </row>
    <row r="3685" spans="1:6" ht="13.5">
      <c r="A3685" s="244" t="s">
        <v>13205</v>
      </c>
      <c r="B3685" s="244" t="str">
        <f t="shared" si="57"/>
        <v>92349U</v>
      </c>
      <c r="C3685" s="244" t="s">
        <v>7647</v>
      </c>
      <c r="D3685" s="244" t="s">
        <v>2</v>
      </c>
      <c r="E3685" s="244" t="s">
        <v>4952</v>
      </c>
      <c r="F3685" s="245">
        <v>83.03</v>
      </c>
    </row>
    <row r="3686" spans="1:6" ht="13.5">
      <c r="A3686" s="244" t="s">
        <v>13206</v>
      </c>
      <c r="B3686" s="244" t="str">
        <f t="shared" si="57"/>
        <v>92350U</v>
      </c>
      <c r="C3686" s="244" t="s">
        <v>7648</v>
      </c>
      <c r="D3686" s="244" t="s">
        <v>2</v>
      </c>
      <c r="E3686" s="244" t="s">
        <v>4952</v>
      </c>
      <c r="F3686" s="245">
        <v>62.86</v>
      </c>
    </row>
    <row r="3687" spans="1:6" ht="13.5">
      <c r="A3687" s="244" t="s">
        <v>13207</v>
      </c>
      <c r="B3687" s="244" t="str">
        <f t="shared" si="57"/>
        <v>92351U</v>
      </c>
      <c r="C3687" s="244" t="s">
        <v>7649</v>
      </c>
      <c r="D3687" s="244" t="s">
        <v>2</v>
      </c>
      <c r="E3687" s="244" t="s">
        <v>4952</v>
      </c>
      <c r="F3687" s="245">
        <v>61.49</v>
      </c>
    </row>
    <row r="3688" spans="1:6" ht="13.5">
      <c r="A3688" s="244" t="s">
        <v>13208</v>
      </c>
      <c r="B3688" s="244" t="str">
        <f t="shared" si="57"/>
        <v>92352U</v>
      </c>
      <c r="C3688" s="244" t="s">
        <v>7650</v>
      </c>
      <c r="D3688" s="244" t="s">
        <v>2</v>
      </c>
      <c r="E3688" s="244" t="s">
        <v>4952</v>
      </c>
      <c r="F3688" s="245">
        <v>94.92</v>
      </c>
    </row>
    <row r="3689" spans="1:6" ht="13.5">
      <c r="A3689" s="244" t="s">
        <v>13209</v>
      </c>
      <c r="B3689" s="244" t="str">
        <f t="shared" si="57"/>
        <v>92353U</v>
      </c>
      <c r="C3689" s="244" t="s">
        <v>7651</v>
      </c>
      <c r="D3689" s="244" t="s">
        <v>2</v>
      </c>
      <c r="E3689" s="244" t="s">
        <v>4952</v>
      </c>
      <c r="F3689" s="245">
        <v>88.88</v>
      </c>
    </row>
    <row r="3690" spans="1:6" ht="13.5">
      <c r="A3690" s="244" t="s">
        <v>13210</v>
      </c>
      <c r="B3690" s="244" t="str">
        <f t="shared" si="57"/>
        <v>92354U</v>
      </c>
      <c r="C3690" s="244" t="s">
        <v>7652</v>
      </c>
      <c r="D3690" s="244" t="s">
        <v>2</v>
      </c>
      <c r="E3690" s="244" t="s">
        <v>4952</v>
      </c>
      <c r="F3690" s="245">
        <v>125.72</v>
      </c>
    </row>
    <row r="3691" spans="1:6" ht="13.5">
      <c r="A3691" s="244" t="s">
        <v>13211</v>
      </c>
      <c r="B3691" s="244" t="str">
        <f t="shared" si="57"/>
        <v>92355U</v>
      </c>
      <c r="C3691" s="244" t="s">
        <v>7653</v>
      </c>
      <c r="D3691" s="244" t="s">
        <v>2</v>
      </c>
      <c r="E3691" s="244" t="s">
        <v>4952</v>
      </c>
      <c r="F3691" s="245">
        <v>114.08</v>
      </c>
    </row>
    <row r="3692" spans="1:6" ht="13.5">
      <c r="A3692" s="244" t="s">
        <v>13212</v>
      </c>
      <c r="B3692" s="244" t="str">
        <f t="shared" si="57"/>
        <v>92356U</v>
      </c>
      <c r="C3692" s="244" t="s">
        <v>7654</v>
      </c>
      <c r="D3692" s="244" t="s">
        <v>2</v>
      </c>
      <c r="E3692" s="244" t="s">
        <v>4952</v>
      </c>
      <c r="F3692" s="245">
        <v>81.97</v>
      </c>
    </row>
    <row r="3693" spans="1:6" ht="13.5">
      <c r="A3693" s="244" t="s">
        <v>13213</v>
      </c>
      <c r="B3693" s="244" t="str">
        <f t="shared" si="57"/>
        <v>92357U</v>
      </c>
      <c r="C3693" s="244" t="s">
        <v>7655</v>
      </c>
      <c r="D3693" s="244" t="s">
        <v>2</v>
      </c>
      <c r="E3693" s="244" t="s">
        <v>4952</v>
      </c>
      <c r="F3693" s="245">
        <v>121.57</v>
      </c>
    </row>
    <row r="3694" spans="1:6" ht="13.5">
      <c r="A3694" s="244" t="s">
        <v>13214</v>
      </c>
      <c r="B3694" s="244" t="str">
        <f t="shared" si="57"/>
        <v>92358U</v>
      </c>
      <c r="C3694" s="244" t="s">
        <v>7656</v>
      </c>
      <c r="D3694" s="244" t="s">
        <v>2</v>
      </c>
      <c r="E3694" s="244" t="s">
        <v>4952</v>
      </c>
      <c r="F3694" s="245">
        <v>151.02000000000001</v>
      </c>
    </row>
    <row r="3695" spans="1:6" ht="13.5">
      <c r="A3695" s="244" t="s">
        <v>13215</v>
      </c>
      <c r="B3695" s="244" t="str">
        <f t="shared" si="57"/>
        <v>92369U</v>
      </c>
      <c r="C3695" s="244" t="s">
        <v>7657</v>
      </c>
      <c r="D3695" s="244" t="s">
        <v>2</v>
      </c>
      <c r="E3695" s="244" t="s">
        <v>4952</v>
      </c>
      <c r="F3695" s="245">
        <v>22.92</v>
      </c>
    </row>
    <row r="3696" spans="1:6" ht="13.5">
      <c r="A3696" s="244" t="s">
        <v>13216</v>
      </c>
      <c r="B3696" s="244" t="str">
        <f t="shared" si="57"/>
        <v>92370U</v>
      </c>
      <c r="C3696" s="244" t="s">
        <v>7658</v>
      </c>
      <c r="D3696" s="244" t="s">
        <v>2</v>
      </c>
      <c r="E3696" s="244" t="s">
        <v>4952</v>
      </c>
      <c r="F3696" s="245">
        <v>24.03</v>
      </c>
    </row>
    <row r="3697" spans="1:6" ht="13.5">
      <c r="A3697" s="244" t="s">
        <v>13217</v>
      </c>
      <c r="B3697" s="244" t="str">
        <f t="shared" si="57"/>
        <v>92371U</v>
      </c>
      <c r="C3697" s="244" t="s">
        <v>7659</v>
      </c>
      <c r="D3697" s="244" t="s">
        <v>2</v>
      </c>
      <c r="E3697" s="244" t="s">
        <v>4952</v>
      </c>
      <c r="F3697" s="245">
        <v>27.65</v>
      </c>
    </row>
    <row r="3698" spans="1:6" ht="13.5">
      <c r="A3698" s="244" t="s">
        <v>13218</v>
      </c>
      <c r="B3698" s="244" t="str">
        <f t="shared" si="57"/>
        <v>92372U</v>
      </c>
      <c r="C3698" s="244" t="s">
        <v>7660</v>
      </c>
      <c r="D3698" s="244" t="s">
        <v>2</v>
      </c>
      <c r="E3698" s="244" t="s">
        <v>4952</v>
      </c>
      <c r="F3698" s="245">
        <v>28.68</v>
      </c>
    </row>
    <row r="3699" spans="1:6" ht="13.5">
      <c r="A3699" s="244" t="s">
        <v>13219</v>
      </c>
      <c r="B3699" s="244" t="str">
        <f t="shared" si="57"/>
        <v>92373U</v>
      </c>
      <c r="C3699" s="244" t="s">
        <v>7661</v>
      </c>
      <c r="D3699" s="244" t="s">
        <v>2</v>
      </c>
      <c r="E3699" s="244" t="s">
        <v>4952</v>
      </c>
      <c r="F3699" s="245">
        <v>32.61</v>
      </c>
    </row>
    <row r="3700" spans="1:6" ht="13.5">
      <c r="A3700" s="244" t="s">
        <v>13220</v>
      </c>
      <c r="B3700" s="244" t="str">
        <f t="shared" si="57"/>
        <v>92374U</v>
      </c>
      <c r="C3700" s="244" t="s">
        <v>7662</v>
      </c>
      <c r="D3700" s="244" t="s">
        <v>2</v>
      </c>
      <c r="E3700" s="244" t="s">
        <v>4952</v>
      </c>
      <c r="F3700" s="245">
        <v>32.81</v>
      </c>
    </row>
    <row r="3701" spans="1:6" ht="13.5">
      <c r="A3701" s="244" t="s">
        <v>13221</v>
      </c>
      <c r="B3701" s="244" t="str">
        <f t="shared" si="57"/>
        <v>92375U</v>
      </c>
      <c r="C3701" s="244" t="s">
        <v>7663</v>
      </c>
      <c r="D3701" s="244" t="s">
        <v>2</v>
      </c>
      <c r="E3701" s="244" t="s">
        <v>4952</v>
      </c>
      <c r="F3701" s="245">
        <v>42.24</v>
      </c>
    </row>
    <row r="3702" spans="1:6" ht="13.5">
      <c r="A3702" s="244" t="s">
        <v>13222</v>
      </c>
      <c r="B3702" s="244" t="str">
        <f t="shared" si="57"/>
        <v>92376U</v>
      </c>
      <c r="C3702" s="244" t="s">
        <v>7664</v>
      </c>
      <c r="D3702" s="244" t="s">
        <v>2</v>
      </c>
      <c r="E3702" s="244" t="s">
        <v>4952</v>
      </c>
      <c r="F3702" s="245">
        <v>42.23</v>
      </c>
    </row>
    <row r="3703" spans="1:6" ht="13.5">
      <c r="A3703" s="244" t="s">
        <v>13223</v>
      </c>
      <c r="B3703" s="244" t="str">
        <f t="shared" si="57"/>
        <v>92377U</v>
      </c>
      <c r="C3703" s="244" t="s">
        <v>7665</v>
      </c>
      <c r="D3703" s="244" t="s">
        <v>2</v>
      </c>
      <c r="E3703" s="244" t="s">
        <v>4952</v>
      </c>
      <c r="F3703" s="245">
        <v>56.49</v>
      </c>
    </row>
    <row r="3704" spans="1:6" ht="13.5">
      <c r="A3704" s="244" t="s">
        <v>13224</v>
      </c>
      <c r="B3704" s="244" t="str">
        <f t="shared" si="57"/>
        <v>92378U</v>
      </c>
      <c r="C3704" s="244" t="s">
        <v>7666</v>
      </c>
      <c r="D3704" s="244" t="s">
        <v>2</v>
      </c>
      <c r="E3704" s="244" t="s">
        <v>4952</v>
      </c>
      <c r="F3704" s="245">
        <v>62.67</v>
      </c>
    </row>
    <row r="3705" spans="1:6" ht="13.5">
      <c r="A3705" s="244" t="s">
        <v>13225</v>
      </c>
      <c r="B3705" s="244" t="str">
        <f t="shared" si="57"/>
        <v>92379U</v>
      </c>
      <c r="C3705" s="244" t="s">
        <v>7667</v>
      </c>
      <c r="D3705" s="244" t="s">
        <v>2</v>
      </c>
      <c r="E3705" s="244" t="s">
        <v>4952</v>
      </c>
      <c r="F3705" s="245">
        <v>79.790000000000006</v>
      </c>
    </row>
    <row r="3706" spans="1:6" ht="13.5">
      <c r="A3706" s="244" t="s">
        <v>13226</v>
      </c>
      <c r="B3706" s="244" t="str">
        <f t="shared" si="57"/>
        <v>92380U</v>
      </c>
      <c r="C3706" s="244" t="s">
        <v>7668</v>
      </c>
      <c r="D3706" s="244" t="s">
        <v>2</v>
      </c>
      <c r="E3706" s="244" t="s">
        <v>4952</v>
      </c>
      <c r="F3706" s="245">
        <v>85.28</v>
      </c>
    </row>
    <row r="3707" spans="1:6" ht="13.5">
      <c r="A3707" s="244" t="s">
        <v>13227</v>
      </c>
      <c r="B3707" s="244" t="str">
        <f t="shared" si="57"/>
        <v>92381U</v>
      </c>
      <c r="C3707" s="244" t="s">
        <v>7669</v>
      </c>
      <c r="D3707" s="244" t="s">
        <v>2</v>
      </c>
      <c r="E3707" s="244" t="s">
        <v>4952</v>
      </c>
      <c r="F3707" s="245">
        <v>34.69</v>
      </c>
    </row>
    <row r="3708" spans="1:6" ht="13.5">
      <c r="A3708" s="244" t="s">
        <v>13228</v>
      </c>
      <c r="B3708" s="244" t="str">
        <f t="shared" si="57"/>
        <v>92382U</v>
      </c>
      <c r="C3708" s="244" t="s">
        <v>7670</v>
      </c>
      <c r="D3708" s="244" t="s">
        <v>2</v>
      </c>
      <c r="E3708" s="244" t="s">
        <v>4952</v>
      </c>
      <c r="F3708" s="245">
        <v>33.21</v>
      </c>
    </row>
    <row r="3709" spans="1:6" ht="13.5">
      <c r="A3709" s="244" t="s">
        <v>13229</v>
      </c>
      <c r="B3709" s="244" t="str">
        <f t="shared" si="57"/>
        <v>92383U</v>
      </c>
      <c r="C3709" s="244" t="s">
        <v>7671</v>
      </c>
      <c r="D3709" s="244" t="s">
        <v>2</v>
      </c>
      <c r="E3709" s="244" t="s">
        <v>4952</v>
      </c>
      <c r="F3709" s="245">
        <v>43.57</v>
      </c>
    </row>
    <row r="3710" spans="1:6" ht="13.5">
      <c r="A3710" s="244" t="s">
        <v>13230</v>
      </c>
      <c r="B3710" s="244" t="str">
        <f t="shared" si="57"/>
        <v>92384U</v>
      </c>
      <c r="C3710" s="244" t="s">
        <v>7672</v>
      </c>
      <c r="D3710" s="244" t="s">
        <v>2</v>
      </c>
      <c r="E3710" s="244" t="s">
        <v>4952</v>
      </c>
      <c r="F3710" s="245">
        <v>40.64</v>
      </c>
    </row>
    <row r="3711" spans="1:6" ht="13.5">
      <c r="A3711" s="244" t="s">
        <v>13231</v>
      </c>
      <c r="B3711" s="244" t="str">
        <f t="shared" si="57"/>
        <v>92385U</v>
      </c>
      <c r="C3711" s="244" t="s">
        <v>7673</v>
      </c>
      <c r="D3711" s="244" t="s">
        <v>2</v>
      </c>
      <c r="E3711" s="244" t="s">
        <v>4952</v>
      </c>
      <c r="F3711" s="245">
        <v>49.91</v>
      </c>
    </row>
    <row r="3712" spans="1:6" ht="13.5">
      <c r="A3712" s="244" t="s">
        <v>13232</v>
      </c>
      <c r="B3712" s="244" t="str">
        <f t="shared" si="57"/>
        <v>92386U</v>
      </c>
      <c r="C3712" s="244" t="s">
        <v>7674</v>
      </c>
      <c r="D3712" s="244" t="s">
        <v>2</v>
      </c>
      <c r="E3712" s="244" t="s">
        <v>4952</v>
      </c>
      <c r="F3712" s="245">
        <v>47.89</v>
      </c>
    </row>
    <row r="3713" spans="1:6" ht="13.5">
      <c r="A3713" s="244" t="s">
        <v>13233</v>
      </c>
      <c r="B3713" s="244" t="str">
        <f t="shared" si="57"/>
        <v>92387U</v>
      </c>
      <c r="C3713" s="244" t="s">
        <v>7675</v>
      </c>
      <c r="D3713" s="244" t="s">
        <v>2</v>
      </c>
      <c r="E3713" s="244" t="s">
        <v>4952</v>
      </c>
      <c r="F3713" s="245">
        <v>62.8</v>
      </c>
    </row>
    <row r="3714" spans="1:6" ht="13.5">
      <c r="A3714" s="244" t="s">
        <v>13234</v>
      </c>
      <c r="B3714" s="244" t="str">
        <f t="shared" si="57"/>
        <v>92388U</v>
      </c>
      <c r="C3714" s="244" t="s">
        <v>7676</v>
      </c>
      <c r="D3714" s="244" t="s">
        <v>2</v>
      </c>
      <c r="E3714" s="244" t="s">
        <v>4952</v>
      </c>
      <c r="F3714" s="245">
        <v>61.43</v>
      </c>
    </row>
    <row r="3715" spans="1:6" ht="13.5">
      <c r="A3715" s="244" t="s">
        <v>13235</v>
      </c>
      <c r="B3715" s="244" t="str">
        <f t="shared" si="57"/>
        <v>92389U</v>
      </c>
      <c r="C3715" s="244" t="s">
        <v>7677</v>
      </c>
      <c r="D3715" s="244" t="s">
        <v>2</v>
      </c>
      <c r="E3715" s="244" t="s">
        <v>4952</v>
      </c>
      <c r="F3715" s="245">
        <v>96.59</v>
      </c>
    </row>
    <row r="3716" spans="1:6" ht="13.5">
      <c r="A3716" s="244" t="s">
        <v>13236</v>
      </c>
      <c r="B3716" s="244" t="str">
        <f t="shared" si="57"/>
        <v>92390U</v>
      </c>
      <c r="C3716" s="244" t="s">
        <v>7678</v>
      </c>
      <c r="D3716" s="244" t="s">
        <v>2</v>
      </c>
      <c r="E3716" s="244" t="s">
        <v>4952</v>
      </c>
      <c r="F3716" s="245">
        <v>90.55</v>
      </c>
    </row>
    <row r="3717" spans="1:6" ht="13.5">
      <c r="A3717" s="244" t="s">
        <v>13237</v>
      </c>
      <c r="B3717" s="244" t="str">
        <f t="shared" si="57"/>
        <v>92635U</v>
      </c>
      <c r="C3717" s="244" t="s">
        <v>7679</v>
      </c>
      <c r="D3717" s="244" t="s">
        <v>2</v>
      </c>
      <c r="E3717" s="244" t="s">
        <v>4952</v>
      </c>
      <c r="F3717" s="245">
        <v>129.1</v>
      </c>
    </row>
    <row r="3718" spans="1:6" ht="13.5">
      <c r="A3718" s="244" t="s">
        <v>13238</v>
      </c>
      <c r="B3718" s="244" t="str">
        <f t="shared" si="57"/>
        <v>92636U</v>
      </c>
      <c r="C3718" s="244" t="s">
        <v>7680</v>
      </c>
      <c r="D3718" s="244" t="s">
        <v>2</v>
      </c>
      <c r="E3718" s="244" t="s">
        <v>4952</v>
      </c>
      <c r="F3718" s="245">
        <v>117.46</v>
      </c>
    </row>
    <row r="3719" spans="1:6" ht="13.5">
      <c r="A3719" s="244" t="s">
        <v>13239</v>
      </c>
      <c r="B3719" s="244" t="str">
        <f t="shared" si="57"/>
        <v>92637U</v>
      </c>
      <c r="C3719" s="244" t="s">
        <v>7681</v>
      </c>
      <c r="D3719" s="244" t="s">
        <v>2</v>
      </c>
      <c r="E3719" s="244" t="s">
        <v>4952</v>
      </c>
      <c r="F3719" s="245">
        <v>44.83</v>
      </c>
    </row>
    <row r="3720" spans="1:6" ht="13.5">
      <c r="A3720" s="244" t="s">
        <v>13240</v>
      </c>
      <c r="B3720" s="244" t="str">
        <f t="shared" ref="B3720:B3783" si="58">A3720&amp;"U"</f>
        <v>92638U</v>
      </c>
      <c r="C3720" s="244" t="s">
        <v>7682</v>
      </c>
      <c r="D3720" s="244" t="s">
        <v>2</v>
      </c>
      <c r="E3720" s="244" t="s">
        <v>4952</v>
      </c>
      <c r="F3720" s="245">
        <v>54.56</v>
      </c>
    </row>
    <row r="3721" spans="1:6" ht="13.5">
      <c r="A3721" s="244" t="s">
        <v>13241</v>
      </c>
      <c r="B3721" s="244" t="str">
        <f t="shared" si="58"/>
        <v>92639U</v>
      </c>
      <c r="C3721" s="244" t="s">
        <v>7683</v>
      </c>
      <c r="D3721" s="244" t="s">
        <v>2</v>
      </c>
      <c r="E3721" s="244" t="s">
        <v>4952</v>
      </c>
      <c r="F3721" s="245">
        <v>63.08</v>
      </c>
    </row>
    <row r="3722" spans="1:6" ht="13.5">
      <c r="A3722" s="244" t="s">
        <v>13242</v>
      </c>
      <c r="B3722" s="244" t="str">
        <f t="shared" si="58"/>
        <v>92640U</v>
      </c>
      <c r="C3722" s="244" t="s">
        <v>7684</v>
      </c>
      <c r="D3722" s="244" t="s">
        <v>2</v>
      </c>
      <c r="E3722" s="244" t="s">
        <v>4952</v>
      </c>
      <c r="F3722" s="245">
        <v>81.86</v>
      </c>
    </row>
    <row r="3723" spans="1:6" ht="13.5">
      <c r="A3723" s="244" t="s">
        <v>13243</v>
      </c>
      <c r="B3723" s="244" t="str">
        <f t="shared" si="58"/>
        <v>92642U</v>
      </c>
      <c r="C3723" s="244" t="s">
        <v>7685</v>
      </c>
      <c r="D3723" s="244" t="s">
        <v>2</v>
      </c>
      <c r="E3723" s="244" t="s">
        <v>4952</v>
      </c>
      <c r="F3723" s="245">
        <v>123.75</v>
      </c>
    </row>
    <row r="3724" spans="1:6" ht="13.5">
      <c r="A3724" s="244" t="s">
        <v>13244</v>
      </c>
      <c r="B3724" s="244" t="str">
        <f t="shared" si="58"/>
        <v>92644U</v>
      </c>
      <c r="C3724" s="244" t="s">
        <v>7686</v>
      </c>
      <c r="D3724" s="244" t="s">
        <v>2</v>
      </c>
      <c r="E3724" s="244" t="s">
        <v>4952</v>
      </c>
      <c r="F3724" s="245">
        <v>155.52000000000001</v>
      </c>
    </row>
    <row r="3725" spans="1:6" ht="13.5">
      <c r="A3725" s="244" t="s">
        <v>13245</v>
      </c>
      <c r="B3725" s="244" t="str">
        <f t="shared" si="58"/>
        <v>92657U</v>
      </c>
      <c r="C3725" s="244" t="s">
        <v>7687</v>
      </c>
      <c r="D3725" s="244" t="s">
        <v>2</v>
      </c>
      <c r="E3725" s="244" t="s">
        <v>4952</v>
      </c>
      <c r="F3725" s="245">
        <v>16.84</v>
      </c>
    </row>
    <row r="3726" spans="1:6" ht="13.5">
      <c r="A3726" s="244" t="s">
        <v>13246</v>
      </c>
      <c r="B3726" s="244" t="str">
        <f t="shared" si="58"/>
        <v>92658U</v>
      </c>
      <c r="C3726" s="244" t="s">
        <v>7688</v>
      </c>
      <c r="D3726" s="244" t="s">
        <v>2</v>
      </c>
      <c r="E3726" s="244" t="s">
        <v>4952</v>
      </c>
      <c r="F3726" s="245">
        <v>17.95</v>
      </c>
    </row>
    <row r="3727" spans="1:6" ht="13.5">
      <c r="A3727" s="244" t="s">
        <v>13247</v>
      </c>
      <c r="B3727" s="244" t="str">
        <f t="shared" si="58"/>
        <v>92659U</v>
      </c>
      <c r="C3727" s="244" t="s">
        <v>7689</v>
      </c>
      <c r="D3727" s="244" t="s">
        <v>2</v>
      </c>
      <c r="E3727" s="244" t="s">
        <v>4952</v>
      </c>
      <c r="F3727" s="245">
        <v>20.74</v>
      </c>
    </row>
    <row r="3728" spans="1:6" ht="13.5">
      <c r="A3728" s="244" t="s">
        <v>13248</v>
      </c>
      <c r="B3728" s="244" t="str">
        <f t="shared" si="58"/>
        <v>92660U</v>
      </c>
      <c r="C3728" s="244" t="s">
        <v>7690</v>
      </c>
      <c r="D3728" s="244" t="s">
        <v>2</v>
      </c>
      <c r="E3728" s="244" t="s">
        <v>4952</v>
      </c>
      <c r="F3728" s="245">
        <v>21.77</v>
      </c>
    </row>
    <row r="3729" spans="1:6" ht="13.5">
      <c r="A3729" s="244" t="s">
        <v>13249</v>
      </c>
      <c r="B3729" s="244" t="str">
        <f t="shared" si="58"/>
        <v>92661U</v>
      </c>
      <c r="C3729" s="244" t="s">
        <v>7691</v>
      </c>
      <c r="D3729" s="244" t="s">
        <v>2</v>
      </c>
      <c r="E3729" s="244" t="s">
        <v>4952</v>
      </c>
      <c r="F3729" s="245">
        <v>24.73</v>
      </c>
    </row>
    <row r="3730" spans="1:6" ht="13.5">
      <c r="A3730" s="244" t="s">
        <v>13250</v>
      </c>
      <c r="B3730" s="244" t="str">
        <f t="shared" si="58"/>
        <v>92662U</v>
      </c>
      <c r="C3730" s="244" t="s">
        <v>7692</v>
      </c>
      <c r="D3730" s="244" t="s">
        <v>2</v>
      </c>
      <c r="E3730" s="244" t="s">
        <v>4952</v>
      </c>
      <c r="F3730" s="245">
        <v>24.93</v>
      </c>
    </row>
    <row r="3731" spans="1:6" ht="13.5">
      <c r="A3731" s="244" t="s">
        <v>13251</v>
      </c>
      <c r="B3731" s="244" t="str">
        <f t="shared" si="58"/>
        <v>92663U</v>
      </c>
      <c r="C3731" s="244" t="s">
        <v>7693</v>
      </c>
      <c r="D3731" s="244" t="s">
        <v>2</v>
      </c>
      <c r="E3731" s="244" t="s">
        <v>4952</v>
      </c>
      <c r="F3731" s="245">
        <v>33.18</v>
      </c>
    </row>
    <row r="3732" spans="1:6" ht="13.5">
      <c r="A3732" s="244" t="s">
        <v>13252</v>
      </c>
      <c r="B3732" s="244" t="str">
        <f t="shared" si="58"/>
        <v>92664U</v>
      </c>
      <c r="C3732" s="244" t="s">
        <v>7694</v>
      </c>
      <c r="D3732" s="244" t="s">
        <v>2</v>
      </c>
      <c r="E3732" s="244" t="s">
        <v>4952</v>
      </c>
      <c r="F3732" s="245">
        <v>33.17</v>
      </c>
    </row>
    <row r="3733" spans="1:6" ht="13.5">
      <c r="A3733" s="244" t="s">
        <v>13253</v>
      </c>
      <c r="B3733" s="244" t="str">
        <f t="shared" si="58"/>
        <v>92665U</v>
      </c>
      <c r="C3733" s="244" t="s">
        <v>7695</v>
      </c>
      <c r="D3733" s="244" t="s">
        <v>2</v>
      </c>
      <c r="E3733" s="244" t="s">
        <v>4952</v>
      </c>
      <c r="F3733" s="245">
        <v>45.63</v>
      </c>
    </row>
    <row r="3734" spans="1:6" ht="13.5">
      <c r="A3734" s="244" t="s">
        <v>13254</v>
      </c>
      <c r="B3734" s="244" t="str">
        <f t="shared" si="58"/>
        <v>92666U</v>
      </c>
      <c r="C3734" s="244" t="s">
        <v>7696</v>
      </c>
      <c r="D3734" s="244" t="s">
        <v>2</v>
      </c>
      <c r="E3734" s="244" t="s">
        <v>4952</v>
      </c>
      <c r="F3734" s="245">
        <v>51.81</v>
      </c>
    </row>
    <row r="3735" spans="1:6" ht="13.5">
      <c r="A3735" s="244" t="s">
        <v>13255</v>
      </c>
      <c r="B3735" s="244" t="str">
        <f t="shared" si="58"/>
        <v>92667U</v>
      </c>
      <c r="C3735" s="244" t="s">
        <v>7697</v>
      </c>
      <c r="D3735" s="244" t="s">
        <v>2</v>
      </c>
      <c r="E3735" s="244" t="s">
        <v>4952</v>
      </c>
      <c r="F3735" s="245">
        <v>67.16</v>
      </c>
    </row>
    <row r="3736" spans="1:6" ht="13.5">
      <c r="A3736" s="244" t="s">
        <v>13256</v>
      </c>
      <c r="B3736" s="244" t="str">
        <f t="shared" si="58"/>
        <v>92668U</v>
      </c>
      <c r="C3736" s="244" t="s">
        <v>7698</v>
      </c>
      <c r="D3736" s="244" t="s">
        <v>2</v>
      </c>
      <c r="E3736" s="244" t="s">
        <v>4952</v>
      </c>
      <c r="F3736" s="245">
        <v>72.650000000000006</v>
      </c>
    </row>
    <row r="3737" spans="1:6" ht="13.5">
      <c r="A3737" s="244" t="s">
        <v>13257</v>
      </c>
      <c r="B3737" s="244" t="str">
        <f t="shared" si="58"/>
        <v>92669U</v>
      </c>
      <c r="C3737" s="244" t="s">
        <v>7699</v>
      </c>
      <c r="D3737" s="244" t="s">
        <v>2</v>
      </c>
      <c r="E3737" s="244" t="s">
        <v>4952</v>
      </c>
      <c r="F3737" s="245">
        <v>25.55</v>
      </c>
    </row>
    <row r="3738" spans="1:6" ht="13.5">
      <c r="A3738" s="244" t="s">
        <v>13258</v>
      </c>
      <c r="B3738" s="244" t="str">
        <f t="shared" si="58"/>
        <v>92670U</v>
      </c>
      <c r="C3738" s="244" t="s">
        <v>7700</v>
      </c>
      <c r="D3738" s="244" t="s">
        <v>2</v>
      </c>
      <c r="E3738" s="244" t="s">
        <v>4952</v>
      </c>
      <c r="F3738" s="245">
        <v>24.07</v>
      </c>
    </row>
    <row r="3739" spans="1:6" ht="13.5">
      <c r="A3739" s="244" t="s">
        <v>13259</v>
      </c>
      <c r="B3739" s="244" t="str">
        <f t="shared" si="58"/>
        <v>92671U</v>
      </c>
      <c r="C3739" s="244" t="s">
        <v>7701</v>
      </c>
      <c r="D3739" s="244" t="s">
        <v>2</v>
      </c>
      <c r="E3739" s="244" t="s">
        <v>4952</v>
      </c>
      <c r="F3739" s="245">
        <v>33.21</v>
      </c>
    </row>
    <row r="3740" spans="1:6" ht="13.5">
      <c r="A3740" s="244" t="s">
        <v>13260</v>
      </c>
      <c r="B3740" s="244" t="str">
        <f t="shared" si="58"/>
        <v>92672U</v>
      </c>
      <c r="C3740" s="244" t="s">
        <v>7702</v>
      </c>
      <c r="D3740" s="244" t="s">
        <v>2</v>
      </c>
      <c r="E3740" s="244" t="s">
        <v>4952</v>
      </c>
      <c r="F3740" s="245">
        <v>30.28</v>
      </c>
    </row>
    <row r="3741" spans="1:6" ht="13.5">
      <c r="A3741" s="244" t="s">
        <v>13261</v>
      </c>
      <c r="B3741" s="244" t="str">
        <f t="shared" si="58"/>
        <v>92673U</v>
      </c>
      <c r="C3741" s="244" t="s">
        <v>7703</v>
      </c>
      <c r="D3741" s="244" t="s">
        <v>2</v>
      </c>
      <c r="E3741" s="244" t="s">
        <v>4952</v>
      </c>
      <c r="F3741" s="245">
        <v>38.11</v>
      </c>
    </row>
    <row r="3742" spans="1:6" ht="13.5">
      <c r="A3742" s="244" t="s">
        <v>13262</v>
      </c>
      <c r="B3742" s="244" t="str">
        <f t="shared" si="58"/>
        <v>92674U</v>
      </c>
      <c r="C3742" s="244" t="s">
        <v>7704</v>
      </c>
      <c r="D3742" s="244" t="s">
        <v>2</v>
      </c>
      <c r="E3742" s="244" t="s">
        <v>4952</v>
      </c>
      <c r="F3742" s="245">
        <v>36.090000000000003</v>
      </c>
    </row>
    <row r="3743" spans="1:6" ht="13.5">
      <c r="A3743" s="244" t="s">
        <v>13263</v>
      </c>
      <c r="B3743" s="244" t="str">
        <f t="shared" si="58"/>
        <v>92675U</v>
      </c>
      <c r="C3743" s="244" t="s">
        <v>7705</v>
      </c>
      <c r="D3743" s="244" t="s">
        <v>2</v>
      </c>
      <c r="E3743" s="244" t="s">
        <v>4952</v>
      </c>
      <c r="F3743" s="245">
        <v>49.23</v>
      </c>
    </row>
    <row r="3744" spans="1:6" ht="13.5">
      <c r="A3744" s="244" t="s">
        <v>13264</v>
      </c>
      <c r="B3744" s="244" t="str">
        <f t="shared" si="58"/>
        <v>92676U</v>
      </c>
      <c r="C3744" s="244" t="s">
        <v>7706</v>
      </c>
      <c r="D3744" s="244" t="s">
        <v>2</v>
      </c>
      <c r="E3744" s="244" t="s">
        <v>4952</v>
      </c>
      <c r="F3744" s="245">
        <v>47.86</v>
      </c>
    </row>
    <row r="3745" spans="1:6" ht="13.5">
      <c r="A3745" s="244" t="s">
        <v>13265</v>
      </c>
      <c r="B3745" s="244" t="str">
        <f t="shared" si="58"/>
        <v>92677U</v>
      </c>
      <c r="C3745" s="244" t="s">
        <v>7707</v>
      </c>
      <c r="D3745" s="244" t="s">
        <v>2</v>
      </c>
      <c r="E3745" s="244" t="s">
        <v>4952</v>
      </c>
      <c r="F3745" s="245">
        <v>80.33</v>
      </c>
    </row>
    <row r="3746" spans="1:6" ht="13.5">
      <c r="A3746" s="244" t="s">
        <v>13266</v>
      </c>
      <c r="B3746" s="244" t="str">
        <f t="shared" si="58"/>
        <v>92678U</v>
      </c>
      <c r="C3746" s="244" t="s">
        <v>7708</v>
      </c>
      <c r="D3746" s="244" t="s">
        <v>2</v>
      </c>
      <c r="E3746" s="244" t="s">
        <v>4952</v>
      </c>
      <c r="F3746" s="245">
        <v>74.290000000000006</v>
      </c>
    </row>
    <row r="3747" spans="1:6" ht="13.5">
      <c r="A3747" s="244" t="s">
        <v>13267</v>
      </c>
      <c r="B3747" s="244" t="str">
        <f t="shared" si="58"/>
        <v>92679U</v>
      </c>
      <c r="C3747" s="244" t="s">
        <v>7709</v>
      </c>
      <c r="D3747" s="244" t="s">
        <v>2</v>
      </c>
      <c r="E3747" s="244" t="s">
        <v>4952</v>
      </c>
      <c r="F3747" s="245">
        <v>110.17</v>
      </c>
    </row>
    <row r="3748" spans="1:6" ht="13.5">
      <c r="A3748" s="244" t="s">
        <v>13268</v>
      </c>
      <c r="B3748" s="244" t="str">
        <f t="shared" si="58"/>
        <v>92680U</v>
      </c>
      <c r="C3748" s="244" t="s">
        <v>7710</v>
      </c>
      <c r="D3748" s="244" t="s">
        <v>2</v>
      </c>
      <c r="E3748" s="244" t="s">
        <v>4952</v>
      </c>
      <c r="F3748" s="245">
        <v>98.53</v>
      </c>
    </row>
    <row r="3749" spans="1:6" ht="13.5">
      <c r="A3749" s="244" t="s">
        <v>13269</v>
      </c>
      <c r="B3749" s="244" t="str">
        <f t="shared" si="58"/>
        <v>92681U</v>
      </c>
      <c r="C3749" s="244" t="s">
        <v>7711</v>
      </c>
      <c r="D3749" s="244" t="s">
        <v>2</v>
      </c>
      <c r="E3749" s="244" t="s">
        <v>4952</v>
      </c>
      <c r="F3749" s="245">
        <v>32.64</v>
      </c>
    </row>
    <row r="3750" spans="1:6" ht="13.5">
      <c r="A3750" s="244" t="s">
        <v>13270</v>
      </c>
      <c r="B3750" s="244" t="str">
        <f t="shared" si="58"/>
        <v>92682U</v>
      </c>
      <c r="C3750" s="244" t="s">
        <v>7712</v>
      </c>
      <c r="D3750" s="244" t="s">
        <v>2</v>
      </c>
      <c r="E3750" s="244" t="s">
        <v>4952</v>
      </c>
      <c r="F3750" s="245">
        <v>40.71</v>
      </c>
    </row>
    <row r="3751" spans="1:6" ht="13.5">
      <c r="A3751" s="244" t="s">
        <v>13271</v>
      </c>
      <c r="B3751" s="244" t="str">
        <f t="shared" si="58"/>
        <v>92683U</v>
      </c>
      <c r="C3751" s="244" t="s">
        <v>7713</v>
      </c>
      <c r="D3751" s="244" t="s">
        <v>2</v>
      </c>
      <c r="E3751" s="244" t="s">
        <v>4952</v>
      </c>
      <c r="F3751" s="245">
        <v>47.37</v>
      </c>
    </row>
    <row r="3752" spans="1:6" ht="13.5">
      <c r="A3752" s="244" t="s">
        <v>13272</v>
      </c>
      <c r="B3752" s="244" t="str">
        <f t="shared" si="58"/>
        <v>92684U</v>
      </c>
      <c r="C3752" s="244" t="s">
        <v>7714</v>
      </c>
      <c r="D3752" s="244" t="s">
        <v>2</v>
      </c>
      <c r="E3752" s="244" t="s">
        <v>4952</v>
      </c>
      <c r="F3752" s="245">
        <v>63.77</v>
      </c>
    </row>
    <row r="3753" spans="1:6" ht="13.5">
      <c r="A3753" s="244" t="s">
        <v>13273</v>
      </c>
      <c r="B3753" s="244" t="str">
        <f t="shared" si="58"/>
        <v>92685U</v>
      </c>
      <c r="C3753" s="244" t="s">
        <v>7715</v>
      </c>
      <c r="D3753" s="244" t="s">
        <v>2</v>
      </c>
      <c r="E3753" s="244" t="s">
        <v>4952</v>
      </c>
      <c r="F3753" s="245">
        <v>102.08</v>
      </c>
    </row>
    <row r="3754" spans="1:6" ht="13.5">
      <c r="A3754" s="244" t="s">
        <v>13274</v>
      </c>
      <c r="B3754" s="244" t="str">
        <f t="shared" si="58"/>
        <v>92686U</v>
      </c>
      <c r="C3754" s="244" t="s">
        <v>7716</v>
      </c>
      <c r="D3754" s="244" t="s">
        <v>2</v>
      </c>
      <c r="E3754" s="244" t="s">
        <v>4952</v>
      </c>
      <c r="F3754" s="245">
        <v>130.26</v>
      </c>
    </row>
    <row r="3755" spans="1:6" ht="13.5">
      <c r="A3755" s="244" t="s">
        <v>13275</v>
      </c>
      <c r="B3755" s="244" t="str">
        <f t="shared" si="58"/>
        <v>92692U</v>
      </c>
      <c r="C3755" s="244" t="s">
        <v>7717</v>
      </c>
      <c r="D3755" s="244" t="s">
        <v>2</v>
      </c>
      <c r="E3755" s="244" t="s">
        <v>4952</v>
      </c>
      <c r="F3755" s="245">
        <v>9.08</v>
      </c>
    </row>
    <row r="3756" spans="1:6" ht="13.5">
      <c r="A3756" s="244" t="s">
        <v>13276</v>
      </c>
      <c r="B3756" s="244" t="str">
        <f t="shared" si="58"/>
        <v>92693U</v>
      </c>
      <c r="C3756" s="244" t="s">
        <v>7718</v>
      </c>
      <c r="D3756" s="244" t="s">
        <v>2</v>
      </c>
      <c r="E3756" s="244" t="s">
        <v>4952</v>
      </c>
      <c r="F3756" s="245">
        <v>9.33</v>
      </c>
    </row>
    <row r="3757" spans="1:6" ht="13.5">
      <c r="A3757" s="244" t="s">
        <v>13277</v>
      </c>
      <c r="B3757" s="244" t="str">
        <f t="shared" si="58"/>
        <v>92694U</v>
      </c>
      <c r="C3757" s="244" t="s">
        <v>7719</v>
      </c>
      <c r="D3757" s="244" t="s">
        <v>2</v>
      </c>
      <c r="E3757" s="244" t="s">
        <v>4952</v>
      </c>
      <c r="F3757" s="245">
        <v>14.44</v>
      </c>
    </row>
    <row r="3758" spans="1:6" ht="13.5">
      <c r="A3758" s="244" t="s">
        <v>13278</v>
      </c>
      <c r="B3758" s="244" t="str">
        <f t="shared" si="58"/>
        <v>92695U</v>
      </c>
      <c r="C3758" s="244" t="s">
        <v>7720</v>
      </c>
      <c r="D3758" s="244" t="s">
        <v>2</v>
      </c>
      <c r="E3758" s="244" t="s">
        <v>4952</v>
      </c>
      <c r="F3758" s="245">
        <v>14.69</v>
      </c>
    </row>
    <row r="3759" spans="1:6" ht="13.5">
      <c r="A3759" s="244" t="s">
        <v>13279</v>
      </c>
      <c r="B3759" s="244" t="str">
        <f t="shared" si="58"/>
        <v>92696U</v>
      </c>
      <c r="C3759" s="244" t="s">
        <v>7721</v>
      </c>
      <c r="D3759" s="244" t="s">
        <v>2</v>
      </c>
      <c r="E3759" s="244" t="s">
        <v>4952</v>
      </c>
      <c r="F3759" s="245">
        <v>22.65</v>
      </c>
    </row>
    <row r="3760" spans="1:6" ht="13.5">
      <c r="A3760" s="244" t="s">
        <v>13280</v>
      </c>
      <c r="B3760" s="244" t="str">
        <f t="shared" si="58"/>
        <v>92697U</v>
      </c>
      <c r="C3760" s="244" t="s">
        <v>7722</v>
      </c>
      <c r="D3760" s="244" t="s">
        <v>2</v>
      </c>
      <c r="E3760" s="244" t="s">
        <v>4952</v>
      </c>
      <c r="F3760" s="245">
        <v>23.76</v>
      </c>
    </row>
    <row r="3761" spans="1:6" ht="13.5">
      <c r="A3761" s="244" t="s">
        <v>13281</v>
      </c>
      <c r="B3761" s="244" t="str">
        <f t="shared" si="58"/>
        <v>92698U</v>
      </c>
      <c r="C3761" s="244" t="s">
        <v>7723</v>
      </c>
      <c r="D3761" s="244" t="s">
        <v>2</v>
      </c>
      <c r="E3761" s="244" t="s">
        <v>4952</v>
      </c>
      <c r="F3761" s="245">
        <v>13.42</v>
      </c>
    </row>
    <row r="3762" spans="1:6" ht="13.5">
      <c r="A3762" s="244" t="s">
        <v>13282</v>
      </c>
      <c r="B3762" s="244" t="str">
        <f t="shared" si="58"/>
        <v>92699U</v>
      </c>
      <c r="C3762" s="244" t="s">
        <v>7724</v>
      </c>
      <c r="D3762" s="244" t="s">
        <v>2</v>
      </c>
      <c r="E3762" s="244" t="s">
        <v>4952</v>
      </c>
      <c r="F3762" s="245">
        <v>12.62</v>
      </c>
    </row>
    <row r="3763" spans="1:6" ht="13.5">
      <c r="A3763" s="244" t="s">
        <v>13283</v>
      </c>
      <c r="B3763" s="244" t="str">
        <f t="shared" si="58"/>
        <v>92700U</v>
      </c>
      <c r="C3763" s="244" t="s">
        <v>7725</v>
      </c>
      <c r="D3763" s="244" t="s">
        <v>2</v>
      </c>
      <c r="E3763" s="244" t="s">
        <v>4952</v>
      </c>
      <c r="F3763" s="245">
        <v>21.92</v>
      </c>
    </row>
    <row r="3764" spans="1:6" ht="13.5">
      <c r="A3764" s="244" t="s">
        <v>13284</v>
      </c>
      <c r="B3764" s="244" t="str">
        <f t="shared" si="58"/>
        <v>92701U</v>
      </c>
      <c r="C3764" s="244" t="s">
        <v>7726</v>
      </c>
      <c r="D3764" s="244" t="s">
        <v>2</v>
      </c>
      <c r="E3764" s="244" t="s">
        <v>4952</v>
      </c>
      <c r="F3764" s="245">
        <v>20.73</v>
      </c>
    </row>
    <row r="3765" spans="1:6" ht="13.5">
      <c r="A3765" s="244" t="s">
        <v>13285</v>
      </c>
      <c r="B3765" s="244" t="str">
        <f t="shared" si="58"/>
        <v>92702U</v>
      </c>
      <c r="C3765" s="244" t="s">
        <v>7727</v>
      </c>
      <c r="D3765" s="244" t="s">
        <v>2</v>
      </c>
      <c r="E3765" s="244" t="s">
        <v>4952</v>
      </c>
      <c r="F3765" s="245">
        <v>34.33</v>
      </c>
    </row>
    <row r="3766" spans="1:6" ht="13.5">
      <c r="A3766" s="244" t="s">
        <v>13286</v>
      </c>
      <c r="B3766" s="244" t="str">
        <f t="shared" si="58"/>
        <v>92703U</v>
      </c>
      <c r="C3766" s="244" t="s">
        <v>7728</v>
      </c>
      <c r="D3766" s="244" t="s">
        <v>2</v>
      </c>
      <c r="E3766" s="244" t="s">
        <v>4952</v>
      </c>
      <c r="F3766" s="245">
        <v>32.85</v>
      </c>
    </row>
    <row r="3767" spans="1:6" ht="13.5">
      <c r="A3767" s="244" t="s">
        <v>13287</v>
      </c>
      <c r="B3767" s="244" t="str">
        <f t="shared" si="58"/>
        <v>92704U</v>
      </c>
      <c r="C3767" s="244" t="s">
        <v>7729</v>
      </c>
      <c r="D3767" s="244" t="s">
        <v>2</v>
      </c>
      <c r="E3767" s="244" t="s">
        <v>4952</v>
      </c>
      <c r="F3767" s="245">
        <v>17</v>
      </c>
    </row>
    <row r="3768" spans="1:6" ht="13.5">
      <c r="A3768" s="244" t="s">
        <v>13288</v>
      </c>
      <c r="B3768" s="244" t="str">
        <f t="shared" si="58"/>
        <v>92705U</v>
      </c>
      <c r="C3768" s="244" t="s">
        <v>7730</v>
      </c>
      <c r="D3768" s="244" t="s">
        <v>2</v>
      </c>
      <c r="E3768" s="244" t="s">
        <v>4952</v>
      </c>
      <c r="F3768" s="245">
        <v>27.41</v>
      </c>
    </row>
    <row r="3769" spans="1:6" ht="13.5">
      <c r="A3769" s="244" t="s">
        <v>13289</v>
      </c>
      <c r="B3769" s="244" t="str">
        <f t="shared" si="58"/>
        <v>92706U</v>
      </c>
      <c r="C3769" s="244" t="s">
        <v>7731</v>
      </c>
      <c r="D3769" s="244" t="s">
        <v>2</v>
      </c>
      <c r="E3769" s="244" t="s">
        <v>4952</v>
      </c>
      <c r="F3769" s="245">
        <v>44.35</v>
      </c>
    </row>
    <row r="3770" spans="1:6" ht="13.5">
      <c r="A3770" s="244" t="s">
        <v>13290</v>
      </c>
      <c r="B3770" s="244" t="str">
        <f t="shared" si="58"/>
        <v>92889U</v>
      </c>
      <c r="C3770" s="244" t="s">
        <v>7732</v>
      </c>
      <c r="D3770" s="244" t="s">
        <v>2</v>
      </c>
      <c r="E3770" s="244" t="s">
        <v>4952</v>
      </c>
      <c r="F3770" s="245">
        <v>82.35</v>
      </c>
    </row>
    <row r="3771" spans="1:6" ht="13.5">
      <c r="A3771" s="244" t="s">
        <v>13291</v>
      </c>
      <c r="B3771" s="244" t="str">
        <f t="shared" si="58"/>
        <v>92890U</v>
      </c>
      <c r="C3771" s="244" t="s">
        <v>7733</v>
      </c>
      <c r="D3771" s="244" t="s">
        <v>2</v>
      </c>
      <c r="E3771" s="244" t="s">
        <v>4952</v>
      </c>
      <c r="F3771" s="245">
        <v>124.31</v>
      </c>
    </row>
    <row r="3772" spans="1:6" ht="13.5">
      <c r="A3772" s="244" t="s">
        <v>13292</v>
      </c>
      <c r="B3772" s="244" t="str">
        <f t="shared" si="58"/>
        <v>92891U</v>
      </c>
      <c r="C3772" s="244" t="s">
        <v>7734</v>
      </c>
      <c r="D3772" s="244" t="s">
        <v>2</v>
      </c>
      <c r="E3772" s="244" t="s">
        <v>4952</v>
      </c>
      <c r="F3772" s="245">
        <v>181.78</v>
      </c>
    </row>
    <row r="3773" spans="1:6" ht="13.5">
      <c r="A3773" s="244" t="s">
        <v>13293</v>
      </c>
      <c r="B3773" s="244" t="str">
        <f t="shared" si="58"/>
        <v>92892U</v>
      </c>
      <c r="C3773" s="244" t="s">
        <v>7735</v>
      </c>
      <c r="D3773" s="244" t="s">
        <v>2</v>
      </c>
      <c r="E3773" s="244" t="s">
        <v>4952</v>
      </c>
      <c r="F3773" s="245">
        <v>35.96</v>
      </c>
    </row>
    <row r="3774" spans="1:6" ht="13.5">
      <c r="A3774" s="244" t="s">
        <v>13294</v>
      </c>
      <c r="B3774" s="244" t="str">
        <f t="shared" si="58"/>
        <v>92893U</v>
      </c>
      <c r="C3774" s="244" t="s">
        <v>7736</v>
      </c>
      <c r="D3774" s="244" t="s">
        <v>2</v>
      </c>
      <c r="E3774" s="244" t="s">
        <v>4952</v>
      </c>
      <c r="F3774" s="245">
        <v>50.85</v>
      </c>
    </row>
    <row r="3775" spans="1:6" ht="13.5">
      <c r="A3775" s="244" t="s">
        <v>13295</v>
      </c>
      <c r="B3775" s="244" t="str">
        <f t="shared" si="58"/>
        <v>92894U</v>
      </c>
      <c r="C3775" s="244" t="s">
        <v>7737</v>
      </c>
      <c r="D3775" s="244" t="s">
        <v>2</v>
      </c>
      <c r="E3775" s="244" t="s">
        <v>4952</v>
      </c>
      <c r="F3775" s="245">
        <v>60.64</v>
      </c>
    </row>
    <row r="3776" spans="1:6" ht="13.5">
      <c r="A3776" s="244" t="s">
        <v>13296</v>
      </c>
      <c r="B3776" s="244" t="str">
        <f t="shared" si="58"/>
        <v>92895U</v>
      </c>
      <c r="C3776" s="244" t="s">
        <v>7738</v>
      </c>
      <c r="D3776" s="244" t="s">
        <v>2</v>
      </c>
      <c r="E3776" s="244" t="s">
        <v>4952</v>
      </c>
      <c r="F3776" s="245">
        <v>82.31</v>
      </c>
    </row>
    <row r="3777" spans="1:6" ht="13.5">
      <c r="A3777" s="244" t="s">
        <v>13297</v>
      </c>
      <c r="B3777" s="244" t="str">
        <f t="shared" si="58"/>
        <v>92896U</v>
      </c>
      <c r="C3777" s="244" t="s">
        <v>7739</v>
      </c>
      <c r="D3777" s="244" t="s">
        <v>2</v>
      </c>
      <c r="E3777" s="244" t="s">
        <v>4952</v>
      </c>
      <c r="F3777" s="245">
        <v>125.4</v>
      </c>
    </row>
    <row r="3778" spans="1:6" ht="13.5">
      <c r="A3778" s="244" t="s">
        <v>13298</v>
      </c>
      <c r="B3778" s="244" t="str">
        <f t="shared" si="58"/>
        <v>92897U</v>
      </c>
      <c r="C3778" s="244" t="s">
        <v>7740</v>
      </c>
      <c r="D3778" s="244" t="s">
        <v>2</v>
      </c>
      <c r="E3778" s="244" t="s">
        <v>4952</v>
      </c>
      <c r="F3778" s="245">
        <v>184.03</v>
      </c>
    </row>
    <row r="3779" spans="1:6" ht="13.5">
      <c r="A3779" s="244" t="s">
        <v>13299</v>
      </c>
      <c r="B3779" s="244" t="str">
        <f t="shared" si="58"/>
        <v>92898U</v>
      </c>
      <c r="C3779" s="244" t="s">
        <v>7741</v>
      </c>
      <c r="D3779" s="244" t="s">
        <v>2</v>
      </c>
      <c r="E3779" s="244" t="s">
        <v>4952</v>
      </c>
      <c r="F3779" s="245">
        <v>29.88</v>
      </c>
    </row>
    <row r="3780" spans="1:6" ht="13.5">
      <c r="A3780" s="244" t="s">
        <v>13300</v>
      </c>
      <c r="B3780" s="244" t="str">
        <f t="shared" si="58"/>
        <v>92899U</v>
      </c>
      <c r="C3780" s="244" t="s">
        <v>7742</v>
      </c>
      <c r="D3780" s="244" t="s">
        <v>2</v>
      </c>
      <c r="E3780" s="244" t="s">
        <v>4952</v>
      </c>
      <c r="F3780" s="245">
        <v>43.94</v>
      </c>
    </row>
    <row r="3781" spans="1:6" ht="13.5">
      <c r="A3781" s="244" t="s">
        <v>13301</v>
      </c>
      <c r="B3781" s="244" t="str">
        <f t="shared" si="58"/>
        <v>92900U</v>
      </c>
      <c r="C3781" s="244" t="s">
        <v>7743</v>
      </c>
      <c r="D3781" s="244" t="s">
        <v>2</v>
      </c>
      <c r="E3781" s="244" t="s">
        <v>4952</v>
      </c>
      <c r="F3781" s="245">
        <v>52.76</v>
      </c>
    </row>
    <row r="3782" spans="1:6" ht="13.5">
      <c r="A3782" s="244" t="s">
        <v>13302</v>
      </c>
      <c r="B3782" s="244" t="str">
        <f t="shared" si="58"/>
        <v>92901U</v>
      </c>
      <c r="C3782" s="244" t="s">
        <v>7744</v>
      </c>
      <c r="D3782" s="244" t="s">
        <v>2</v>
      </c>
      <c r="E3782" s="244" t="s">
        <v>4952</v>
      </c>
      <c r="F3782" s="245">
        <v>73.25</v>
      </c>
    </row>
    <row r="3783" spans="1:6" ht="13.5">
      <c r="A3783" s="244" t="s">
        <v>13303</v>
      </c>
      <c r="B3783" s="244" t="str">
        <f t="shared" si="58"/>
        <v>92902U</v>
      </c>
      <c r="C3783" s="244" t="s">
        <v>7745</v>
      </c>
      <c r="D3783" s="244" t="s">
        <v>2</v>
      </c>
      <c r="E3783" s="244" t="s">
        <v>4952</v>
      </c>
      <c r="F3783" s="245">
        <v>114.54</v>
      </c>
    </row>
    <row r="3784" spans="1:6" ht="13.5">
      <c r="A3784" s="244" t="s">
        <v>13304</v>
      </c>
      <c r="B3784" s="244" t="str">
        <f t="shared" ref="B3784:B3847" si="59">A3784&amp;"U"</f>
        <v>92903U</v>
      </c>
      <c r="C3784" s="244" t="s">
        <v>7746</v>
      </c>
      <c r="D3784" s="244" t="s">
        <v>2</v>
      </c>
      <c r="E3784" s="244" t="s">
        <v>4952</v>
      </c>
      <c r="F3784" s="245">
        <v>171.4</v>
      </c>
    </row>
    <row r="3785" spans="1:6" ht="13.5">
      <c r="A3785" s="244" t="s">
        <v>13305</v>
      </c>
      <c r="B3785" s="244" t="str">
        <f t="shared" si="59"/>
        <v>92904U</v>
      </c>
      <c r="C3785" s="244" t="s">
        <v>7747</v>
      </c>
      <c r="D3785" s="244" t="s">
        <v>2</v>
      </c>
      <c r="E3785" s="244" t="s">
        <v>4952</v>
      </c>
      <c r="F3785" s="245">
        <v>20.27</v>
      </c>
    </row>
    <row r="3786" spans="1:6" ht="13.5">
      <c r="A3786" s="244" t="s">
        <v>13306</v>
      </c>
      <c r="B3786" s="244" t="str">
        <f t="shared" si="59"/>
        <v>92905U</v>
      </c>
      <c r="C3786" s="244" t="s">
        <v>7748</v>
      </c>
      <c r="D3786" s="244" t="s">
        <v>2</v>
      </c>
      <c r="E3786" s="244" t="s">
        <v>4952</v>
      </c>
      <c r="F3786" s="245">
        <v>29.05</v>
      </c>
    </row>
    <row r="3787" spans="1:6" ht="13.5">
      <c r="A3787" s="244" t="s">
        <v>13307</v>
      </c>
      <c r="B3787" s="244" t="str">
        <f t="shared" si="59"/>
        <v>92906U</v>
      </c>
      <c r="C3787" s="244" t="s">
        <v>7749</v>
      </c>
      <c r="D3787" s="244" t="s">
        <v>2</v>
      </c>
      <c r="E3787" s="244" t="s">
        <v>4952</v>
      </c>
      <c r="F3787" s="245">
        <v>35.69</v>
      </c>
    </row>
    <row r="3788" spans="1:6" ht="13.5">
      <c r="A3788" s="244" t="s">
        <v>13308</v>
      </c>
      <c r="B3788" s="244" t="str">
        <f t="shared" si="59"/>
        <v>92907U</v>
      </c>
      <c r="C3788" s="244" t="s">
        <v>13309</v>
      </c>
      <c r="D3788" s="244" t="s">
        <v>2</v>
      </c>
      <c r="E3788" s="244" t="s">
        <v>4952</v>
      </c>
      <c r="F3788" s="245">
        <v>44.6</v>
      </c>
    </row>
    <row r="3789" spans="1:6" ht="13.5">
      <c r="A3789" s="244" t="s">
        <v>13310</v>
      </c>
      <c r="B3789" s="244" t="str">
        <f t="shared" si="59"/>
        <v>92908U</v>
      </c>
      <c r="C3789" s="244" t="s">
        <v>13311</v>
      </c>
      <c r="D3789" s="244" t="s">
        <v>2</v>
      </c>
      <c r="E3789" s="244" t="s">
        <v>4952</v>
      </c>
      <c r="F3789" s="245">
        <v>44.6</v>
      </c>
    </row>
    <row r="3790" spans="1:6" ht="13.5">
      <c r="A3790" s="244" t="s">
        <v>13312</v>
      </c>
      <c r="B3790" s="244" t="str">
        <f t="shared" si="59"/>
        <v>92909U</v>
      </c>
      <c r="C3790" s="244" t="s">
        <v>7750</v>
      </c>
      <c r="D3790" s="244" t="s">
        <v>2</v>
      </c>
      <c r="E3790" s="244" t="s">
        <v>4952</v>
      </c>
      <c r="F3790" s="245">
        <v>44.6</v>
      </c>
    </row>
    <row r="3791" spans="1:6" ht="13.5">
      <c r="A3791" s="244" t="s">
        <v>13313</v>
      </c>
      <c r="B3791" s="244" t="str">
        <f t="shared" si="59"/>
        <v>92910U</v>
      </c>
      <c r="C3791" s="244" t="s">
        <v>13314</v>
      </c>
      <c r="D3791" s="244" t="s">
        <v>2</v>
      </c>
      <c r="E3791" s="244" t="s">
        <v>4952</v>
      </c>
      <c r="F3791" s="245">
        <v>64.180000000000007</v>
      </c>
    </row>
    <row r="3792" spans="1:6" ht="13.5">
      <c r="A3792" s="244" t="s">
        <v>13315</v>
      </c>
      <c r="B3792" s="244" t="str">
        <f t="shared" si="59"/>
        <v>92911U</v>
      </c>
      <c r="C3792" s="244" t="s">
        <v>13316</v>
      </c>
      <c r="D3792" s="244" t="s">
        <v>2</v>
      </c>
      <c r="E3792" s="244" t="s">
        <v>4952</v>
      </c>
      <c r="F3792" s="245">
        <v>64.180000000000007</v>
      </c>
    </row>
    <row r="3793" spans="1:6" ht="13.5">
      <c r="A3793" s="244" t="s">
        <v>13317</v>
      </c>
      <c r="B3793" s="244" t="str">
        <f t="shared" si="59"/>
        <v>92912U</v>
      </c>
      <c r="C3793" s="244" t="s">
        <v>13318</v>
      </c>
      <c r="D3793" s="244" t="s">
        <v>2</v>
      </c>
      <c r="E3793" s="244" t="s">
        <v>4952</v>
      </c>
      <c r="F3793" s="245">
        <v>85.7</v>
      </c>
    </row>
    <row r="3794" spans="1:6" ht="13.5">
      <c r="A3794" s="244" t="s">
        <v>13319</v>
      </c>
      <c r="B3794" s="244" t="str">
        <f t="shared" si="59"/>
        <v>92913U</v>
      </c>
      <c r="C3794" s="244" t="s">
        <v>13320</v>
      </c>
      <c r="D3794" s="244" t="s">
        <v>2</v>
      </c>
      <c r="E3794" s="244" t="s">
        <v>4952</v>
      </c>
      <c r="F3794" s="245">
        <v>87.58</v>
      </c>
    </row>
    <row r="3795" spans="1:6" ht="13.5">
      <c r="A3795" s="244" t="s">
        <v>13321</v>
      </c>
      <c r="B3795" s="244" t="str">
        <f t="shared" si="59"/>
        <v>92914U</v>
      </c>
      <c r="C3795" s="244" t="s">
        <v>7751</v>
      </c>
      <c r="D3795" s="244" t="s">
        <v>2</v>
      </c>
      <c r="E3795" s="244" t="s">
        <v>4952</v>
      </c>
      <c r="F3795" s="245">
        <v>87.58</v>
      </c>
    </row>
    <row r="3796" spans="1:6" ht="13.5">
      <c r="A3796" s="244" t="s">
        <v>13322</v>
      </c>
      <c r="B3796" s="244" t="str">
        <f t="shared" si="59"/>
        <v>92918U</v>
      </c>
      <c r="C3796" s="244" t="s">
        <v>7752</v>
      </c>
      <c r="D3796" s="244" t="s">
        <v>2</v>
      </c>
      <c r="E3796" s="244" t="s">
        <v>4952</v>
      </c>
      <c r="F3796" s="245">
        <v>23.94</v>
      </c>
    </row>
    <row r="3797" spans="1:6" ht="13.5">
      <c r="A3797" s="244" t="s">
        <v>13323</v>
      </c>
      <c r="B3797" s="244" t="str">
        <f t="shared" si="59"/>
        <v>92920U</v>
      </c>
      <c r="C3797" s="244" t="s">
        <v>7753</v>
      </c>
      <c r="D3797" s="244" t="s">
        <v>2</v>
      </c>
      <c r="E3797" s="244" t="s">
        <v>4952</v>
      </c>
      <c r="F3797" s="245">
        <v>24.09</v>
      </c>
    </row>
    <row r="3798" spans="1:6" ht="13.5">
      <c r="A3798" s="244" t="s">
        <v>13324</v>
      </c>
      <c r="B3798" s="244" t="str">
        <f t="shared" si="59"/>
        <v>92925U</v>
      </c>
      <c r="C3798" s="244" t="s">
        <v>7754</v>
      </c>
      <c r="D3798" s="244" t="s">
        <v>2</v>
      </c>
      <c r="E3798" s="244" t="s">
        <v>4952</v>
      </c>
      <c r="F3798" s="245">
        <v>29.51</v>
      </c>
    </row>
    <row r="3799" spans="1:6" ht="13.5">
      <c r="A3799" s="244" t="s">
        <v>13325</v>
      </c>
      <c r="B3799" s="244" t="str">
        <f t="shared" si="59"/>
        <v>92926U</v>
      </c>
      <c r="C3799" s="244" t="s">
        <v>7755</v>
      </c>
      <c r="D3799" s="244" t="s">
        <v>2</v>
      </c>
      <c r="E3799" s="244" t="s">
        <v>4952</v>
      </c>
      <c r="F3799" s="245">
        <v>29.5</v>
      </c>
    </row>
    <row r="3800" spans="1:6" ht="13.5">
      <c r="A3800" s="244" t="s">
        <v>13326</v>
      </c>
      <c r="B3800" s="244" t="str">
        <f t="shared" si="59"/>
        <v>92927U</v>
      </c>
      <c r="C3800" s="244" t="s">
        <v>7756</v>
      </c>
      <c r="D3800" s="244" t="s">
        <v>2</v>
      </c>
      <c r="E3800" s="244" t="s">
        <v>4952</v>
      </c>
      <c r="F3800" s="245">
        <v>29.5</v>
      </c>
    </row>
    <row r="3801" spans="1:6" ht="13.5">
      <c r="A3801" s="244" t="s">
        <v>13327</v>
      </c>
      <c r="B3801" s="244" t="str">
        <f t="shared" si="59"/>
        <v>92928U</v>
      </c>
      <c r="C3801" s="244" t="s">
        <v>13328</v>
      </c>
      <c r="D3801" s="244" t="s">
        <v>2</v>
      </c>
      <c r="E3801" s="244" t="s">
        <v>4952</v>
      </c>
      <c r="F3801" s="245">
        <v>33.67</v>
      </c>
    </row>
    <row r="3802" spans="1:6" ht="13.5">
      <c r="A3802" s="244" t="s">
        <v>13329</v>
      </c>
      <c r="B3802" s="244" t="str">
        <f t="shared" si="59"/>
        <v>92929U</v>
      </c>
      <c r="C3802" s="244" t="s">
        <v>13330</v>
      </c>
      <c r="D3802" s="244" t="s">
        <v>2</v>
      </c>
      <c r="E3802" s="244" t="s">
        <v>4952</v>
      </c>
      <c r="F3802" s="245">
        <v>33.67</v>
      </c>
    </row>
    <row r="3803" spans="1:6" ht="13.5">
      <c r="A3803" s="244" t="s">
        <v>13331</v>
      </c>
      <c r="B3803" s="244" t="str">
        <f t="shared" si="59"/>
        <v>92930U</v>
      </c>
      <c r="C3803" s="244" t="s">
        <v>13332</v>
      </c>
      <c r="D3803" s="244" t="s">
        <v>2</v>
      </c>
      <c r="E3803" s="244" t="s">
        <v>4952</v>
      </c>
      <c r="F3803" s="245">
        <v>33.67</v>
      </c>
    </row>
    <row r="3804" spans="1:6" ht="13.5">
      <c r="A3804" s="244" t="s">
        <v>13333</v>
      </c>
      <c r="B3804" s="244" t="str">
        <f t="shared" si="59"/>
        <v>92931U</v>
      </c>
      <c r="C3804" s="244" t="s">
        <v>13334</v>
      </c>
      <c r="D3804" s="244" t="s">
        <v>2</v>
      </c>
      <c r="E3804" s="244" t="s">
        <v>4952</v>
      </c>
      <c r="F3804" s="245">
        <v>44.56</v>
      </c>
    </row>
    <row r="3805" spans="1:6" ht="13.5">
      <c r="A3805" s="244" t="s">
        <v>13335</v>
      </c>
      <c r="B3805" s="244" t="str">
        <f t="shared" si="59"/>
        <v>92932U</v>
      </c>
      <c r="C3805" s="244" t="s">
        <v>13336</v>
      </c>
      <c r="D3805" s="244" t="s">
        <v>2</v>
      </c>
      <c r="E3805" s="244" t="s">
        <v>4952</v>
      </c>
      <c r="F3805" s="245">
        <v>44.56</v>
      </c>
    </row>
    <row r="3806" spans="1:6" ht="13.5">
      <c r="A3806" s="244" t="s">
        <v>13337</v>
      </c>
      <c r="B3806" s="244" t="str">
        <f t="shared" si="59"/>
        <v>92933U</v>
      </c>
      <c r="C3806" s="244" t="s">
        <v>7757</v>
      </c>
      <c r="D3806" s="244" t="s">
        <v>2</v>
      </c>
      <c r="E3806" s="244" t="s">
        <v>4952</v>
      </c>
      <c r="F3806" s="245">
        <v>44.56</v>
      </c>
    </row>
    <row r="3807" spans="1:6" ht="13.5">
      <c r="A3807" s="244" t="s">
        <v>13338</v>
      </c>
      <c r="B3807" s="244" t="str">
        <f t="shared" si="59"/>
        <v>92934U</v>
      </c>
      <c r="C3807" s="244" t="s">
        <v>13339</v>
      </c>
      <c r="D3807" s="244" t="s">
        <v>2</v>
      </c>
      <c r="E3807" s="244" t="s">
        <v>4952</v>
      </c>
      <c r="F3807" s="245">
        <v>65.27</v>
      </c>
    </row>
    <row r="3808" spans="1:6" ht="13.5">
      <c r="A3808" s="244" t="s">
        <v>13340</v>
      </c>
      <c r="B3808" s="244" t="str">
        <f t="shared" si="59"/>
        <v>92935U</v>
      </c>
      <c r="C3808" s="244" t="s">
        <v>13341</v>
      </c>
      <c r="D3808" s="244" t="s">
        <v>2</v>
      </c>
      <c r="E3808" s="244" t="s">
        <v>4952</v>
      </c>
      <c r="F3808" s="245">
        <v>65.27</v>
      </c>
    </row>
    <row r="3809" spans="1:6" ht="13.5">
      <c r="A3809" s="244" t="s">
        <v>13342</v>
      </c>
      <c r="B3809" s="244" t="str">
        <f t="shared" si="59"/>
        <v>92936U</v>
      </c>
      <c r="C3809" s="244" t="s">
        <v>13343</v>
      </c>
      <c r="D3809" s="244" t="s">
        <v>2</v>
      </c>
      <c r="E3809" s="244" t="s">
        <v>4952</v>
      </c>
      <c r="F3809" s="245">
        <v>89.83</v>
      </c>
    </row>
    <row r="3810" spans="1:6" ht="13.5">
      <c r="A3810" s="244" t="s">
        <v>13344</v>
      </c>
      <c r="B3810" s="244" t="str">
        <f t="shared" si="59"/>
        <v>92937U</v>
      </c>
      <c r="C3810" s="244" t="s">
        <v>7758</v>
      </c>
      <c r="D3810" s="244" t="s">
        <v>2</v>
      </c>
      <c r="E3810" s="244" t="s">
        <v>4952</v>
      </c>
      <c r="F3810" s="245">
        <v>89.83</v>
      </c>
    </row>
    <row r="3811" spans="1:6" ht="13.5">
      <c r="A3811" s="244" t="s">
        <v>13345</v>
      </c>
      <c r="B3811" s="244" t="str">
        <f t="shared" si="59"/>
        <v>92938U</v>
      </c>
      <c r="C3811" s="244" t="s">
        <v>7759</v>
      </c>
      <c r="D3811" s="244" t="s">
        <v>2</v>
      </c>
      <c r="E3811" s="244" t="s">
        <v>4952</v>
      </c>
      <c r="F3811" s="245">
        <v>17.86</v>
      </c>
    </row>
    <row r="3812" spans="1:6" ht="13.5">
      <c r="A3812" s="244" t="s">
        <v>13346</v>
      </c>
      <c r="B3812" s="244" t="str">
        <f t="shared" si="59"/>
        <v>92939U</v>
      </c>
      <c r="C3812" s="244" t="s">
        <v>7760</v>
      </c>
      <c r="D3812" s="244" t="s">
        <v>2</v>
      </c>
      <c r="E3812" s="244" t="s">
        <v>4952</v>
      </c>
      <c r="F3812" s="245">
        <v>18.010000000000002</v>
      </c>
    </row>
    <row r="3813" spans="1:6" ht="13.5">
      <c r="A3813" s="244" t="s">
        <v>13347</v>
      </c>
      <c r="B3813" s="244" t="str">
        <f t="shared" si="59"/>
        <v>92940U</v>
      </c>
      <c r="C3813" s="244" t="s">
        <v>13348</v>
      </c>
      <c r="D3813" s="244" t="s">
        <v>2</v>
      </c>
      <c r="E3813" s="244" t="s">
        <v>4952</v>
      </c>
      <c r="F3813" s="245">
        <v>22.6</v>
      </c>
    </row>
    <row r="3814" spans="1:6" ht="13.5">
      <c r="A3814" s="244" t="s">
        <v>13349</v>
      </c>
      <c r="B3814" s="244" t="str">
        <f t="shared" si="59"/>
        <v>92941U</v>
      </c>
      <c r="C3814" s="244" t="s">
        <v>13350</v>
      </c>
      <c r="D3814" s="244" t="s">
        <v>2</v>
      </c>
      <c r="E3814" s="244" t="s">
        <v>4952</v>
      </c>
      <c r="F3814" s="245">
        <v>22.59</v>
      </c>
    </row>
    <row r="3815" spans="1:6" ht="13.5">
      <c r="A3815" s="244" t="s">
        <v>13351</v>
      </c>
      <c r="B3815" s="244" t="str">
        <f t="shared" si="59"/>
        <v>92942U</v>
      </c>
      <c r="C3815" s="244" t="s">
        <v>13352</v>
      </c>
      <c r="D3815" s="244" t="s">
        <v>2</v>
      </c>
      <c r="E3815" s="244" t="s">
        <v>4952</v>
      </c>
      <c r="F3815" s="245">
        <v>22.59</v>
      </c>
    </row>
    <row r="3816" spans="1:6" ht="13.5">
      <c r="A3816" s="244" t="s">
        <v>13353</v>
      </c>
      <c r="B3816" s="244" t="str">
        <f t="shared" si="59"/>
        <v>92943U</v>
      </c>
      <c r="C3816" s="244" t="s">
        <v>13354</v>
      </c>
      <c r="D3816" s="244" t="s">
        <v>2</v>
      </c>
      <c r="E3816" s="244" t="s">
        <v>4952</v>
      </c>
      <c r="F3816" s="245">
        <v>25.79</v>
      </c>
    </row>
    <row r="3817" spans="1:6" ht="13.5">
      <c r="A3817" s="244" t="s">
        <v>13355</v>
      </c>
      <c r="B3817" s="244" t="str">
        <f t="shared" si="59"/>
        <v>92944U</v>
      </c>
      <c r="C3817" s="244" t="s">
        <v>13356</v>
      </c>
      <c r="D3817" s="244" t="s">
        <v>2</v>
      </c>
      <c r="E3817" s="244" t="s">
        <v>4952</v>
      </c>
      <c r="F3817" s="245">
        <v>25.79</v>
      </c>
    </row>
    <row r="3818" spans="1:6" ht="13.5">
      <c r="A3818" s="244" t="s">
        <v>13357</v>
      </c>
      <c r="B3818" s="244" t="str">
        <f t="shared" si="59"/>
        <v>92945U</v>
      </c>
      <c r="C3818" s="244" t="s">
        <v>13358</v>
      </c>
      <c r="D3818" s="244" t="s">
        <v>2</v>
      </c>
      <c r="E3818" s="244" t="s">
        <v>4952</v>
      </c>
      <c r="F3818" s="245">
        <v>25.79</v>
      </c>
    </row>
    <row r="3819" spans="1:6" ht="13.5">
      <c r="A3819" s="244" t="s">
        <v>13359</v>
      </c>
      <c r="B3819" s="244" t="str">
        <f t="shared" si="59"/>
        <v>92946U</v>
      </c>
      <c r="C3819" s="244" t="s">
        <v>13360</v>
      </c>
      <c r="D3819" s="244" t="s">
        <v>2</v>
      </c>
      <c r="E3819" s="244" t="s">
        <v>4952</v>
      </c>
      <c r="F3819" s="245">
        <v>35.5</v>
      </c>
    </row>
    <row r="3820" spans="1:6" ht="13.5">
      <c r="A3820" s="244" t="s">
        <v>13361</v>
      </c>
      <c r="B3820" s="244" t="str">
        <f t="shared" si="59"/>
        <v>92947U</v>
      </c>
      <c r="C3820" s="244" t="s">
        <v>13362</v>
      </c>
      <c r="D3820" s="244" t="s">
        <v>2</v>
      </c>
      <c r="E3820" s="244" t="s">
        <v>4952</v>
      </c>
      <c r="F3820" s="245">
        <v>35.5</v>
      </c>
    </row>
    <row r="3821" spans="1:6" ht="13.5">
      <c r="A3821" s="244" t="s">
        <v>13363</v>
      </c>
      <c r="B3821" s="244" t="str">
        <f t="shared" si="59"/>
        <v>92948U</v>
      </c>
      <c r="C3821" s="244" t="s">
        <v>7761</v>
      </c>
      <c r="D3821" s="244" t="s">
        <v>2</v>
      </c>
      <c r="E3821" s="244" t="s">
        <v>4952</v>
      </c>
      <c r="F3821" s="245">
        <v>35.5</v>
      </c>
    </row>
    <row r="3822" spans="1:6" ht="13.5">
      <c r="A3822" s="244" t="s">
        <v>13364</v>
      </c>
      <c r="B3822" s="244" t="str">
        <f t="shared" si="59"/>
        <v>92949U</v>
      </c>
      <c r="C3822" s="244" t="s">
        <v>13365</v>
      </c>
      <c r="D3822" s="244" t="s">
        <v>2</v>
      </c>
      <c r="E3822" s="244" t="s">
        <v>4952</v>
      </c>
      <c r="F3822" s="245">
        <v>54.41</v>
      </c>
    </row>
    <row r="3823" spans="1:6" ht="13.5">
      <c r="A3823" s="244" t="s">
        <v>13366</v>
      </c>
      <c r="B3823" s="244" t="str">
        <f t="shared" si="59"/>
        <v>92950U</v>
      </c>
      <c r="C3823" s="244" t="s">
        <v>7762</v>
      </c>
      <c r="D3823" s="244" t="s">
        <v>2</v>
      </c>
      <c r="E3823" s="244" t="s">
        <v>4952</v>
      </c>
      <c r="F3823" s="245">
        <v>54.41</v>
      </c>
    </row>
    <row r="3824" spans="1:6" ht="13.5">
      <c r="A3824" s="244" t="s">
        <v>13367</v>
      </c>
      <c r="B3824" s="244" t="str">
        <f t="shared" si="59"/>
        <v>92951U</v>
      </c>
      <c r="C3824" s="244" t="s">
        <v>13368</v>
      </c>
      <c r="D3824" s="244" t="s">
        <v>2</v>
      </c>
      <c r="E3824" s="244" t="s">
        <v>4952</v>
      </c>
      <c r="F3824" s="245">
        <v>77.2</v>
      </c>
    </row>
    <row r="3825" spans="1:6" ht="13.5">
      <c r="A3825" s="244" t="s">
        <v>13369</v>
      </c>
      <c r="B3825" s="244" t="str">
        <f t="shared" si="59"/>
        <v>92952U</v>
      </c>
      <c r="C3825" s="244" t="s">
        <v>7763</v>
      </c>
      <c r="D3825" s="244" t="s">
        <v>2</v>
      </c>
      <c r="E3825" s="244" t="s">
        <v>4952</v>
      </c>
      <c r="F3825" s="245">
        <v>77.2</v>
      </c>
    </row>
    <row r="3826" spans="1:6" ht="13.5">
      <c r="A3826" s="244" t="s">
        <v>13370</v>
      </c>
      <c r="B3826" s="244" t="str">
        <f t="shared" si="59"/>
        <v>92953U</v>
      </c>
      <c r="C3826" s="244" t="s">
        <v>7764</v>
      </c>
      <c r="D3826" s="244" t="s">
        <v>2</v>
      </c>
      <c r="E3826" s="244" t="s">
        <v>4952</v>
      </c>
      <c r="F3826" s="245">
        <v>15.49</v>
      </c>
    </row>
    <row r="3827" spans="1:6" ht="13.5">
      <c r="A3827" s="244" t="s">
        <v>13371</v>
      </c>
      <c r="B3827" s="244" t="str">
        <f t="shared" si="59"/>
        <v>93050U</v>
      </c>
      <c r="C3827" s="244" t="s">
        <v>13372</v>
      </c>
      <c r="D3827" s="244" t="s">
        <v>2</v>
      </c>
      <c r="E3827" s="244" t="s">
        <v>4952</v>
      </c>
      <c r="F3827" s="245">
        <v>7.7</v>
      </c>
    </row>
    <row r="3828" spans="1:6" ht="13.5">
      <c r="A3828" s="244" t="s">
        <v>13373</v>
      </c>
      <c r="B3828" s="244" t="str">
        <f t="shared" si="59"/>
        <v>93051U</v>
      </c>
      <c r="C3828" s="244" t="s">
        <v>13374</v>
      </c>
      <c r="D3828" s="244" t="s">
        <v>2</v>
      </c>
      <c r="E3828" s="244" t="s">
        <v>4952</v>
      </c>
      <c r="F3828" s="245">
        <v>7.11</v>
      </c>
    </row>
    <row r="3829" spans="1:6" ht="13.5">
      <c r="A3829" s="244" t="s">
        <v>13375</v>
      </c>
      <c r="B3829" s="244" t="str">
        <f t="shared" si="59"/>
        <v>93052U</v>
      </c>
      <c r="C3829" s="244" t="s">
        <v>13376</v>
      </c>
      <c r="D3829" s="244" t="s">
        <v>2</v>
      </c>
      <c r="E3829" s="244" t="s">
        <v>4952</v>
      </c>
      <c r="F3829" s="245">
        <v>340.56</v>
      </c>
    </row>
    <row r="3830" spans="1:6" ht="13.5">
      <c r="A3830" s="244" t="s">
        <v>13377</v>
      </c>
      <c r="B3830" s="244" t="str">
        <f t="shared" si="59"/>
        <v>93054U</v>
      </c>
      <c r="C3830" s="244" t="s">
        <v>13378</v>
      </c>
      <c r="D3830" s="244" t="s">
        <v>2</v>
      </c>
      <c r="E3830" s="244" t="s">
        <v>4952</v>
      </c>
      <c r="F3830" s="245">
        <v>14.64</v>
      </c>
    </row>
    <row r="3831" spans="1:6" ht="13.5">
      <c r="A3831" s="244" t="s">
        <v>13379</v>
      </c>
      <c r="B3831" s="244" t="str">
        <f t="shared" si="59"/>
        <v>93055U</v>
      </c>
      <c r="C3831" s="244" t="s">
        <v>13380</v>
      </c>
      <c r="D3831" s="244" t="s">
        <v>2</v>
      </c>
      <c r="E3831" s="244" t="s">
        <v>4952</v>
      </c>
      <c r="F3831" s="245">
        <v>29.74</v>
      </c>
    </row>
    <row r="3832" spans="1:6" ht="13.5">
      <c r="A3832" s="244" t="s">
        <v>13381</v>
      </c>
      <c r="B3832" s="244" t="str">
        <f t="shared" si="59"/>
        <v>93056U</v>
      </c>
      <c r="C3832" s="244" t="s">
        <v>13382</v>
      </c>
      <c r="D3832" s="244" t="s">
        <v>2</v>
      </c>
      <c r="E3832" s="244" t="s">
        <v>4952</v>
      </c>
      <c r="F3832" s="245">
        <v>11.23</v>
      </c>
    </row>
    <row r="3833" spans="1:6" ht="13.5">
      <c r="A3833" s="244" t="s">
        <v>13383</v>
      </c>
      <c r="B3833" s="244" t="str">
        <f t="shared" si="59"/>
        <v>93057U</v>
      </c>
      <c r="C3833" s="244" t="s">
        <v>13384</v>
      </c>
      <c r="D3833" s="244" t="s">
        <v>2</v>
      </c>
      <c r="E3833" s="244" t="s">
        <v>4952</v>
      </c>
      <c r="F3833" s="245">
        <v>9.82</v>
      </c>
    </row>
    <row r="3834" spans="1:6" ht="13.5">
      <c r="A3834" s="244" t="s">
        <v>13385</v>
      </c>
      <c r="B3834" s="244" t="str">
        <f t="shared" si="59"/>
        <v>93058U</v>
      </c>
      <c r="C3834" s="244" t="s">
        <v>13386</v>
      </c>
      <c r="D3834" s="244" t="s">
        <v>2</v>
      </c>
      <c r="E3834" s="244" t="s">
        <v>4952</v>
      </c>
      <c r="F3834" s="245">
        <v>374.51</v>
      </c>
    </row>
    <row r="3835" spans="1:6" ht="13.5">
      <c r="A3835" s="244" t="s">
        <v>13387</v>
      </c>
      <c r="B3835" s="244" t="str">
        <f t="shared" si="59"/>
        <v>93059U</v>
      </c>
      <c r="C3835" s="244" t="s">
        <v>13388</v>
      </c>
      <c r="D3835" s="244" t="s">
        <v>2</v>
      </c>
      <c r="E3835" s="244" t="s">
        <v>4952</v>
      </c>
      <c r="F3835" s="245">
        <v>20.079999999999998</v>
      </c>
    </row>
    <row r="3836" spans="1:6" ht="13.5">
      <c r="A3836" s="244" t="s">
        <v>13389</v>
      </c>
      <c r="B3836" s="244" t="str">
        <f t="shared" si="59"/>
        <v>93060U</v>
      </c>
      <c r="C3836" s="244" t="s">
        <v>13390</v>
      </c>
      <c r="D3836" s="244" t="s">
        <v>2</v>
      </c>
      <c r="E3836" s="244" t="s">
        <v>4952</v>
      </c>
      <c r="F3836" s="245">
        <v>51.76</v>
      </c>
    </row>
    <row r="3837" spans="1:6" ht="13.5">
      <c r="A3837" s="244" t="s">
        <v>13391</v>
      </c>
      <c r="B3837" s="244" t="str">
        <f t="shared" si="59"/>
        <v>93061U</v>
      </c>
      <c r="C3837" s="244" t="s">
        <v>13392</v>
      </c>
      <c r="D3837" s="244" t="s">
        <v>2</v>
      </c>
      <c r="E3837" s="244" t="s">
        <v>4952</v>
      </c>
      <c r="F3837" s="245">
        <v>20.95</v>
      </c>
    </row>
    <row r="3838" spans="1:6" ht="13.5">
      <c r="A3838" s="244" t="s">
        <v>13393</v>
      </c>
      <c r="B3838" s="244" t="str">
        <f t="shared" si="59"/>
        <v>93062U</v>
      </c>
      <c r="C3838" s="244" t="s">
        <v>13394</v>
      </c>
      <c r="D3838" s="244" t="s">
        <v>2</v>
      </c>
      <c r="E3838" s="244" t="s">
        <v>4952</v>
      </c>
      <c r="F3838" s="245">
        <v>18.21</v>
      </c>
    </row>
    <row r="3839" spans="1:6" ht="13.5">
      <c r="A3839" s="244" t="s">
        <v>13395</v>
      </c>
      <c r="B3839" s="244" t="str">
        <f t="shared" si="59"/>
        <v>93063U</v>
      </c>
      <c r="C3839" s="244" t="s">
        <v>13396</v>
      </c>
      <c r="D3839" s="244" t="s">
        <v>2</v>
      </c>
      <c r="E3839" s="244" t="s">
        <v>4952</v>
      </c>
      <c r="F3839" s="245">
        <v>428.97</v>
      </c>
    </row>
    <row r="3840" spans="1:6" ht="13.5">
      <c r="A3840" s="244" t="s">
        <v>13397</v>
      </c>
      <c r="B3840" s="244" t="str">
        <f t="shared" si="59"/>
        <v>93064U</v>
      </c>
      <c r="C3840" s="244" t="s">
        <v>13398</v>
      </c>
      <c r="D3840" s="244" t="s">
        <v>2</v>
      </c>
      <c r="E3840" s="244" t="s">
        <v>4952</v>
      </c>
      <c r="F3840" s="245">
        <v>32.28</v>
      </c>
    </row>
    <row r="3841" spans="1:6" ht="13.5">
      <c r="A3841" s="244" t="s">
        <v>13399</v>
      </c>
      <c r="B3841" s="244" t="str">
        <f t="shared" si="59"/>
        <v>93065U</v>
      </c>
      <c r="C3841" s="244" t="s">
        <v>13400</v>
      </c>
      <c r="D3841" s="244" t="s">
        <v>2</v>
      </c>
      <c r="E3841" s="244" t="s">
        <v>4952</v>
      </c>
      <c r="F3841" s="245">
        <v>30.25</v>
      </c>
    </row>
    <row r="3842" spans="1:6" ht="13.5">
      <c r="A3842" s="244" t="s">
        <v>13401</v>
      </c>
      <c r="B3842" s="244" t="str">
        <f t="shared" si="59"/>
        <v>93066U</v>
      </c>
      <c r="C3842" s="244" t="s">
        <v>13402</v>
      </c>
      <c r="D3842" s="244" t="s">
        <v>2</v>
      </c>
      <c r="E3842" s="244" t="s">
        <v>4952</v>
      </c>
      <c r="F3842" s="245">
        <v>538.48</v>
      </c>
    </row>
    <row r="3843" spans="1:6" ht="13.5">
      <c r="A3843" s="244" t="s">
        <v>13403</v>
      </c>
      <c r="B3843" s="244" t="str">
        <f t="shared" si="59"/>
        <v>93067U</v>
      </c>
      <c r="C3843" s="244" t="s">
        <v>13404</v>
      </c>
      <c r="D3843" s="244" t="s">
        <v>2</v>
      </c>
      <c r="E3843" s="244" t="s">
        <v>4952</v>
      </c>
      <c r="F3843" s="245">
        <v>47.8</v>
      </c>
    </row>
    <row r="3844" spans="1:6" ht="13.5">
      <c r="A3844" s="244" t="s">
        <v>13405</v>
      </c>
      <c r="B3844" s="244" t="str">
        <f t="shared" si="59"/>
        <v>93068U</v>
      </c>
      <c r="C3844" s="244" t="s">
        <v>13406</v>
      </c>
      <c r="D3844" s="244" t="s">
        <v>2</v>
      </c>
      <c r="E3844" s="244" t="s">
        <v>4952</v>
      </c>
      <c r="F3844" s="245">
        <v>41.86</v>
      </c>
    </row>
    <row r="3845" spans="1:6" ht="13.5">
      <c r="A3845" s="244" t="s">
        <v>13407</v>
      </c>
      <c r="B3845" s="244" t="str">
        <f t="shared" si="59"/>
        <v>93069U</v>
      </c>
      <c r="C3845" s="244" t="s">
        <v>13408</v>
      </c>
      <c r="D3845" s="244" t="s">
        <v>2</v>
      </c>
      <c r="E3845" s="244" t="s">
        <v>4952</v>
      </c>
      <c r="F3845" s="245">
        <v>746.22</v>
      </c>
    </row>
    <row r="3846" spans="1:6" ht="13.5">
      <c r="A3846" s="244" t="s">
        <v>13409</v>
      </c>
      <c r="B3846" s="244" t="str">
        <f t="shared" si="59"/>
        <v>93070U</v>
      </c>
      <c r="C3846" s="244" t="s">
        <v>13410</v>
      </c>
      <c r="D3846" s="244" t="s">
        <v>2</v>
      </c>
      <c r="E3846" s="244" t="s">
        <v>4952</v>
      </c>
      <c r="F3846" s="245">
        <v>120.29</v>
      </c>
    </row>
    <row r="3847" spans="1:6" ht="13.5">
      <c r="A3847" s="244" t="s">
        <v>13411</v>
      </c>
      <c r="B3847" s="244" t="str">
        <f t="shared" si="59"/>
        <v>93071U</v>
      </c>
      <c r="C3847" s="244" t="s">
        <v>13412</v>
      </c>
      <c r="D3847" s="244" t="s">
        <v>2</v>
      </c>
      <c r="E3847" s="244" t="s">
        <v>4952</v>
      </c>
      <c r="F3847" s="245">
        <v>111.73</v>
      </c>
    </row>
    <row r="3848" spans="1:6" ht="13.5">
      <c r="A3848" s="244" t="s">
        <v>13413</v>
      </c>
      <c r="B3848" s="244" t="str">
        <f t="shared" ref="B3848:B3911" si="60">A3848&amp;"U"</f>
        <v>93072U</v>
      </c>
      <c r="C3848" s="244" t="s">
        <v>13414</v>
      </c>
      <c r="D3848" s="244" t="s">
        <v>2</v>
      </c>
      <c r="E3848" s="244" t="s">
        <v>4952</v>
      </c>
      <c r="F3848" s="245">
        <v>984.54</v>
      </c>
    </row>
    <row r="3849" spans="1:6" ht="13.5">
      <c r="A3849" s="244" t="s">
        <v>13415</v>
      </c>
      <c r="B3849" s="244" t="str">
        <f t="shared" si="60"/>
        <v>93073U</v>
      </c>
      <c r="C3849" s="244" t="s">
        <v>13416</v>
      </c>
      <c r="D3849" s="244" t="s">
        <v>2</v>
      </c>
      <c r="E3849" s="244" t="s">
        <v>4952</v>
      </c>
      <c r="F3849" s="245">
        <v>54.42</v>
      </c>
    </row>
    <row r="3850" spans="1:6" ht="13.5">
      <c r="A3850" s="244" t="s">
        <v>13417</v>
      </c>
      <c r="B3850" s="244" t="str">
        <f t="shared" si="60"/>
        <v>93074U</v>
      </c>
      <c r="C3850" s="244" t="s">
        <v>13418</v>
      </c>
      <c r="D3850" s="244" t="s">
        <v>2</v>
      </c>
      <c r="E3850" s="244" t="s">
        <v>4952</v>
      </c>
      <c r="F3850" s="245">
        <v>8.4700000000000006</v>
      </c>
    </row>
    <row r="3851" spans="1:6" ht="13.5">
      <c r="A3851" s="244" t="s">
        <v>13419</v>
      </c>
      <c r="B3851" s="244" t="str">
        <f t="shared" si="60"/>
        <v>93075U</v>
      </c>
      <c r="C3851" s="244" t="s">
        <v>13420</v>
      </c>
      <c r="D3851" s="244" t="s">
        <v>2</v>
      </c>
      <c r="E3851" s="244" t="s">
        <v>4952</v>
      </c>
      <c r="F3851" s="245">
        <v>14.12</v>
      </c>
    </row>
    <row r="3852" spans="1:6" ht="13.5">
      <c r="A3852" s="244" t="s">
        <v>13421</v>
      </c>
      <c r="B3852" s="244" t="str">
        <f t="shared" si="60"/>
        <v>93076U</v>
      </c>
      <c r="C3852" s="244" t="s">
        <v>13422</v>
      </c>
      <c r="D3852" s="244" t="s">
        <v>2</v>
      </c>
      <c r="E3852" s="244" t="s">
        <v>4952</v>
      </c>
      <c r="F3852" s="245">
        <v>13.69</v>
      </c>
    </row>
    <row r="3853" spans="1:6" ht="13.5">
      <c r="A3853" s="244" t="s">
        <v>13423</v>
      </c>
      <c r="B3853" s="244" t="str">
        <f t="shared" si="60"/>
        <v>93077U</v>
      </c>
      <c r="C3853" s="244" t="s">
        <v>13424</v>
      </c>
      <c r="D3853" s="244" t="s">
        <v>2</v>
      </c>
      <c r="E3853" s="244" t="s">
        <v>4952</v>
      </c>
      <c r="F3853" s="245">
        <v>20.04</v>
      </c>
    </row>
    <row r="3854" spans="1:6" ht="13.5">
      <c r="A3854" s="244" t="s">
        <v>13425</v>
      </c>
      <c r="B3854" s="244" t="str">
        <f t="shared" si="60"/>
        <v>93078U</v>
      </c>
      <c r="C3854" s="244" t="s">
        <v>13426</v>
      </c>
      <c r="D3854" s="244" t="s">
        <v>2</v>
      </c>
      <c r="E3854" s="244" t="s">
        <v>4952</v>
      </c>
      <c r="F3854" s="245">
        <v>21.71</v>
      </c>
    </row>
    <row r="3855" spans="1:6" ht="13.5">
      <c r="A3855" s="244" t="s">
        <v>13427</v>
      </c>
      <c r="B3855" s="244" t="str">
        <f t="shared" si="60"/>
        <v>93079U</v>
      </c>
      <c r="C3855" s="244" t="s">
        <v>13428</v>
      </c>
      <c r="D3855" s="244" t="s">
        <v>2</v>
      </c>
      <c r="E3855" s="244" t="s">
        <v>4952</v>
      </c>
      <c r="F3855" s="245">
        <v>19.14</v>
      </c>
    </row>
    <row r="3856" spans="1:6" ht="13.5">
      <c r="A3856" s="244" t="s">
        <v>13429</v>
      </c>
      <c r="B3856" s="244" t="str">
        <f t="shared" si="60"/>
        <v>93080U</v>
      </c>
      <c r="C3856" s="244" t="s">
        <v>13430</v>
      </c>
      <c r="D3856" s="244" t="s">
        <v>2</v>
      </c>
      <c r="E3856" s="244" t="s">
        <v>4952</v>
      </c>
      <c r="F3856" s="245">
        <v>5.54</v>
      </c>
    </row>
    <row r="3857" spans="1:6" ht="13.5">
      <c r="A3857" s="244" t="s">
        <v>13431</v>
      </c>
      <c r="B3857" s="244" t="str">
        <f t="shared" si="60"/>
        <v>93081U</v>
      </c>
      <c r="C3857" s="244" t="s">
        <v>13432</v>
      </c>
      <c r="D3857" s="244" t="s">
        <v>2</v>
      </c>
      <c r="E3857" s="244" t="s">
        <v>4952</v>
      </c>
      <c r="F3857" s="245">
        <v>12.72</v>
      </c>
    </row>
    <row r="3858" spans="1:6" ht="13.5">
      <c r="A3858" s="244" t="s">
        <v>13433</v>
      </c>
      <c r="B3858" s="244" t="str">
        <f t="shared" si="60"/>
        <v>93082U</v>
      </c>
      <c r="C3858" s="244" t="s">
        <v>13434</v>
      </c>
      <c r="D3858" s="244" t="s">
        <v>2</v>
      </c>
      <c r="E3858" s="244" t="s">
        <v>4952</v>
      </c>
      <c r="F3858" s="245">
        <v>15.57</v>
      </c>
    </row>
    <row r="3859" spans="1:6" ht="13.5">
      <c r="A3859" s="244" t="s">
        <v>13435</v>
      </c>
      <c r="B3859" s="244" t="str">
        <f t="shared" si="60"/>
        <v>93083U</v>
      </c>
      <c r="C3859" s="244" t="s">
        <v>13436</v>
      </c>
      <c r="D3859" s="244" t="s">
        <v>2</v>
      </c>
      <c r="E3859" s="244" t="s">
        <v>4952</v>
      </c>
      <c r="F3859" s="245">
        <v>294.47000000000003</v>
      </c>
    </row>
    <row r="3860" spans="1:6" ht="13.5">
      <c r="A3860" s="244" t="s">
        <v>13437</v>
      </c>
      <c r="B3860" s="244" t="str">
        <f t="shared" si="60"/>
        <v>93084U</v>
      </c>
      <c r="C3860" s="244" t="s">
        <v>13438</v>
      </c>
      <c r="D3860" s="244" t="s">
        <v>2</v>
      </c>
      <c r="E3860" s="244" t="s">
        <v>4952</v>
      </c>
      <c r="F3860" s="245">
        <v>9.07</v>
      </c>
    </row>
    <row r="3861" spans="1:6" ht="13.5">
      <c r="A3861" s="244" t="s">
        <v>13439</v>
      </c>
      <c r="B3861" s="244" t="str">
        <f t="shared" si="60"/>
        <v>93085U</v>
      </c>
      <c r="C3861" s="244" t="s">
        <v>13440</v>
      </c>
      <c r="D3861" s="244" t="s">
        <v>2</v>
      </c>
      <c r="E3861" s="244" t="s">
        <v>4952</v>
      </c>
      <c r="F3861" s="245">
        <v>8.48</v>
      </c>
    </row>
    <row r="3862" spans="1:6" ht="13.5">
      <c r="A3862" s="244" t="s">
        <v>13441</v>
      </c>
      <c r="B3862" s="244" t="str">
        <f t="shared" si="60"/>
        <v>93086U</v>
      </c>
      <c r="C3862" s="244" t="s">
        <v>13442</v>
      </c>
      <c r="D3862" s="244" t="s">
        <v>2</v>
      </c>
      <c r="E3862" s="244" t="s">
        <v>4952</v>
      </c>
      <c r="F3862" s="245">
        <v>341.93</v>
      </c>
    </row>
    <row r="3863" spans="1:6" ht="13.5">
      <c r="A3863" s="244" t="s">
        <v>13443</v>
      </c>
      <c r="B3863" s="244" t="str">
        <f t="shared" si="60"/>
        <v>93087U</v>
      </c>
      <c r="C3863" s="244" t="s">
        <v>13444</v>
      </c>
      <c r="D3863" s="244" t="s">
        <v>2</v>
      </c>
      <c r="E3863" s="244" t="s">
        <v>4952</v>
      </c>
      <c r="F3863" s="245">
        <v>13.79</v>
      </c>
    </row>
    <row r="3864" spans="1:6" ht="13.5">
      <c r="A3864" s="244" t="s">
        <v>13445</v>
      </c>
      <c r="B3864" s="244" t="str">
        <f t="shared" si="60"/>
        <v>93088U</v>
      </c>
      <c r="C3864" s="244" t="s">
        <v>13446</v>
      </c>
      <c r="D3864" s="244" t="s">
        <v>2</v>
      </c>
      <c r="E3864" s="244" t="s">
        <v>4952</v>
      </c>
      <c r="F3864" s="245">
        <v>16.13</v>
      </c>
    </row>
    <row r="3865" spans="1:6" ht="13.5">
      <c r="A3865" s="244" t="s">
        <v>13447</v>
      </c>
      <c r="B3865" s="244" t="str">
        <f t="shared" si="60"/>
        <v>93089U</v>
      </c>
      <c r="C3865" s="244" t="s">
        <v>13448</v>
      </c>
      <c r="D3865" s="244" t="s">
        <v>2</v>
      </c>
      <c r="E3865" s="244" t="s">
        <v>4952</v>
      </c>
      <c r="F3865" s="245">
        <v>31.11</v>
      </c>
    </row>
    <row r="3866" spans="1:6" ht="13.5">
      <c r="A3866" s="244" t="s">
        <v>13449</v>
      </c>
      <c r="B3866" s="244" t="str">
        <f t="shared" si="60"/>
        <v>93090U</v>
      </c>
      <c r="C3866" s="244" t="s">
        <v>13450</v>
      </c>
      <c r="D3866" s="244" t="s">
        <v>2</v>
      </c>
      <c r="E3866" s="244" t="s">
        <v>4952</v>
      </c>
      <c r="F3866" s="245">
        <v>12.6</v>
      </c>
    </row>
    <row r="3867" spans="1:6" ht="13.5">
      <c r="A3867" s="244" t="s">
        <v>13451</v>
      </c>
      <c r="B3867" s="244" t="str">
        <f t="shared" si="60"/>
        <v>93091U</v>
      </c>
      <c r="C3867" s="244" t="s">
        <v>13452</v>
      </c>
      <c r="D3867" s="244" t="s">
        <v>2</v>
      </c>
      <c r="E3867" s="244" t="s">
        <v>4952</v>
      </c>
      <c r="F3867" s="245">
        <v>11.19</v>
      </c>
    </row>
    <row r="3868" spans="1:6" ht="13.5">
      <c r="A3868" s="244" t="s">
        <v>13453</v>
      </c>
      <c r="B3868" s="244" t="str">
        <f t="shared" si="60"/>
        <v>93092U</v>
      </c>
      <c r="C3868" s="244" t="s">
        <v>13454</v>
      </c>
      <c r="D3868" s="244" t="s">
        <v>2</v>
      </c>
      <c r="E3868" s="244" t="s">
        <v>4952</v>
      </c>
      <c r="F3868" s="245">
        <v>375.88</v>
      </c>
    </row>
    <row r="3869" spans="1:6" ht="13.5">
      <c r="A3869" s="244" t="s">
        <v>13455</v>
      </c>
      <c r="B3869" s="244" t="str">
        <f t="shared" si="60"/>
        <v>93093U</v>
      </c>
      <c r="C3869" s="244" t="s">
        <v>13456</v>
      </c>
      <c r="D3869" s="244" t="s">
        <v>2</v>
      </c>
      <c r="E3869" s="244" t="s">
        <v>4952</v>
      </c>
      <c r="F3869" s="245">
        <v>21.45</v>
      </c>
    </row>
    <row r="3870" spans="1:6" ht="13.5">
      <c r="A3870" s="244" t="s">
        <v>13457</v>
      </c>
      <c r="B3870" s="244" t="str">
        <f t="shared" si="60"/>
        <v>93094U</v>
      </c>
      <c r="C3870" s="244" t="s">
        <v>13458</v>
      </c>
      <c r="D3870" s="244" t="s">
        <v>2</v>
      </c>
      <c r="E3870" s="244" t="s">
        <v>4952</v>
      </c>
      <c r="F3870" s="245">
        <v>53.13</v>
      </c>
    </row>
    <row r="3871" spans="1:6" ht="13.5">
      <c r="A3871" s="244" t="s">
        <v>13459</v>
      </c>
      <c r="B3871" s="244" t="str">
        <f t="shared" si="60"/>
        <v>93095U</v>
      </c>
      <c r="C3871" s="244" t="s">
        <v>13460</v>
      </c>
      <c r="D3871" s="244" t="s">
        <v>2</v>
      </c>
      <c r="E3871" s="244" t="s">
        <v>4952</v>
      </c>
      <c r="F3871" s="245">
        <v>40.08</v>
      </c>
    </row>
    <row r="3872" spans="1:6" ht="13.5">
      <c r="A3872" s="244" t="s">
        <v>13461</v>
      </c>
      <c r="B3872" s="244" t="str">
        <f t="shared" si="60"/>
        <v>93096U</v>
      </c>
      <c r="C3872" s="244" t="s">
        <v>13462</v>
      </c>
      <c r="D3872" s="244" t="s">
        <v>2</v>
      </c>
      <c r="E3872" s="244" t="s">
        <v>4952</v>
      </c>
      <c r="F3872" s="245">
        <v>57.1</v>
      </c>
    </row>
    <row r="3873" spans="1:6" ht="13.5">
      <c r="A3873" s="244" t="s">
        <v>13463</v>
      </c>
      <c r="B3873" s="244" t="str">
        <f t="shared" si="60"/>
        <v>93097U</v>
      </c>
      <c r="C3873" s="244" t="s">
        <v>13464</v>
      </c>
      <c r="D3873" s="244" t="s">
        <v>2</v>
      </c>
      <c r="E3873" s="244" t="s">
        <v>4952</v>
      </c>
      <c r="F3873" s="245">
        <v>8.6300000000000008</v>
      </c>
    </row>
    <row r="3874" spans="1:6" ht="13.5">
      <c r="A3874" s="244" t="s">
        <v>13465</v>
      </c>
      <c r="B3874" s="244" t="str">
        <f t="shared" si="60"/>
        <v>93098U</v>
      </c>
      <c r="C3874" s="244" t="s">
        <v>13466</v>
      </c>
      <c r="D3874" s="244" t="s">
        <v>2</v>
      </c>
      <c r="E3874" s="244" t="s">
        <v>4952</v>
      </c>
      <c r="F3874" s="245">
        <v>14.28</v>
      </c>
    </row>
    <row r="3875" spans="1:6" ht="13.5">
      <c r="A3875" s="244" t="s">
        <v>13467</v>
      </c>
      <c r="B3875" s="244" t="str">
        <f t="shared" si="60"/>
        <v>93099U</v>
      </c>
      <c r="C3875" s="244" t="s">
        <v>13468</v>
      </c>
      <c r="D3875" s="244" t="s">
        <v>2</v>
      </c>
      <c r="E3875" s="244" t="s">
        <v>4952</v>
      </c>
      <c r="F3875" s="245">
        <v>15.56</v>
      </c>
    </row>
    <row r="3876" spans="1:6" ht="13.5">
      <c r="A3876" s="244" t="s">
        <v>13469</v>
      </c>
      <c r="B3876" s="244" t="str">
        <f t="shared" si="60"/>
        <v>93100U</v>
      </c>
      <c r="C3876" s="244" t="s">
        <v>13470</v>
      </c>
      <c r="D3876" s="244" t="s">
        <v>2</v>
      </c>
      <c r="E3876" s="244" t="s">
        <v>4952</v>
      </c>
      <c r="F3876" s="245">
        <v>21.91</v>
      </c>
    </row>
    <row r="3877" spans="1:6" ht="13.5">
      <c r="A3877" s="244" t="s">
        <v>13471</v>
      </c>
      <c r="B3877" s="244" t="str">
        <f t="shared" si="60"/>
        <v>93101U</v>
      </c>
      <c r="C3877" s="244" t="s">
        <v>13472</v>
      </c>
      <c r="D3877" s="244" t="s">
        <v>2</v>
      </c>
      <c r="E3877" s="244" t="s">
        <v>4952</v>
      </c>
      <c r="F3877" s="245">
        <v>23.58</v>
      </c>
    </row>
    <row r="3878" spans="1:6" ht="13.5">
      <c r="A3878" s="244" t="s">
        <v>13473</v>
      </c>
      <c r="B3878" s="244" t="str">
        <f t="shared" si="60"/>
        <v>93102U</v>
      </c>
      <c r="C3878" s="244" t="s">
        <v>13474</v>
      </c>
      <c r="D3878" s="244" t="s">
        <v>2</v>
      </c>
      <c r="E3878" s="244" t="s">
        <v>4952</v>
      </c>
      <c r="F3878" s="245">
        <v>20.83</v>
      </c>
    </row>
    <row r="3879" spans="1:6" ht="13.5">
      <c r="A3879" s="244" t="s">
        <v>13475</v>
      </c>
      <c r="B3879" s="244" t="str">
        <f t="shared" si="60"/>
        <v>93103U</v>
      </c>
      <c r="C3879" s="244" t="s">
        <v>13476</v>
      </c>
      <c r="D3879" s="244" t="s">
        <v>2</v>
      </c>
      <c r="E3879" s="244" t="s">
        <v>4952</v>
      </c>
      <c r="F3879" s="245">
        <v>5.67</v>
      </c>
    </row>
    <row r="3880" spans="1:6" ht="13.5">
      <c r="A3880" s="244" t="s">
        <v>13477</v>
      </c>
      <c r="B3880" s="244" t="str">
        <f t="shared" si="60"/>
        <v>93104U</v>
      </c>
      <c r="C3880" s="244" t="s">
        <v>13478</v>
      </c>
      <c r="D3880" s="244" t="s">
        <v>2</v>
      </c>
      <c r="E3880" s="244" t="s">
        <v>4952</v>
      </c>
      <c r="F3880" s="245">
        <v>12.85</v>
      </c>
    </row>
    <row r="3881" spans="1:6" ht="13.5">
      <c r="A3881" s="244" t="s">
        <v>13479</v>
      </c>
      <c r="B3881" s="244" t="str">
        <f t="shared" si="60"/>
        <v>93105U</v>
      </c>
      <c r="C3881" s="244" t="s">
        <v>13480</v>
      </c>
      <c r="D3881" s="244" t="s">
        <v>2</v>
      </c>
      <c r="E3881" s="244" t="s">
        <v>4952</v>
      </c>
      <c r="F3881" s="245">
        <v>15.7</v>
      </c>
    </row>
    <row r="3882" spans="1:6" ht="13.5">
      <c r="A3882" s="244" t="s">
        <v>13481</v>
      </c>
      <c r="B3882" s="244" t="str">
        <f t="shared" si="60"/>
        <v>93106U</v>
      </c>
      <c r="C3882" s="244" t="s">
        <v>13482</v>
      </c>
      <c r="D3882" s="244" t="s">
        <v>2</v>
      </c>
      <c r="E3882" s="244" t="s">
        <v>4952</v>
      </c>
      <c r="F3882" s="245">
        <v>294.60000000000002</v>
      </c>
    </row>
    <row r="3883" spans="1:6" ht="13.5">
      <c r="A3883" s="244" t="s">
        <v>13483</v>
      </c>
      <c r="B3883" s="244" t="str">
        <f t="shared" si="60"/>
        <v>93107U</v>
      </c>
      <c r="C3883" s="244" t="s">
        <v>13484</v>
      </c>
      <c r="D3883" s="244" t="s">
        <v>2</v>
      </c>
      <c r="E3883" s="244" t="s">
        <v>4952</v>
      </c>
      <c r="F3883" s="245">
        <v>10.29</v>
      </c>
    </row>
    <row r="3884" spans="1:6" ht="13.5">
      <c r="A3884" s="244" t="s">
        <v>13485</v>
      </c>
      <c r="B3884" s="244" t="str">
        <f t="shared" si="60"/>
        <v>93108U</v>
      </c>
      <c r="C3884" s="244" t="s">
        <v>13486</v>
      </c>
      <c r="D3884" s="244" t="s">
        <v>2</v>
      </c>
      <c r="E3884" s="244" t="s">
        <v>4952</v>
      </c>
      <c r="F3884" s="245">
        <v>9.6999999999999993</v>
      </c>
    </row>
    <row r="3885" spans="1:6" ht="13.5">
      <c r="A3885" s="244" t="s">
        <v>13487</v>
      </c>
      <c r="B3885" s="244" t="str">
        <f t="shared" si="60"/>
        <v>93109U</v>
      </c>
      <c r="C3885" s="244" t="s">
        <v>13488</v>
      </c>
      <c r="D3885" s="244" t="s">
        <v>2</v>
      </c>
      <c r="E3885" s="244" t="s">
        <v>4952</v>
      </c>
      <c r="F3885" s="245">
        <v>343.15</v>
      </c>
    </row>
    <row r="3886" spans="1:6" ht="13.5">
      <c r="A3886" s="244" t="s">
        <v>13489</v>
      </c>
      <c r="B3886" s="244" t="str">
        <f t="shared" si="60"/>
        <v>93110U</v>
      </c>
      <c r="C3886" s="244" t="s">
        <v>13490</v>
      </c>
      <c r="D3886" s="244" t="s">
        <v>2</v>
      </c>
      <c r="E3886" s="244" t="s">
        <v>4952</v>
      </c>
      <c r="F3886" s="245">
        <v>15.01</v>
      </c>
    </row>
    <row r="3887" spans="1:6" ht="13.5">
      <c r="A3887" s="244" t="s">
        <v>13491</v>
      </c>
      <c r="B3887" s="244" t="str">
        <f t="shared" si="60"/>
        <v>93111U</v>
      </c>
      <c r="C3887" s="244" t="s">
        <v>13492</v>
      </c>
      <c r="D3887" s="244" t="s">
        <v>2</v>
      </c>
      <c r="E3887" s="244" t="s">
        <v>4952</v>
      </c>
      <c r="F3887" s="245">
        <v>17.23</v>
      </c>
    </row>
    <row r="3888" spans="1:6" ht="13.5">
      <c r="A3888" s="244" t="s">
        <v>13493</v>
      </c>
      <c r="B3888" s="244" t="str">
        <f t="shared" si="60"/>
        <v>93112U</v>
      </c>
      <c r="C3888" s="244" t="s">
        <v>13494</v>
      </c>
      <c r="D3888" s="244" t="s">
        <v>2</v>
      </c>
      <c r="E3888" s="244" t="s">
        <v>4952</v>
      </c>
      <c r="F3888" s="245">
        <v>32.33</v>
      </c>
    </row>
    <row r="3889" spans="1:6" ht="13.5">
      <c r="A3889" s="244" t="s">
        <v>13495</v>
      </c>
      <c r="B3889" s="244" t="str">
        <f t="shared" si="60"/>
        <v>93113U</v>
      </c>
      <c r="C3889" s="244" t="s">
        <v>13496</v>
      </c>
      <c r="D3889" s="244" t="s">
        <v>2</v>
      </c>
      <c r="E3889" s="244" t="s">
        <v>4952</v>
      </c>
      <c r="F3889" s="245">
        <v>14.8</v>
      </c>
    </row>
    <row r="3890" spans="1:6" ht="13.5">
      <c r="A3890" s="244" t="s">
        <v>13497</v>
      </c>
      <c r="B3890" s="244" t="str">
        <f t="shared" si="60"/>
        <v>93114U</v>
      </c>
      <c r="C3890" s="244" t="s">
        <v>13498</v>
      </c>
      <c r="D3890" s="244" t="s">
        <v>2</v>
      </c>
      <c r="E3890" s="244" t="s">
        <v>4952</v>
      </c>
      <c r="F3890" s="245">
        <v>23.65</v>
      </c>
    </row>
    <row r="3891" spans="1:6" ht="13.5">
      <c r="A3891" s="244" t="s">
        <v>13499</v>
      </c>
      <c r="B3891" s="244" t="str">
        <f t="shared" si="60"/>
        <v>93115U</v>
      </c>
      <c r="C3891" s="244" t="s">
        <v>13500</v>
      </c>
      <c r="D3891" s="244" t="s">
        <v>2</v>
      </c>
      <c r="E3891" s="244" t="s">
        <v>4952</v>
      </c>
      <c r="F3891" s="245">
        <v>55.33</v>
      </c>
    </row>
    <row r="3892" spans="1:6" ht="13.5">
      <c r="A3892" s="244" t="s">
        <v>13501</v>
      </c>
      <c r="B3892" s="244" t="str">
        <f t="shared" si="60"/>
        <v>93116U</v>
      </c>
      <c r="C3892" s="244" t="s">
        <v>13502</v>
      </c>
      <c r="D3892" s="244" t="s">
        <v>2</v>
      </c>
      <c r="E3892" s="244" t="s">
        <v>4952</v>
      </c>
      <c r="F3892" s="245">
        <v>378.08</v>
      </c>
    </row>
    <row r="3893" spans="1:6" ht="13.5">
      <c r="A3893" s="244" t="s">
        <v>13503</v>
      </c>
      <c r="B3893" s="244" t="str">
        <f t="shared" si="60"/>
        <v>93117U</v>
      </c>
      <c r="C3893" s="244" t="s">
        <v>13504</v>
      </c>
      <c r="D3893" s="244" t="s">
        <v>2</v>
      </c>
      <c r="E3893" s="244" t="s">
        <v>4952</v>
      </c>
      <c r="F3893" s="245">
        <v>40.270000000000003</v>
      </c>
    </row>
    <row r="3894" spans="1:6" ht="13.5">
      <c r="A3894" s="244" t="s">
        <v>13505</v>
      </c>
      <c r="B3894" s="244" t="str">
        <f t="shared" si="60"/>
        <v>93118U</v>
      </c>
      <c r="C3894" s="244" t="s">
        <v>13506</v>
      </c>
      <c r="D3894" s="244" t="s">
        <v>2</v>
      </c>
      <c r="E3894" s="244" t="s">
        <v>4952</v>
      </c>
      <c r="F3894" s="245">
        <v>59.57</v>
      </c>
    </row>
    <row r="3895" spans="1:6" ht="13.5">
      <c r="A3895" s="244" t="s">
        <v>13507</v>
      </c>
      <c r="B3895" s="244" t="str">
        <f t="shared" si="60"/>
        <v>93119U</v>
      </c>
      <c r="C3895" s="244" t="s">
        <v>13508</v>
      </c>
      <c r="D3895" s="244" t="s">
        <v>2</v>
      </c>
      <c r="E3895" s="244" t="s">
        <v>4952</v>
      </c>
      <c r="F3895" s="245">
        <v>11.68</v>
      </c>
    </row>
    <row r="3896" spans="1:6" ht="13.5">
      <c r="A3896" s="244" t="s">
        <v>13509</v>
      </c>
      <c r="B3896" s="244" t="str">
        <f t="shared" si="60"/>
        <v>93120U</v>
      </c>
      <c r="C3896" s="244" t="s">
        <v>13510</v>
      </c>
      <c r="D3896" s="244" t="s">
        <v>2</v>
      </c>
      <c r="E3896" s="244" t="s">
        <v>4952</v>
      </c>
      <c r="F3896" s="245">
        <v>18.03</v>
      </c>
    </row>
    <row r="3897" spans="1:6" ht="13.5">
      <c r="A3897" s="244" t="s">
        <v>13511</v>
      </c>
      <c r="B3897" s="244" t="str">
        <f t="shared" si="60"/>
        <v>93121U</v>
      </c>
      <c r="C3897" s="244" t="s">
        <v>13512</v>
      </c>
      <c r="D3897" s="244" t="s">
        <v>2</v>
      </c>
      <c r="E3897" s="244" t="s">
        <v>4952</v>
      </c>
      <c r="F3897" s="245">
        <v>19.7</v>
      </c>
    </row>
    <row r="3898" spans="1:6" ht="13.5">
      <c r="A3898" s="244" t="s">
        <v>13513</v>
      </c>
      <c r="B3898" s="244" t="str">
        <f t="shared" si="60"/>
        <v>93122U</v>
      </c>
      <c r="C3898" s="244" t="s">
        <v>13514</v>
      </c>
      <c r="D3898" s="244" t="s">
        <v>2</v>
      </c>
      <c r="E3898" s="244" t="s">
        <v>4952</v>
      </c>
      <c r="F3898" s="245">
        <v>17.13</v>
      </c>
    </row>
    <row r="3899" spans="1:6" ht="13.5">
      <c r="A3899" s="244" t="s">
        <v>13515</v>
      </c>
      <c r="B3899" s="244" t="str">
        <f t="shared" si="60"/>
        <v>93123U</v>
      </c>
      <c r="C3899" s="244" t="s">
        <v>13516</v>
      </c>
      <c r="D3899" s="244" t="s">
        <v>2</v>
      </c>
      <c r="E3899" s="244" t="s">
        <v>4952</v>
      </c>
      <c r="F3899" s="245">
        <v>37.729999999999997</v>
      </c>
    </row>
    <row r="3900" spans="1:6" ht="13.5">
      <c r="A3900" s="244" t="s">
        <v>13517</v>
      </c>
      <c r="B3900" s="244" t="str">
        <f t="shared" si="60"/>
        <v>93124U</v>
      </c>
      <c r="C3900" s="244" t="s">
        <v>13518</v>
      </c>
      <c r="D3900" s="244" t="s">
        <v>2</v>
      </c>
      <c r="E3900" s="244" t="s">
        <v>4952</v>
      </c>
      <c r="F3900" s="245">
        <v>59.34</v>
      </c>
    </row>
    <row r="3901" spans="1:6" ht="13.5">
      <c r="A3901" s="244" t="s">
        <v>13519</v>
      </c>
      <c r="B3901" s="244" t="str">
        <f t="shared" si="60"/>
        <v>93125U</v>
      </c>
      <c r="C3901" s="244" t="s">
        <v>13520</v>
      </c>
      <c r="D3901" s="244" t="s">
        <v>2</v>
      </c>
      <c r="E3901" s="244" t="s">
        <v>4952</v>
      </c>
      <c r="F3901" s="245">
        <v>86.3</v>
      </c>
    </row>
    <row r="3902" spans="1:6" ht="13.5">
      <c r="A3902" s="244" t="s">
        <v>13521</v>
      </c>
      <c r="B3902" s="244" t="str">
        <f t="shared" si="60"/>
        <v>93126U</v>
      </c>
      <c r="C3902" s="244" t="s">
        <v>13522</v>
      </c>
      <c r="D3902" s="244" t="s">
        <v>2</v>
      </c>
      <c r="E3902" s="244" t="s">
        <v>4952</v>
      </c>
      <c r="F3902" s="245">
        <v>191.22</v>
      </c>
    </row>
    <row r="3903" spans="1:6" ht="13.5">
      <c r="A3903" s="244" t="s">
        <v>13523</v>
      </c>
      <c r="B3903" s="244" t="str">
        <f t="shared" si="60"/>
        <v>93133U</v>
      </c>
      <c r="C3903" s="244" t="s">
        <v>13524</v>
      </c>
      <c r="D3903" s="244" t="s">
        <v>2</v>
      </c>
      <c r="E3903" s="244" t="s">
        <v>4952</v>
      </c>
      <c r="F3903" s="245">
        <v>13.39</v>
      </c>
    </row>
    <row r="3904" spans="1:6" ht="13.5">
      <c r="A3904" s="244" t="s">
        <v>13525</v>
      </c>
      <c r="B3904" s="244" t="str">
        <f t="shared" si="60"/>
        <v>94465U</v>
      </c>
      <c r="C3904" s="244" t="s">
        <v>7765</v>
      </c>
      <c r="D3904" s="244" t="s">
        <v>2</v>
      </c>
      <c r="E3904" s="244" t="s">
        <v>4952</v>
      </c>
      <c r="F3904" s="245">
        <v>32.68</v>
      </c>
    </row>
    <row r="3905" spans="1:6" ht="13.5">
      <c r="A3905" s="244" t="s">
        <v>13526</v>
      </c>
      <c r="B3905" s="244" t="str">
        <f t="shared" si="60"/>
        <v>94466U</v>
      </c>
      <c r="C3905" s="244" t="s">
        <v>7766</v>
      </c>
      <c r="D3905" s="244" t="s">
        <v>2</v>
      </c>
      <c r="E3905" s="244" t="s">
        <v>4952</v>
      </c>
      <c r="F3905" s="245">
        <v>32.69</v>
      </c>
    </row>
    <row r="3906" spans="1:6" ht="13.5">
      <c r="A3906" s="244" t="s">
        <v>13527</v>
      </c>
      <c r="B3906" s="244" t="str">
        <f t="shared" si="60"/>
        <v>94467U</v>
      </c>
      <c r="C3906" s="244" t="s">
        <v>7767</v>
      </c>
      <c r="D3906" s="244" t="s">
        <v>2</v>
      </c>
      <c r="E3906" s="244" t="s">
        <v>4952</v>
      </c>
      <c r="F3906" s="245">
        <v>50.07</v>
      </c>
    </row>
    <row r="3907" spans="1:6" ht="13.5">
      <c r="A3907" s="244" t="s">
        <v>13528</v>
      </c>
      <c r="B3907" s="244" t="str">
        <f t="shared" si="60"/>
        <v>94468U</v>
      </c>
      <c r="C3907" s="244" t="s">
        <v>7768</v>
      </c>
      <c r="D3907" s="244" t="s">
        <v>2</v>
      </c>
      <c r="E3907" s="244" t="s">
        <v>4952</v>
      </c>
      <c r="F3907" s="245">
        <v>43.89</v>
      </c>
    </row>
    <row r="3908" spans="1:6" ht="13.5">
      <c r="A3908" s="244" t="s">
        <v>13529</v>
      </c>
      <c r="B3908" s="244" t="str">
        <f t="shared" si="60"/>
        <v>94469U</v>
      </c>
      <c r="C3908" s="244" t="s">
        <v>7769</v>
      </c>
      <c r="D3908" s="244" t="s">
        <v>2</v>
      </c>
      <c r="E3908" s="244" t="s">
        <v>4952</v>
      </c>
      <c r="F3908" s="245">
        <v>72.56</v>
      </c>
    </row>
    <row r="3909" spans="1:6" ht="13.5">
      <c r="A3909" s="244" t="s">
        <v>13530</v>
      </c>
      <c r="B3909" s="244" t="str">
        <f t="shared" si="60"/>
        <v>94470U</v>
      </c>
      <c r="C3909" s="244" t="s">
        <v>7770</v>
      </c>
      <c r="D3909" s="244" t="s">
        <v>2</v>
      </c>
      <c r="E3909" s="244" t="s">
        <v>4952</v>
      </c>
      <c r="F3909" s="245">
        <v>67.069999999999993</v>
      </c>
    </row>
    <row r="3910" spans="1:6" ht="13.5">
      <c r="A3910" s="244" t="s">
        <v>13531</v>
      </c>
      <c r="B3910" s="244" t="str">
        <f t="shared" si="60"/>
        <v>94471U</v>
      </c>
      <c r="C3910" s="244" t="s">
        <v>7771</v>
      </c>
      <c r="D3910" s="244" t="s">
        <v>2</v>
      </c>
      <c r="E3910" s="244" t="s">
        <v>4952</v>
      </c>
      <c r="F3910" s="245">
        <v>47.14</v>
      </c>
    </row>
    <row r="3911" spans="1:6" ht="13.5">
      <c r="A3911" s="244" t="s">
        <v>13532</v>
      </c>
      <c r="B3911" s="244" t="str">
        <f t="shared" si="60"/>
        <v>94472U</v>
      </c>
      <c r="C3911" s="244" t="s">
        <v>7772</v>
      </c>
      <c r="D3911" s="244" t="s">
        <v>2</v>
      </c>
      <c r="E3911" s="244" t="s">
        <v>4952</v>
      </c>
      <c r="F3911" s="245">
        <v>48.51</v>
      </c>
    </row>
    <row r="3912" spans="1:6" ht="13.5">
      <c r="A3912" s="244" t="s">
        <v>13533</v>
      </c>
      <c r="B3912" s="244" t="str">
        <f t="shared" ref="B3912:B3975" si="61">A3912&amp;"U"</f>
        <v>94473U</v>
      </c>
      <c r="C3912" s="244" t="s">
        <v>7773</v>
      </c>
      <c r="D3912" s="244" t="s">
        <v>2</v>
      </c>
      <c r="E3912" s="244" t="s">
        <v>4952</v>
      </c>
      <c r="F3912" s="245">
        <v>71.709999999999994</v>
      </c>
    </row>
    <row r="3913" spans="1:6" ht="13.5">
      <c r="A3913" s="244" t="s">
        <v>13534</v>
      </c>
      <c r="B3913" s="244" t="str">
        <f t="shared" si="61"/>
        <v>94474U</v>
      </c>
      <c r="C3913" s="244" t="s">
        <v>7774</v>
      </c>
      <c r="D3913" s="244" t="s">
        <v>2</v>
      </c>
      <c r="E3913" s="244" t="s">
        <v>4952</v>
      </c>
      <c r="F3913" s="245">
        <v>77.75</v>
      </c>
    </row>
    <row r="3914" spans="1:6" ht="13.5">
      <c r="A3914" s="244" t="s">
        <v>13535</v>
      </c>
      <c r="B3914" s="244" t="str">
        <f t="shared" si="61"/>
        <v>94475U</v>
      </c>
      <c r="C3914" s="244" t="s">
        <v>7775</v>
      </c>
      <c r="D3914" s="244" t="s">
        <v>2</v>
      </c>
      <c r="E3914" s="244" t="s">
        <v>4952</v>
      </c>
      <c r="F3914" s="245">
        <v>98.4</v>
      </c>
    </row>
    <row r="3915" spans="1:6" ht="13.5">
      <c r="A3915" s="244" t="s">
        <v>13536</v>
      </c>
      <c r="B3915" s="244" t="str">
        <f t="shared" si="61"/>
        <v>94476U</v>
      </c>
      <c r="C3915" s="244" t="s">
        <v>7776</v>
      </c>
      <c r="D3915" s="244" t="s">
        <v>2</v>
      </c>
      <c r="E3915" s="244" t="s">
        <v>4952</v>
      </c>
      <c r="F3915" s="245">
        <v>110.04</v>
      </c>
    </row>
    <row r="3916" spans="1:6" ht="13.5">
      <c r="A3916" s="244" t="s">
        <v>13537</v>
      </c>
      <c r="B3916" s="244" t="str">
        <f t="shared" si="61"/>
        <v>94477U</v>
      </c>
      <c r="C3916" s="244" t="s">
        <v>7777</v>
      </c>
      <c r="D3916" s="244" t="s">
        <v>2</v>
      </c>
      <c r="E3916" s="244" t="s">
        <v>4952</v>
      </c>
      <c r="F3916" s="245">
        <v>62.76</v>
      </c>
    </row>
    <row r="3917" spans="1:6" ht="13.5">
      <c r="A3917" s="244" t="s">
        <v>13538</v>
      </c>
      <c r="B3917" s="244" t="str">
        <f t="shared" si="61"/>
        <v>94478U</v>
      </c>
      <c r="C3917" s="244" t="s">
        <v>7778</v>
      </c>
      <c r="D3917" s="244" t="s">
        <v>2</v>
      </c>
      <c r="E3917" s="244" t="s">
        <v>4952</v>
      </c>
      <c r="F3917" s="245">
        <v>98.58</v>
      </c>
    </row>
    <row r="3918" spans="1:6" ht="13.5">
      <c r="A3918" s="244" t="s">
        <v>13539</v>
      </c>
      <c r="B3918" s="244" t="str">
        <f t="shared" si="61"/>
        <v>94479U</v>
      </c>
      <c r="C3918" s="244" t="s">
        <v>7779</v>
      </c>
      <c r="D3918" s="244" t="s">
        <v>2</v>
      </c>
      <c r="E3918" s="244" t="s">
        <v>4952</v>
      </c>
      <c r="F3918" s="245">
        <v>130.01</v>
      </c>
    </row>
    <row r="3919" spans="1:6" ht="13.5">
      <c r="A3919" s="244" t="s">
        <v>13540</v>
      </c>
      <c r="B3919" s="244" t="str">
        <f t="shared" si="61"/>
        <v>94606U</v>
      </c>
      <c r="C3919" s="244" t="s">
        <v>13541</v>
      </c>
      <c r="D3919" s="244" t="s">
        <v>2</v>
      </c>
      <c r="E3919" s="244" t="s">
        <v>4952</v>
      </c>
      <c r="F3919" s="245">
        <v>52.53</v>
      </c>
    </row>
    <row r="3920" spans="1:6" ht="13.5">
      <c r="A3920" s="244" t="s">
        <v>13542</v>
      </c>
      <c r="B3920" s="244" t="str">
        <f t="shared" si="61"/>
        <v>94608U</v>
      </c>
      <c r="C3920" s="244" t="s">
        <v>13543</v>
      </c>
      <c r="D3920" s="244" t="s">
        <v>2</v>
      </c>
      <c r="E3920" s="244" t="s">
        <v>4952</v>
      </c>
      <c r="F3920" s="245">
        <v>127.86</v>
      </c>
    </row>
    <row r="3921" spans="1:6" ht="13.5">
      <c r="A3921" s="244" t="s">
        <v>13544</v>
      </c>
      <c r="B3921" s="244" t="str">
        <f t="shared" si="61"/>
        <v>94610U</v>
      </c>
      <c r="C3921" s="244" t="s">
        <v>13545</v>
      </c>
      <c r="D3921" s="244" t="s">
        <v>2</v>
      </c>
      <c r="E3921" s="244" t="s">
        <v>4952</v>
      </c>
      <c r="F3921" s="245">
        <v>189.61</v>
      </c>
    </row>
    <row r="3922" spans="1:6" ht="13.5">
      <c r="A3922" s="244" t="s">
        <v>13546</v>
      </c>
      <c r="B3922" s="244" t="str">
        <f t="shared" si="61"/>
        <v>94612U</v>
      </c>
      <c r="C3922" s="244" t="s">
        <v>13547</v>
      </c>
      <c r="D3922" s="244" t="s">
        <v>2</v>
      </c>
      <c r="E3922" s="244" t="s">
        <v>4952</v>
      </c>
      <c r="F3922" s="245">
        <v>265.64999999999998</v>
      </c>
    </row>
    <row r="3923" spans="1:6" ht="13.5">
      <c r="A3923" s="244" t="s">
        <v>13548</v>
      </c>
      <c r="B3923" s="244" t="str">
        <f t="shared" si="61"/>
        <v>94614U</v>
      </c>
      <c r="C3923" s="244" t="s">
        <v>13549</v>
      </c>
      <c r="D3923" s="244" t="s">
        <v>2</v>
      </c>
      <c r="E3923" s="244" t="s">
        <v>4952</v>
      </c>
      <c r="F3923" s="245">
        <v>88.69</v>
      </c>
    </row>
    <row r="3924" spans="1:6" ht="13.5">
      <c r="A3924" s="244" t="s">
        <v>13550</v>
      </c>
      <c r="B3924" s="244" t="str">
        <f t="shared" si="61"/>
        <v>94615U</v>
      </c>
      <c r="C3924" s="244" t="s">
        <v>13551</v>
      </c>
      <c r="D3924" s="244" t="s">
        <v>2</v>
      </c>
      <c r="E3924" s="244" t="s">
        <v>4952</v>
      </c>
      <c r="F3924" s="245">
        <v>100.52</v>
      </c>
    </row>
    <row r="3925" spans="1:6" ht="13.5">
      <c r="A3925" s="244" t="s">
        <v>13552</v>
      </c>
      <c r="B3925" s="244" t="str">
        <f t="shared" si="61"/>
        <v>94616U</v>
      </c>
      <c r="C3925" s="244" t="s">
        <v>13553</v>
      </c>
      <c r="D3925" s="244" t="s">
        <v>2</v>
      </c>
      <c r="E3925" s="244" t="s">
        <v>4952</v>
      </c>
      <c r="F3925" s="245">
        <v>244.11</v>
      </c>
    </row>
    <row r="3926" spans="1:6" ht="13.5">
      <c r="A3926" s="244" t="s">
        <v>13554</v>
      </c>
      <c r="B3926" s="244" t="str">
        <f t="shared" si="61"/>
        <v>94617U</v>
      </c>
      <c r="C3926" s="244" t="s">
        <v>13555</v>
      </c>
      <c r="D3926" s="244" t="s">
        <v>2</v>
      </c>
      <c r="E3926" s="244" t="s">
        <v>4952</v>
      </c>
      <c r="F3926" s="245">
        <v>203</v>
      </c>
    </row>
    <row r="3927" spans="1:6" ht="13.5">
      <c r="A3927" s="244" t="s">
        <v>13556</v>
      </c>
      <c r="B3927" s="244" t="str">
        <f t="shared" si="61"/>
        <v>94618U</v>
      </c>
      <c r="C3927" s="244" t="s">
        <v>13557</v>
      </c>
      <c r="D3927" s="244" t="s">
        <v>2</v>
      </c>
      <c r="E3927" s="244" t="s">
        <v>4952</v>
      </c>
      <c r="F3927" s="245">
        <v>239.88</v>
      </c>
    </row>
    <row r="3928" spans="1:6" ht="13.5">
      <c r="A3928" s="244" t="s">
        <v>13558</v>
      </c>
      <c r="B3928" s="244" t="str">
        <f t="shared" si="61"/>
        <v>94620U</v>
      </c>
      <c r="C3928" s="244" t="s">
        <v>13559</v>
      </c>
      <c r="D3928" s="244" t="s">
        <v>2</v>
      </c>
      <c r="E3928" s="244" t="s">
        <v>4952</v>
      </c>
      <c r="F3928" s="245">
        <v>547.42999999999995</v>
      </c>
    </row>
    <row r="3929" spans="1:6" ht="13.5">
      <c r="A3929" s="244" t="s">
        <v>13560</v>
      </c>
      <c r="B3929" s="244" t="str">
        <f t="shared" si="61"/>
        <v>94622U</v>
      </c>
      <c r="C3929" s="244" t="s">
        <v>13561</v>
      </c>
      <c r="D3929" s="244" t="s">
        <v>2</v>
      </c>
      <c r="E3929" s="244" t="s">
        <v>4952</v>
      </c>
      <c r="F3929" s="245">
        <v>129.61000000000001</v>
      </c>
    </row>
    <row r="3930" spans="1:6" ht="13.5">
      <c r="A3930" s="244" t="s">
        <v>13562</v>
      </c>
      <c r="B3930" s="244" t="str">
        <f t="shared" si="61"/>
        <v>94623U</v>
      </c>
      <c r="C3930" s="244" t="s">
        <v>13563</v>
      </c>
      <c r="D3930" s="244" t="s">
        <v>2</v>
      </c>
      <c r="E3930" s="244" t="s">
        <v>4952</v>
      </c>
      <c r="F3930" s="245">
        <v>302.48</v>
      </c>
    </row>
    <row r="3931" spans="1:6" ht="13.5">
      <c r="A3931" s="244" t="s">
        <v>13564</v>
      </c>
      <c r="B3931" s="244" t="str">
        <f t="shared" si="61"/>
        <v>94624U</v>
      </c>
      <c r="C3931" s="244" t="s">
        <v>13565</v>
      </c>
      <c r="D3931" s="244" t="s">
        <v>2</v>
      </c>
      <c r="E3931" s="244" t="s">
        <v>4952</v>
      </c>
      <c r="F3931" s="245">
        <v>459.55</v>
      </c>
    </row>
    <row r="3932" spans="1:6" ht="13.5">
      <c r="A3932" s="244" t="s">
        <v>13566</v>
      </c>
      <c r="B3932" s="244" t="str">
        <f t="shared" si="61"/>
        <v>94625U</v>
      </c>
      <c r="C3932" s="244" t="s">
        <v>13567</v>
      </c>
      <c r="D3932" s="244" t="s">
        <v>2</v>
      </c>
      <c r="E3932" s="244" t="s">
        <v>4952</v>
      </c>
      <c r="F3932" s="245">
        <v>954.22</v>
      </c>
    </row>
    <row r="3933" spans="1:6" ht="13.5">
      <c r="A3933" s="244" t="s">
        <v>13568</v>
      </c>
      <c r="B3933" s="244" t="str">
        <f t="shared" si="61"/>
        <v>94656U</v>
      </c>
      <c r="C3933" s="244" t="s">
        <v>7780</v>
      </c>
      <c r="D3933" s="244" t="s">
        <v>2</v>
      </c>
      <c r="E3933" s="244" t="s">
        <v>4900</v>
      </c>
      <c r="F3933" s="245">
        <v>4.3099999999999996</v>
      </c>
    </row>
    <row r="3934" spans="1:6" ht="13.5">
      <c r="A3934" s="244" t="s">
        <v>13569</v>
      </c>
      <c r="B3934" s="244" t="str">
        <f t="shared" si="61"/>
        <v>94657U</v>
      </c>
      <c r="C3934" s="244" t="s">
        <v>7781</v>
      </c>
      <c r="D3934" s="244" t="s">
        <v>2</v>
      </c>
      <c r="E3934" s="244" t="s">
        <v>4900</v>
      </c>
      <c r="F3934" s="245">
        <v>4.25</v>
      </c>
    </row>
    <row r="3935" spans="1:6" ht="13.5">
      <c r="A3935" s="244" t="s">
        <v>13570</v>
      </c>
      <c r="B3935" s="244" t="str">
        <f t="shared" si="61"/>
        <v>94658U</v>
      </c>
      <c r="C3935" s="244" t="s">
        <v>7782</v>
      </c>
      <c r="D3935" s="244" t="s">
        <v>2</v>
      </c>
      <c r="E3935" s="244" t="s">
        <v>4900</v>
      </c>
      <c r="F3935" s="245">
        <v>4.9400000000000004</v>
      </c>
    </row>
    <row r="3936" spans="1:6" ht="13.5">
      <c r="A3936" s="244" t="s">
        <v>13571</v>
      </c>
      <c r="B3936" s="244" t="str">
        <f t="shared" si="61"/>
        <v>94659U</v>
      </c>
      <c r="C3936" s="244" t="s">
        <v>7783</v>
      </c>
      <c r="D3936" s="244" t="s">
        <v>2</v>
      </c>
      <c r="E3936" s="244" t="s">
        <v>4900</v>
      </c>
      <c r="F3936" s="245">
        <v>5.01</v>
      </c>
    </row>
    <row r="3937" spans="1:6" ht="13.5">
      <c r="A3937" s="244" t="s">
        <v>13572</v>
      </c>
      <c r="B3937" s="244" t="str">
        <f t="shared" si="61"/>
        <v>94660U</v>
      </c>
      <c r="C3937" s="244" t="s">
        <v>7784</v>
      </c>
      <c r="D3937" s="244" t="s">
        <v>2</v>
      </c>
      <c r="E3937" s="244" t="s">
        <v>4900</v>
      </c>
      <c r="F3937" s="245">
        <v>8.0399999999999991</v>
      </c>
    </row>
    <row r="3938" spans="1:6" ht="13.5">
      <c r="A3938" s="244" t="s">
        <v>13573</v>
      </c>
      <c r="B3938" s="244" t="str">
        <f t="shared" si="61"/>
        <v>94661U</v>
      </c>
      <c r="C3938" s="244" t="s">
        <v>7785</v>
      </c>
      <c r="D3938" s="244" t="s">
        <v>2</v>
      </c>
      <c r="E3938" s="244" t="s">
        <v>4900</v>
      </c>
      <c r="F3938" s="245">
        <v>8.35</v>
      </c>
    </row>
    <row r="3939" spans="1:6" ht="13.5">
      <c r="A3939" s="244" t="s">
        <v>13574</v>
      </c>
      <c r="B3939" s="244" t="str">
        <f t="shared" si="61"/>
        <v>94662U</v>
      </c>
      <c r="C3939" s="244" t="s">
        <v>7786</v>
      </c>
      <c r="D3939" s="244" t="s">
        <v>2</v>
      </c>
      <c r="E3939" s="244" t="s">
        <v>4900</v>
      </c>
      <c r="F3939" s="245">
        <v>8.68</v>
      </c>
    </row>
    <row r="3940" spans="1:6" ht="13.5">
      <c r="A3940" s="244" t="s">
        <v>13575</v>
      </c>
      <c r="B3940" s="244" t="str">
        <f t="shared" si="61"/>
        <v>94663U</v>
      </c>
      <c r="C3940" s="244" t="s">
        <v>7787</v>
      </c>
      <c r="D3940" s="244" t="s">
        <v>2</v>
      </c>
      <c r="E3940" s="244" t="s">
        <v>4900</v>
      </c>
      <c r="F3940" s="245">
        <v>8.8000000000000007</v>
      </c>
    </row>
    <row r="3941" spans="1:6" ht="13.5">
      <c r="A3941" s="244" t="s">
        <v>13576</v>
      </c>
      <c r="B3941" s="244" t="str">
        <f t="shared" si="61"/>
        <v>94664U</v>
      </c>
      <c r="C3941" s="244" t="s">
        <v>7788</v>
      </c>
      <c r="D3941" s="244" t="s">
        <v>2</v>
      </c>
      <c r="E3941" s="244" t="s">
        <v>4900</v>
      </c>
      <c r="F3941" s="245">
        <v>18.54</v>
      </c>
    </row>
    <row r="3942" spans="1:6" ht="13.5">
      <c r="A3942" s="244" t="s">
        <v>13577</v>
      </c>
      <c r="B3942" s="244" t="str">
        <f t="shared" si="61"/>
        <v>94665U</v>
      </c>
      <c r="C3942" s="244" t="s">
        <v>7789</v>
      </c>
      <c r="D3942" s="244" t="s">
        <v>2</v>
      </c>
      <c r="E3942" s="244" t="s">
        <v>4900</v>
      </c>
      <c r="F3942" s="245">
        <v>18.53</v>
      </c>
    </row>
    <row r="3943" spans="1:6" ht="13.5">
      <c r="A3943" s="244" t="s">
        <v>13578</v>
      </c>
      <c r="B3943" s="244" t="str">
        <f t="shared" si="61"/>
        <v>94666U</v>
      </c>
      <c r="C3943" s="244" t="s">
        <v>7790</v>
      </c>
      <c r="D3943" s="244" t="s">
        <v>2</v>
      </c>
      <c r="E3943" s="244" t="s">
        <v>4900</v>
      </c>
      <c r="F3943" s="245">
        <v>22.21</v>
      </c>
    </row>
    <row r="3944" spans="1:6" ht="13.5">
      <c r="A3944" s="244" t="s">
        <v>13579</v>
      </c>
      <c r="B3944" s="244" t="str">
        <f t="shared" si="61"/>
        <v>94667U</v>
      </c>
      <c r="C3944" s="244" t="s">
        <v>7791</v>
      </c>
      <c r="D3944" s="244" t="s">
        <v>2</v>
      </c>
      <c r="E3944" s="244" t="s">
        <v>4900</v>
      </c>
      <c r="F3944" s="245">
        <v>24.5</v>
      </c>
    </row>
    <row r="3945" spans="1:6" ht="13.5">
      <c r="A3945" s="244" t="s">
        <v>13580</v>
      </c>
      <c r="B3945" s="244" t="str">
        <f t="shared" si="61"/>
        <v>94668U</v>
      </c>
      <c r="C3945" s="244" t="s">
        <v>7792</v>
      </c>
      <c r="D3945" s="244" t="s">
        <v>2</v>
      </c>
      <c r="E3945" s="244" t="s">
        <v>4900</v>
      </c>
      <c r="F3945" s="245">
        <v>38.22</v>
      </c>
    </row>
    <row r="3946" spans="1:6" ht="13.5">
      <c r="A3946" s="244" t="s">
        <v>13581</v>
      </c>
      <c r="B3946" s="244" t="str">
        <f t="shared" si="61"/>
        <v>94669U</v>
      </c>
      <c r="C3946" s="244" t="s">
        <v>7793</v>
      </c>
      <c r="D3946" s="244" t="s">
        <v>2</v>
      </c>
      <c r="E3946" s="244" t="s">
        <v>4900</v>
      </c>
      <c r="F3946" s="245">
        <v>51.04</v>
      </c>
    </row>
    <row r="3947" spans="1:6" ht="13.5">
      <c r="A3947" s="244" t="s">
        <v>13582</v>
      </c>
      <c r="B3947" s="244" t="str">
        <f t="shared" si="61"/>
        <v>94670U</v>
      </c>
      <c r="C3947" s="244" t="s">
        <v>7794</v>
      </c>
      <c r="D3947" s="244" t="s">
        <v>2</v>
      </c>
      <c r="E3947" s="244" t="s">
        <v>4900</v>
      </c>
      <c r="F3947" s="245">
        <v>49.63</v>
      </c>
    </row>
    <row r="3948" spans="1:6" ht="13.5">
      <c r="A3948" s="244" t="s">
        <v>13583</v>
      </c>
      <c r="B3948" s="244" t="str">
        <f t="shared" si="61"/>
        <v>94671U</v>
      </c>
      <c r="C3948" s="244" t="s">
        <v>7795</v>
      </c>
      <c r="D3948" s="244" t="s">
        <v>2</v>
      </c>
      <c r="E3948" s="244" t="s">
        <v>4900</v>
      </c>
      <c r="F3948" s="245">
        <v>71.02</v>
      </c>
    </row>
    <row r="3949" spans="1:6" ht="13.5">
      <c r="A3949" s="244" t="s">
        <v>13584</v>
      </c>
      <c r="B3949" s="244" t="str">
        <f t="shared" si="61"/>
        <v>94672U</v>
      </c>
      <c r="C3949" s="244" t="s">
        <v>7796</v>
      </c>
      <c r="D3949" s="244" t="s">
        <v>2</v>
      </c>
      <c r="E3949" s="244" t="s">
        <v>4900</v>
      </c>
      <c r="F3949" s="245">
        <v>7.24</v>
      </c>
    </row>
    <row r="3950" spans="1:6" ht="13.5">
      <c r="A3950" s="244" t="s">
        <v>13585</v>
      </c>
      <c r="B3950" s="244" t="str">
        <f t="shared" si="61"/>
        <v>94673U</v>
      </c>
      <c r="C3950" s="244" t="s">
        <v>7797</v>
      </c>
      <c r="D3950" s="244" t="s">
        <v>2</v>
      </c>
      <c r="E3950" s="244" t="s">
        <v>4900</v>
      </c>
      <c r="F3950" s="245">
        <v>7.07</v>
      </c>
    </row>
    <row r="3951" spans="1:6" ht="13.5">
      <c r="A3951" s="244" t="s">
        <v>13586</v>
      </c>
      <c r="B3951" s="244" t="str">
        <f t="shared" si="61"/>
        <v>94674U</v>
      </c>
      <c r="C3951" s="244" t="s">
        <v>7798</v>
      </c>
      <c r="D3951" s="244" t="s">
        <v>2</v>
      </c>
      <c r="E3951" s="244" t="s">
        <v>4900</v>
      </c>
      <c r="F3951" s="245">
        <v>6.47</v>
      </c>
    </row>
    <row r="3952" spans="1:6" ht="13.5">
      <c r="A3952" s="244" t="s">
        <v>13587</v>
      </c>
      <c r="B3952" s="244" t="str">
        <f t="shared" si="61"/>
        <v>94675U</v>
      </c>
      <c r="C3952" s="244" t="s">
        <v>7799</v>
      </c>
      <c r="D3952" s="244" t="s">
        <v>2</v>
      </c>
      <c r="E3952" s="244" t="s">
        <v>4900</v>
      </c>
      <c r="F3952" s="245">
        <v>9.6999999999999993</v>
      </c>
    </row>
    <row r="3953" spans="1:6" ht="13.5">
      <c r="A3953" s="244" t="s">
        <v>13588</v>
      </c>
      <c r="B3953" s="244" t="str">
        <f t="shared" si="61"/>
        <v>94676U</v>
      </c>
      <c r="C3953" s="244" t="s">
        <v>7800</v>
      </c>
      <c r="D3953" s="244" t="s">
        <v>2</v>
      </c>
      <c r="E3953" s="244" t="s">
        <v>4900</v>
      </c>
      <c r="F3953" s="245">
        <v>11.05</v>
      </c>
    </row>
    <row r="3954" spans="1:6" ht="13.5">
      <c r="A3954" s="244" t="s">
        <v>13589</v>
      </c>
      <c r="B3954" s="244" t="str">
        <f t="shared" si="61"/>
        <v>94677U</v>
      </c>
      <c r="C3954" s="244" t="s">
        <v>7801</v>
      </c>
      <c r="D3954" s="244" t="s">
        <v>2</v>
      </c>
      <c r="E3954" s="244" t="s">
        <v>4900</v>
      </c>
      <c r="F3954" s="245">
        <v>15.91</v>
      </c>
    </row>
    <row r="3955" spans="1:6" ht="13.5">
      <c r="A3955" s="244" t="s">
        <v>13590</v>
      </c>
      <c r="B3955" s="244" t="str">
        <f t="shared" si="61"/>
        <v>94678U</v>
      </c>
      <c r="C3955" s="244" t="s">
        <v>7802</v>
      </c>
      <c r="D3955" s="244" t="s">
        <v>2</v>
      </c>
      <c r="E3955" s="244" t="s">
        <v>4900</v>
      </c>
      <c r="F3955" s="245">
        <v>11.34</v>
      </c>
    </row>
    <row r="3956" spans="1:6" ht="13.5">
      <c r="A3956" s="244" t="s">
        <v>13591</v>
      </c>
      <c r="B3956" s="244" t="str">
        <f t="shared" si="61"/>
        <v>94679U</v>
      </c>
      <c r="C3956" s="244" t="s">
        <v>7803</v>
      </c>
      <c r="D3956" s="244" t="s">
        <v>2</v>
      </c>
      <c r="E3956" s="244" t="s">
        <v>4900</v>
      </c>
      <c r="F3956" s="245">
        <v>17.739999999999998</v>
      </c>
    </row>
    <row r="3957" spans="1:6" ht="13.5">
      <c r="A3957" s="244" t="s">
        <v>13592</v>
      </c>
      <c r="B3957" s="244" t="str">
        <f t="shared" si="61"/>
        <v>94680U</v>
      </c>
      <c r="C3957" s="244" t="s">
        <v>7804</v>
      </c>
      <c r="D3957" s="244" t="s">
        <v>2</v>
      </c>
      <c r="E3957" s="244" t="s">
        <v>4900</v>
      </c>
      <c r="F3957" s="245">
        <v>29.84</v>
      </c>
    </row>
    <row r="3958" spans="1:6" ht="13.5">
      <c r="A3958" s="244" t="s">
        <v>13593</v>
      </c>
      <c r="B3958" s="244" t="str">
        <f t="shared" si="61"/>
        <v>94681U</v>
      </c>
      <c r="C3958" s="244" t="s">
        <v>7805</v>
      </c>
      <c r="D3958" s="244" t="s">
        <v>2</v>
      </c>
      <c r="E3958" s="244" t="s">
        <v>4900</v>
      </c>
      <c r="F3958" s="245">
        <v>38.619999999999997</v>
      </c>
    </row>
    <row r="3959" spans="1:6" ht="13.5">
      <c r="A3959" s="244" t="s">
        <v>13594</v>
      </c>
      <c r="B3959" s="244" t="str">
        <f t="shared" si="61"/>
        <v>94682U</v>
      </c>
      <c r="C3959" s="244" t="s">
        <v>7806</v>
      </c>
      <c r="D3959" s="244" t="s">
        <v>2</v>
      </c>
      <c r="E3959" s="244" t="s">
        <v>4900</v>
      </c>
      <c r="F3959" s="245">
        <v>75</v>
      </c>
    </row>
    <row r="3960" spans="1:6" ht="13.5">
      <c r="A3960" s="244" t="s">
        <v>13595</v>
      </c>
      <c r="B3960" s="244" t="str">
        <f t="shared" si="61"/>
        <v>94683U</v>
      </c>
      <c r="C3960" s="244" t="s">
        <v>7807</v>
      </c>
      <c r="D3960" s="244" t="s">
        <v>2</v>
      </c>
      <c r="E3960" s="244" t="s">
        <v>4900</v>
      </c>
      <c r="F3960" s="245">
        <v>49.23</v>
      </c>
    </row>
    <row r="3961" spans="1:6" ht="13.5">
      <c r="A3961" s="244" t="s">
        <v>13596</v>
      </c>
      <c r="B3961" s="244" t="str">
        <f t="shared" si="61"/>
        <v>94684U</v>
      </c>
      <c r="C3961" s="244" t="s">
        <v>7808</v>
      </c>
      <c r="D3961" s="244" t="s">
        <v>2</v>
      </c>
      <c r="E3961" s="244" t="s">
        <v>4900</v>
      </c>
      <c r="F3961" s="245">
        <v>97.04</v>
      </c>
    </row>
    <row r="3962" spans="1:6" ht="13.5">
      <c r="A3962" s="244" t="s">
        <v>13597</v>
      </c>
      <c r="B3962" s="244" t="str">
        <f t="shared" si="61"/>
        <v>94685U</v>
      </c>
      <c r="C3962" s="244" t="s">
        <v>7809</v>
      </c>
      <c r="D3962" s="244" t="s">
        <v>2</v>
      </c>
      <c r="E3962" s="244" t="s">
        <v>4900</v>
      </c>
      <c r="F3962" s="245">
        <v>75.59</v>
      </c>
    </row>
    <row r="3963" spans="1:6" ht="13.5">
      <c r="A3963" s="244" t="s">
        <v>13598</v>
      </c>
      <c r="B3963" s="244" t="str">
        <f t="shared" si="61"/>
        <v>94686U</v>
      </c>
      <c r="C3963" s="244" t="s">
        <v>7810</v>
      </c>
      <c r="D3963" s="244" t="s">
        <v>2</v>
      </c>
      <c r="E3963" s="244" t="s">
        <v>4900</v>
      </c>
      <c r="F3963" s="245">
        <v>177.89</v>
      </c>
    </row>
    <row r="3964" spans="1:6" ht="13.5">
      <c r="A3964" s="244" t="s">
        <v>13599</v>
      </c>
      <c r="B3964" s="244" t="str">
        <f t="shared" si="61"/>
        <v>94687U</v>
      </c>
      <c r="C3964" s="244" t="s">
        <v>7811</v>
      </c>
      <c r="D3964" s="244" t="s">
        <v>2</v>
      </c>
      <c r="E3964" s="244" t="s">
        <v>4900</v>
      </c>
      <c r="F3964" s="245">
        <v>145.56</v>
      </c>
    </row>
    <row r="3965" spans="1:6" ht="13.5">
      <c r="A3965" s="244" t="s">
        <v>13600</v>
      </c>
      <c r="B3965" s="244" t="str">
        <f t="shared" si="61"/>
        <v>94688U</v>
      </c>
      <c r="C3965" s="244" t="s">
        <v>7812</v>
      </c>
      <c r="D3965" s="244" t="s">
        <v>2</v>
      </c>
      <c r="E3965" s="244" t="s">
        <v>4900</v>
      </c>
      <c r="F3965" s="245">
        <v>7.63</v>
      </c>
    </row>
    <row r="3966" spans="1:6" ht="13.5">
      <c r="A3966" s="244" t="s">
        <v>13601</v>
      </c>
      <c r="B3966" s="244" t="str">
        <f t="shared" si="61"/>
        <v>94689U</v>
      </c>
      <c r="C3966" s="244" t="s">
        <v>7813</v>
      </c>
      <c r="D3966" s="244" t="s">
        <v>2</v>
      </c>
      <c r="E3966" s="244" t="s">
        <v>4900</v>
      </c>
      <c r="F3966" s="245">
        <v>9.9600000000000009</v>
      </c>
    </row>
    <row r="3967" spans="1:6" ht="13.5">
      <c r="A3967" s="244" t="s">
        <v>13602</v>
      </c>
      <c r="B3967" s="244" t="str">
        <f t="shared" si="61"/>
        <v>94690U</v>
      </c>
      <c r="C3967" s="244" t="s">
        <v>7814</v>
      </c>
      <c r="D3967" s="244" t="s">
        <v>2</v>
      </c>
      <c r="E3967" s="244" t="s">
        <v>4900</v>
      </c>
      <c r="F3967" s="245">
        <v>9.58</v>
      </c>
    </row>
    <row r="3968" spans="1:6" ht="13.5">
      <c r="A3968" s="244" t="s">
        <v>13603</v>
      </c>
      <c r="B3968" s="244" t="str">
        <f t="shared" si="61"/>
        <v>94691U</v>
      </c>
      <c r="C3968" s="244" t="s">
        <v>7815</v>
      </c>
      <c r="D3968" s="244" t="s">
        <v>2</v>
      </c>
      <c r="E3968" s="244" t="s">
        <v>4900</v>
      </c>
      <c r="F3968" s="245">
        <v>10.93</v>
      </c>
    </row>
    <row r="3969" spans="1:6" ht="13.5">
      <c r="A3969" s="244" t="s">
        <v>13604</v>
      </c>
      <c r="B3969" s="244" t="str">
        <f t="shared" si="61"/>
        <v>94692U</v>
      </c>
      <c r="C3969" s="244" t="s">
        <v>7816</v>
      </c>
      <c r="D3969" s="244" t="s">
        <v>2</v>
      </c>
      <c r="E3969" s="244" t="s">
        <v>4900</v>
      </c>
      <c r="F3969" s="245">
        <v>16.510000000000002</v>
      </c>
    </row>
    <row r="3970" spans="1:6" ht="13.5">
      <c r="A3970" s="244" t="s">
        <v>13605</v>
      </c>
      <c r="B3970" s="244" t="str">
        <f t="shared" si="61"/>
        <v>94693U</v>
      </c>
      <c r="C3970" s="244" t="s">
        <v>7817</v>
      </c>
      <c r="D3970" s="244" t="s">
        <v>2</v>
      </c>
      <c r="E3970" s="244" t="s">
        <v>4900</v>
      </c>
      <c r="F3970" s="245">
        <v>17.190000000000001</v>
      </c>
    </row>
    <row r="3971" spans="1:6" ht="13.5">
      <c r="A3971" s="244" t="s">
        <v>13606</v>
      </c>
      <c r="B3971" s="244" t="str">
        <f t="shared" si="61"/>
        <v>94694U</v>
      </c>
      <c r="C3971" s="244" t="s">
        <v>7818</v>
      </c>
      <c r="D3971" s="244" t="s">
        <v>2</v>
      </c>
      <c r="E3971" s="244" t="s">
        <v>4900</v>
      </c>
      <c r="F3971" s="245">
        <v>17.23</v>
      </c>
    </row>
    <row r="3972" spans="1:6" ht="13.5">
      <c r="A3972" s="244" t="s">
        <v>13607</v>
      </c>
      <c r="B3972" s="244" t="str">
        <f t="shared" si="61"/>
        <v>94695U</v>
      </c>
      <c r="C3972" s="244" t="s">
        <v>7819</v>
      </c>
      <c r="D3972" s="244" t="s">
        <v>2</v>
      </c>
      <c r="E3972" s="244" t="s">
        <v>4900</v>
      </c>
      <c r="F3972" s="245">
        <v>22.46</v>
      </c>
    </row>
    <row r="3973" spans="1:6" ht="13.5">
      <c r="A3973" s="244" t="s">
        <v>13608</v>
      </c>
      <c r="B3973" s="244" t="str">
        <f t="shared" si="61"/>
        <v>94696U</v>
      </c>
      <c r="C3973" s="244" t="s">
        <v>7820</v>
      </c>
      <c r="D3973" s="244" t="s">
        <v>2</v>
      </c>
      <c r="E3973" s="244" t="s">
        <v>4900</v>
      </c>
      <c r="F3973" s="245">
        <v>39.020000000000003</v>
      </c>
    </row>
    <row r="3974" spans="1:6" ht="13.5">
      <c r="A3974" s="244" t="s">
        <v>13609</v>
      </c>
      <c r="B3974" s="244" t="str">
        <f t="shared" si="61"/>
        <v>94697U</v>
      </c>
      <c r="C3974" s="244" t="s">
        <v>7821</v>
      </c>
      <c r="D3974" s="244" t="s">
        <v>2</v>
      </c>
      <c r="E3974" s="244" t="s">
        <v>4900</v>
      </c>
      <c r="F3974" s="245">
        <v>59.3</v>
      </c>
    </row>
    <row r="3975" spans="1:6" ht="13.5">
      <c r="A3975" s="244" t="s">
        <v>13610</v>
      </c>
      <c r="B3975" s="244" t="str">
        <f t="shared" si="61"/>
        <v>94698U</v>
      </c>
      <c r="C3975" s="244" t="s">
        <v>7822</v>
      </c>
      <c r="D3975" s="244" t="s">
        <v>2</v>
      </c>
      <c r="E3975" s="244" t="s">
        <v>4900</v>
      </c>
      <c r="F3975" s="245">
        <v>52.17</v>
      </c>
    </row>
    <row r="3976" spans="1:6" ht="13.5">
      <c r="A3976" s="244" t="s">
        <v>13611</v>
      </c>
      <c r="B3976" s="244" t="str">
        <f t="shared" ref="B3976:B4039" si="62">A3976&amp;"U"</f>
        <v>94699U</v>
      </c>
      <c r="C3976" s="244" t="s">
        <v>7823</v>
      </c>
      <c r="D3976" s="244" t="s">
        <v>2</v>
      </c>
      <c r="E3976" s="244" t="s">
        <v>4900</v>
      </c>
      <c r="F3976" s="245">
        <v>100.17</v>
      </c>
    </row>
    <row r="3977" spans="1:6" ht="13.5">
      <c r="A3977" s="244" t="s">
        <v>13612</v>
      </c>
      <c r="B3977" s="244" t="str">
        <f t="shared" si="62"/>
        <v>94700U</v>
      </c>
      <c r="C3977" s="244" t="s">
        <v>7824</v>
      </c>
      <c r="D3977" s="244" t="s">
        <v>2</v>
      </c>
      <c r="E3977" s="244" t="s">
        <v>4900</v>
      </c>
      <c r="F3977" s="245">
        <v>85.58</v>
      </c>
    </row>
    <row r="3978" spans="1:6" ht="13.5">
      <c r="A3978" s="244" t="s">
        <v>13613</v>
      </c>
      <c r="B3978" s="244" t="str">
        <f t="shared" si="62"/>
        <v>94701U</v>
      </c>
      <c r="C3978" s="244" t="s">
        <v>7825</v>
      </c>
      <c r="D3978" s="244" t="s">
        <v>2</v>
      </c>
      <c r="E3978" s="244" t="s">
        <v>4900</v>
      </c>
      <c r="F3978" s="245">
        <v>146.44999999999999</v>
      </c>
    </row>
    <row r="3979" spans="1:6" ht="13.5">
      <c r="A3979" s="244" t="s">
        <v>13614</v>
      </c>
      <c r="B3979" s="244" t="str">
        <f t="shared" si="62"/>
        <v>94702U</v>
      </c>
      <c r="C3979" s="244" t="s">
        <v>7826</v>
      </c>
      <c r="D3979" s="244" t="s">
        <v>2</v>
      </c>
      <c r="E3979" s="244" t="s">
        <v>4900</v>
      </c>
      <c r="F3979" s="245">
        <v>138.97999999999999</v>
      </c>
    </row>
    <row r="3980" spans="1:6" ht="13.5">
      <c r="A3980" s="244" t="s">
        <v>13615</v>
      </c>
      <c r="B3980" s="244" t="str">
        <f t="shared" si="62"/>
        <v>94703U</v>
      </c>
      <c r="C3980" s="244" t="s">
        <v>7827</v>
      </c>
      <c r="D3980" s="244" t="s">
        <v>2</v>
      </c>
      <c r="E3980" s="244" t="s">
        <v>4900</v>
      </c>
      <c r="F3980" s="245">
        <v>13.17</v>
      </c>
    </row>
    <row r="3981" spans="1:6" ht="13.5">
      <c r="A3981" s="244" t="s">
        <v>13616</v>
      </c>
      <c r="B3981" s="244" t="str">
        <f t="shared" si="62"/>
        <v>94704U</v>
      </c>
      <c r="C3981" s="244" t="s">
        <v>7828</v>
      </c>
      <c r="D3981" s="244" t="s">
        <v>2</v>
      </c>
      <c r="E3981" s="244" t="s">
        <v>4900</v>
      </c>
      <c r="F3981" s="245">
        <v>15.41</v>
      </c>
    </row>
    <row r="3982" spans="1:6" ht="13.5">
      <c r="A3982" s="244" t="s">
        <v>13617</v>
      </c>
      <c r="B3982" s="244" t="str">
        <f t="shared" si="62"/>
        <v>94705U</v>
      </c>
      <c r="C3982" s="244" t="s">
        <v>7829</v>
      </c>
      <c r="D3982" s="244" t="s">
        <v>2</v>
      </c>
      <c r="E3982" s="244" t="s">
        <v>4900</v>
      </c>
      <c r="F3982" s="245">
        <v>18.8</v>
      </c>
    </row>
    <row r="3983" spans="1:6" ht="13.5">
      <c r="A3983" s="244" t="s">
        <v>13618</v>
      </c>
      <c r="B3983" s="244" t="str">
        <f t="shared" si="62"/>
        <v>94706U</v>
      </c>
      <c r="C3983" s="244" t="s">
        <v>7830</v>
      </c>
      <c r="D3983" s="244" t="s">
        <v>2</v>
      </c>
      <c r="E3983" s="244" t="s">
        <v>4900</v>
      </c>
      <c r="F3983" s="245">
        <v>27.51</v>
      </c>
    </row>
    <row r="3984" spans="1:6" ht="13.5">
      <c r="A3984" s="244" t="s">
        <v>13619</v>
      </c>
      <c r="B3984" s="244" t="str">
        <f t="shared" si="62"/>
        <v>94707U</v>
      </c>
      <c r="C3984" s="244" t="s">
        <v>7831</v>
      </c>
      <c r="D3984" s="244" t="s">
        <v>2</v>
      </c>
      <c r="E3984" s="244" t="s">
        <v>4900</v>
      </c>
      <c r="F3984" s="245">
        <v>33.799999999999997</v>
      </c>
    </row>
    <row r="3985" spans="1:6" ht="13.5">
      <c r="A3985" s="244" t="s">
        <v>13620</v>
      </c>
      <c r="B3985" s="244" t="str">
        <f t="shared" si="62"/>
        <v>94708U</v>
      </c>
      <c r="C3985" s="244" t="s">
        <v>7832</v>
      </c>
      <c r="D3985" s="244" t="s">
        <v>2</v>
      </c>
      <c r="E3985" s="244" t="s">
        <v>4900</v>
      </c>
      <c r="F3985" s="245">
        <v>17.18</v>
      </c>
    </row>
    <row r="3986" spans="1:6" ht="13.5">
      <c r="A3986" s="244" t="s">
        <v>13621</v>
      </c>
      <c r="B3986" s="244" t="str">
        <f t="shared" si="62"/>
        <v>94709U</v>
      </c>
      <c r="C3986" s="244" t="s">
        <v>7833</v>
      </c>
      <c r="D3986" s="244" t="s">
        <v>2</v>
      </c>
      <c r="E3986" s="244" t="s">
        <v>4900</v>
      </c>
      <c r="F3986" s="245">
        <v>21.64</v>
      </c>
    </row>
    <row r="3987" spans="1:6" ht="13.5">
      <c r="A3987" s="244" t="s">
        <v>13622</v>
      </c>
      <c r="B3987" s="244" t="str">
        <f t="shared" si="62"/>
        <v>94710U</v>
      </c>
      <c r="C3987" s="244" t="s">
        <v>7834</v>
      </c>
      <c r="D3987" s="244" t="s">
        <v>2</v>
      </c>
      <c r="E3987" s="244" t="s">
        <v>4900</v>
      </c>
      <c r="F3987" s="245">
        <v>32.729999999999997</v>
      </c>
    </row>
    <row r="3988" spans="1:6" ht="13.5">
      <c r="A3988" s="244" t="s">
        <v>13623</v>
      </c>
      <c r="B3988" s="244" t="str">
        <f t="shared" si="62"/>
        <v>94711U</v>
      </c>
      <c r="C3988" s="244" t="s">
        <v>7835</v>
      </c>
      <c r="D3988" s="244" t="s">
        <v>2</v>
      </c>
      <c r="E3988" s="244" t="s">
        <v>4900</v>
      </c>
      <c r="F3988" s="245">
        <v>39.770000000000003</v>
      </c>
    </row>
    <row r="3989" spans="1:6" ht="13.5">
      <c r="A3989" s="244" t="s">
        <v>13624</v>
      </c>
      <c r="B3989" s="244" t="str">
        <f t="shared" si="62"/>
        <v>94712U</v>
      </c>
      <c r="C3989" s="244" t="s">
        <v>7836</v>
      </c>
      <c r="D3989" s="244" t="s">
        <v>2</v>
      </c>
      <c r="E3989" s="244" t="s">
        <v>4900</v>
      </c>
      <c r="F3989" s="245">
        <v>52.49</v>
      </c>
    </row>
    <row r="3990" spans="1:6" ht="13.5">
      <c r="A3990" s="244" t="s">
        <v>13625</v>
      </c>
      <c r="B3990" s="244" t="str">
        <f t="shared" si="62"/>
        <v>94713U</v>
      </c>
      <c r="C3990" s="244" t="s">
        <v>7837</v>
      </c>
      <c r="D3990" s="244" t="s">
        <v>2</v>
      </c>
      <c r="E3990" s="244" t="s">
        <v>4900</v>
      </c>
      <c r="F3990" s="245">
        <v>133.22999999999999</v>
      </c>
    </row>
    <row r="3991" spans="1:6" ht="13.5">
      <c r="A3991" s="244" t="s">
        <v>13626</v>
      </c>
      <c r="B3991" s="244" t="str">
        <f t="shared" si="62"/>
        <v>94714U</v>
      </c>
      <c r="C3991" s="244" t="s">
        <v>7838</v>
      </c>
      <c r="D3991" s="244" t="s">
        <v>2</v>
      </c>
      <c r="E3991" s="244" t="s">
        <v>4900</v>
      </c>
      <c r="F3991" s="245">
        <v>179.79</v>
      </c>
    </row>
    <row r="3992" spans="1:6" ht="13.5">
      <c r="A3992" s="244" t="s">
        <v>13627</v>
      </c>
      <c r="B3992" s="244" t="str">
        <f t="shared" si="62"/>
        <v>94715U</v>
      </c>
      <c r="C3992" s="244" t="s">
        <v>7839</v>
      </c>
      <c r="D3992" s="244" t="s">
        <v>2</v>
      </c>
      <c r="E3992" s="244" t="s">
        <v>4900</v>
      </c>
      <c r="F3992" s="245">
        <v>247.3</v>
      </c>
    </row>
    <row r="3993" spans="1:6" ht="13.5">
      <c r="A3993" s="244" t="s">
        <v>13628</v>
      </c>
      <c r="B3993" s="244" t="str">
        <f t="shared" si="62"/>
        <v>94724U</v>
      </c>
      <c r="C3993" s="244" t="s">
        <v>7840</v>
      </c>
      <c r="D3993" s="244" t="s">
        <v>2</v>
      </c>
      <c r="E3993" s="244" t="s">
        <v>4900</v>
      </c>
      <c r="F3993" s="245">
        <v>18.64</v>
      </c>
    </row>
    <row r="3994" spans="1:6" ht="13.5">
      <c r="A3994" s="244" t="s">
        <v>13629</v>
      </c>
      <c r="B3994" s="244" t="str">
        <f t="shared" si="62"/>
        <v>94725U</v>
      </c>
      <c r="C3994" s="244" t="s">
        <v>7841</v>
      </c>
      <c r="D3994" s="244" t="s">
        <v>2</v>
      </c>
      <c r="E3994" s="244" t="s">
        <v>4900</v>
      </c>
      <c r="F3994" s="245">
        <v>4.6399999999999997</v>
      </c>
    </row>
    <row r="3995" spans="1:6" ht="13.5">
      <c r="A3995" s="244" t="s">
        <v>13630</v>
      </c>
      <c r="B3995" s="244" t="str">
        <f t="shared" si="62"/>
        <v>94726U</v>
      </c>
      <c r="C3995" s="244" t="s">
        <v>7842</v>
      </c>
      <c r="D3995" s="244" t="s">
        <v>2</v>
      </c>
      <c r="E3995" s="244" t="s">
        <v>4900</v>
      </c>
      <c r="F3995" s="245">
        <v>28.66</v>
      </c>
    </row>
    <row r="3996" spans="1:6" ht="13.5">
      <c r="A3996" s="244" t="s">
        <v>13631</v>
      </c>
      <c r="B3996" s="244" t="str">
        <f t="shared" si="62"/>
        <v>94727U</v>
      </c>
      <c r="C3996" s="244" t="s">
        <v>7843</v>
      </c>
      <c r="D3996" s="244" t="s">
        <v>2</v>
      </c>
      <c r="E3996" s="244" t="s">
        <v>4900</v>
      </c>
      <c r="F3996" s="245">
        <v>6.49</v>
      </c>
    </row>
    <row r="3997" spans="1:6" ht="13.5">
      <c r="A3997" s="244" t="s">
        <v>13632</v>
      </c>
      <c r="B3997" s="244" t="str">
        <f t="shared" si="62"/>
        <v>94728U</v>
      </c>
      <c r="C3997" s="244" t="s">
        <v>7844</v>
      </c>
      <c r="D3997" s="244" t="s">
        <v>2</v>
      </c>
      <c r="E3997" s="244" t="s">
        <v>4900</v>
      </c>
      <c r="F3997" s="245">
        <v>107.85</v>
      </c>
    </row>
    <row r="3998" spans="1:6" ht="13.5">
      <c r="A3998" s="244" t="s">
        <v>13633</v>
      </c>
      <c r="B3998" s="244" t="str">
        <f t="shared" si="62"/>
        <v>94729U</v>
      </c>
      <c r="C3998" s="244" t="s">
        <v>7845</v>
      </c>
      <c r="D3998" s="244" t="s">
        <v>2</v>
      </c>
      <c r="E3998" s="244" t="s">
        <v>4900</v>
      </c>
      <c r="F3998" s="245">
        <v>11.36</v>
      </c>
    </row>
    <row r="3999" spans="1:6" ht="13.5">
      <c r="A3999" s="244" t="s">
        <v>13634</v>
      </c>
      <c r="B3999" s="244" t="str">
        <f t="shared" si="62"/>
        <v>94730U</v>
      </c>
      <c r="C3999" s="244" t="s">
        <v>7846</v>
      </c>
      <c r="D3999" s="244" t="s">
        <v>2</v>
      </c>
      <c r="E3999" s="244" t="s">
        <v>4900</v>
      </c>
      <c r="F3999" s="245">
        <v>130.94999999999999</v>
      </c>
    </row>
    <row r="4000" spans="1:6" ht="13.5">
      <c r="A4000" s="244" t="s">
        <v>13635</v>
      </c>
      <c r="B4000" s="244" t="str">
        <f t="shared" si="62"/>
        <v>94731U</v>
      </c>
      <c r="C4000" s="244" t="s">
        <v>7847</v>
      </c>
      <c r="D4000" s="244" t="s">
        <v>2</v>
      </c>
      <c r="E4000" s="244" t="s">
        <v>4900</v>
      </c>
      <c r="F4000" s="245">
        <v>14.18</v>
      </c>
    </row>
    <row r="4001" spans="1:6" ht="13.5">
      <c r="A4001" s="244" t="s">
        <v>13636</v>
      </c>
      <c r="B4001" s="244" t="str">
        <f t="shared" si="62"/>
        <v>94733U</v>
      </c>
      <c r="C4001" s="244" t="s">
        <v>7848</v>
      </c>
      <c r="D4001" s="244" t="s">
        <v>2</v>
      </c>
      <c r="E4001" s="244" t="s">
        <v>4900</v>
      </c>
      <c r="F4001" s="245">
        <v>27.4</v>
      </c>
    </row>
    <row r="4002" spans="1:6" ht="13.5">
      <c r="A4002" s="244" t="s">
        <v>13637</v>
      </c>
      <c r="B4002" s="244" t="str">
        <f t="shared" si="62"/>
        <v>94737U</v>
      </c>
      <c r="C4002" s="244" t="s">
        <v>7849</v>
      </c>
      <c r="D4002" s="244" t="s">
        <v>2</v>
      </c>
      <c r="E4002" s="244" t="s">
        <v>4900</v>
      </c>
      <c r="F4002" s="245">
        <v>113.36</v>
      </c>
    </row>
    <row r="4003" spans="1:6" ht="13.5">
      <c r="A4003" s="244" t="s">
        <v>13638</v>
      </c>
      <c r="B4003" s="244" t="str">
        <f t="shared" si="62"/>
        <v>94740U</v>
      </c>
      <c r="C4003" s="244" t="s">
        <v>7850</v>
      </c>
      <c r="D4003" s="244" t="s">
        <v>2</v>
      </c>
      <c r="E4003" s="244" t="s">
        <v>4900</v>
      </c>
      <c r="F4003" s="245">
        <v>7.25</v>
      </c>
    </row>
    <row r="4004" spans="1:6" ht="13.5">
      <c r="A4004" s="244" t="s">
        <v>13639</v>
      </c>
      <c r="B4004" s="244" t="str">
        <f t="shared" si="62"/>
        <v>94741U</v>
      </c>
      <c r="C4004" s="244" t="s">
        <v>7851</v>
      </c>
      <c r="D4004" s="244" t="s">
        <v>2</v>
      </c>
      <c r="E4004" s="244" t="s">
        <v>4900</v>
      </c>
      <c r="F4004" s="245">
        <v>8.94</v>
      </c>
    </row>
    <row r="4005" spans="1:6" ht="13.5">
      <c r="A4005" s="244" t="s">
        <v>13640</v>
      </c>
      <c r="B4005" s="244" t="str">
        <f t="shared" si="62"/>
        <v>94742U</v>
      </c>
      <c r="C4005" s="244" t="s">
        <v>7852</v>
      </c>
      <c r="D4005" s="244" t="s">
        <v>2</v>
      </c>
      <c r="E4005" s="244" t="s">
        <v>4900</v>
      </c>
      <c r="F4005" s="245">
        <v>10.83</v>
      </c>
    </row>
    <row r="4006" spans="1:6" ht="13.5">
      <c r="A4006" s="244" t="s">
        <v>13641</v>
      </c>
      <c r="B4006" s="244" t="str">
        <f t="shared" si="62"/>
        <v>94743U</v>
      </c>
      <c r="C4006" s="244" t="s">
        <v>7853</v>
      </c>
      <c r="D4006" s="244" t="s">
        <v>2</v>
      </c>
      <c r="E4006" s="244" t="s">
        <v>4900</v>
      </c>
      <c r="F4006" s="245">
        <v>11.9</v>
      </c>
    </row>
    <row r="4007" spans="1:6" ht="13.5">
      <c r="A4007" s="244" t="s">
        <v>13642</v>
      </c>
      <c r="B4007" s="244" t="str">
        <f t="shared" si="62"/>
        <v>94744U</v>
      </c>
      <c r="C4007" s="244" t="s">
        <v>7854</v>
      </c>
      <c r="D4007" s="244" t="s">
        <v>2</v>
      </c>
      <c r="E4007" s="244" t="s">
        <v>4900</v>
      </c>
      <c r="F4007" s="245">
        <v>17.22</v>
      </c>
    </row>
    <row r="4008" spans="1:6" ht="13.5">
      <c r="A4008" s="244" t="s">
        <v>13643</v>
      </c>
      <c r="B4008" s="244" t="str">
        <f t="shared" si="62"/>
        <v>94746U</v>
      </c>
      <c r="C4008" s="244" t="s">
        <v>7855</v>
      </c>
      <c r="D4008" s="244" t="s">
        <v>2</v>
      </c>
      <c r="E4008" s="244" t="s">
        <v>4900</v>
      </c>
      <c r="F4008" s="245">
        <v>24.35</v>
      </c>
    </row>
    <row r="4009" spans="1:6" ht="13.5">
      <c r="A4009" s="244" t="s">
        <v>13644</v>
      </c>
      <c r="B4009" s="244" t="str">
        <f t="shared" si="62"/>
        <v>94748U</v>
      </c>
      <c r="C4009" s="244" t="s">
        <v>7856</v>
      </c>
      <c r="D4009" s="244" t="s">
        <v>2</v>
      </c>
      <c r="E4009" s="244" t="s">
        <v>4900</v>
      </c>
      <c r="F4009" s="245">
        <v>50.04</v>
      </c>
    </row>
    <row r="4010" spans="1:6" ht="13.5">
      <c r="A4010" s="244" t="s">
        <v>13645</v>
      </c>
      <c r="B4010" s="244" t="str">
        <f t="shared" si="62"/>
        <v>94750U</v>
      </c>
      <c r="C4010" s="244" t="s">
        <v>7857</v>
      </c>
      <c r="D4010" s="244" t="s">
        <v>2</v>
      </c>
      <c r="E4010" s="244" t="s">
        <v>4900</v>
      </c>
      <c r="F4010" s="245">
        <v>117.48</v>
      </c>
    </row>
    <row r="4011" spans="1:6" ht="13.5">
      <c r="A4011" s="244" t="s">
        <v>13646</v>
      </c>
      <c r="B4011" s="244" t="str">
        <f t="shared" si="62"/>
        <v>94752U</v>
      </c>
      <c r="C4011" s="244" t="s">
        <v>7858</v>
      </c>
      <c r="D4011" s="244" t="s">
        <v>2</v>
      </c>
      <c r="E4011" s="244" t="s">
        <v>4900</v>
      </c>
      <c r="F4011" s="245">
        <v>143.83000000000001</v>
      </c>
    </row>
    <row r="4012" spans="1:6" ht="13.5">
      <c r="A4012" s="244" t="s">
        <v>13647</v>
      </c>
      <c r="B4012" s="244" t="str">
        <f t="shared" si="62"/>
        <v>94756U</v>
      </c>
      <c r="C4012" s="244" t="s">
        <v>7859</v>
      </c>
      <c r="D4012" s="244" t="s">
        <v>2</v>
      </c>
      <c r="E4012" s="244" t="s">
        <v>4900</v>
      </c>
      <c r="F4012" s="245">
        <v>9.1999999999999993</v>
      </c>
    </row>
    <row r="4013" spans="1:6" ht="13.5">
      <c r="A4013" s="244" t="s">
        <v>13648</v>
      </c>
      <c r="B4013" s="244" t="str">
        <f t="shared" si="62"/>
        <v>94757U</v>
      </c>
      <c r="C4013" s="244" t="s">
        <v>7860</v>
      </c>
      <c r="D4013" s="244" t="s">
        <v>2</v>
      </c>
      <c r="E4013" s="244" t="s">
        <v>4900</v>
      </c>
      <c r="F4013" s="245">
        <v>12.4</v>
      </c>
    </row>
    <row r="4014" spans="1:6" ht="13.5">
      <c r="A4014" s="244" t="s">
        <v>13649</v>
      </c>
      <c r="B4014" s="244" t="str">
        <f t="shared" si="62"/>
        <v>94758U</v>
      </c>
      <c r="C4014" s="244" t="s">
        <v>7861</v>
      </c>
      <c r="D4014" s="244" t="s">
        <v>2</v>
      </c>
      <c r="E4014" s="244" t="s">
        <v>4900</v>
      </c>
      <c r="F4014" s="245">
        <v>31.16</v>
      </c>
    </row>
    <row r="4015" spans="1:6" ht="13.5">
      <c r="A4015" s="244" t="s">
        <v>13650</v>
      </c>
      <c r="B4015" s="244" t="str">
        <f t="shared" si="62"/>
        <v>94759U</v>
      </c>
      <c r="C4015" s="244" t="s">
        <v>7862</v>
      </c>
      <c r="D4015" s="244" t="s">
        <v>2</v>
      </c>
      <c r="E4015" s="244" t="s">
        <v>4900</v>
      </c>
      <c r="F4015" s="245">
        <v>38.270000000000003</v>
      </c>
    </row>
    <row r="4016" spans="1:6" ht="13.5">
      <c r="A4016" s="244" t="s">
        <v>13651</v>
      </c>
      <c r="B4016" s="244" t="str">
        <f t="shared" si="62"/>
        <v>94760U</v>
      </c>
      <c r="C4016" s="244" t="s">
        <v>7863</v>
      </c>
      <c r="D4016" s="244" t="s">
        <v>2</v>
      </c>
      <c r="E4016" s="244" t="s">
        <v>4900</v>
      </c>
      <c r="F4016" s="245">
        <v>62.9</v>
      </c>
    </row>
    <row r="4017" spans="1:6" ht="13.5">
      <c r="A4017" s="244" t="s">
        <v>13652</v>
      </c>
      <c r="B4017" s="244" t="str">
        <f t="shared" si="62"/>
        <v>94761U</v>
      </c>
      <c r="C4017" s="244" t="s">
        <v>7864</v>
      </c>
      <c r="D4017" s="244" t="s">
        <v>2</v>
      </c>
      <c r="E4017" s="244" t="s">
        <v>4900</v>
      </c>
      <c r="F4017" s="245">
        <v>134.19</v>
      </c>
    </row>
    <row r="4018" spans="1:6" ht="13.5">
      <c r="A4018" s="244" t="s">
        <v>13653</v>
      </c>
      <c r="B4018" s="244" t="str">
        <f t="shared" si="62"/>
        <v>94762U</v>
      </c>
      <c r="C4018" s="244" t="s">
        <v>7865</v>
      </c>
      <c r="D4018" s="244" t="s">
        <v>2</v>
      </c>
      <c r="E4018" s="244" t="s">
        <v>4900</v>
      </c>
      <c r="F4018" s="245">
        <v>172.39</v>
      </c>
    </row>
    <row r="4019" spans="1:6" ht="13.5">
      <c r="A4019" s="244" t="s">
        <v>13654</v>
      </c>
      <c r="B4019" s="244" t="str">
        <f t="shared" si="62"/>
        <v>94783U</v>
      </c>
      <c r="C4019" s="244" t="s">
        <v>7866</v>
      </c>
      <c r="D4019" s="244" t="s">
        <v>2</v>
      </c>
      <c r="E4019" s="244" t="s">
        <v>4900</v>
      </c>
      <c r="F4019" s="245">
        <v>12.19</v>
      </c>
    </row>
    <row r="4020" spans="1:6" ht="13.5">
      <c r="A4020" s="244" t="s">
        <v>13655</v>
      </c>
      <c r="B4020" s="244" t="str">
        <f t="shared" si="62"/>
        <v>94785U</v>
      </c>
      <c r="C4020" s="244" t="s">
        <v>7867</v>
      </c>
      <c r="D4020" s="244" t="s">
        <v>2</v>
      </c>
      <c r="E4020" s="244" t="s">
        <v>4900</v>
      </c>
      <c r="F4020" s="245">
        <v>21.96</v>
      </c>
    </row>
    <row r="4021" spans="1:6" ht="13.5">
      <c r="A4021" s="244" t="s">
        <v>13656</v>
      </c>
      <c r="B4021" s="244" t="str">
        <f t="shared" si="62"/>
        <v>94786U</v>
      </c>
      <c r="C4021" s="244" t="s">
        <v>7868</v>
      </c>
      <c r="D4021" s="244" t="s">
        <v>2</v>
      </c>
      <c r="E4021" s="244" t="s">
        <v>4900</v>
      </c>
      <c r="F4021" s="245">
        <v>28.29</v>
      </c>
    </row>
    <row r="4022" spans="1:6" ht="13.5">
      <c r="A4022" s="244" t="s">
        <v>13657</v>
      </c>
      <c r="B4022" s="244" t="str">
        <f t="shared" si="62"/>
        <v>94787U</v>
      </c>
      <c r="C4022" s="244" t="s">
        <v>7869</v>
      </c>
      <c r="D4022" s="244" t="s">
        <v>2</v>
      </c>
      <c r="E4022" s="244" t="s">
        <v>4900</v>
      </c>
      <c r="F4022" s="245">
        <v>38.090000000000003</v>
      </c>
    </row>
    <row r="4023" spans="1:6" ht="13.5">
      <c r="A4023" s="244" t="s">
        <v>13658</v>
      </c>
      <c r="B4023" s="244" t="str">
        <f t="shared" si="62"/>
        <v>94788U</v>
      </c>
      <c r="C4023" s="244" t="s">
        <v>7870</v>
      </c>
      <c r="D4023" s="244" t="s">
        <v>2</v>
      </c>
      <c r="E4023" s="244" t="s">
        <v>4900</v>
      </c>
      <c r="F4023" s="245">
        <v>54.01</v>
      </c>
    </row>
    <row r="4024" spans="1:6" ht="13.5">
      <c r="A4024" s="244" t="s">
        <v>13659</v>
      </c>
      <c r="B4024" s="244" t="str">
        <f t="shared" si="62"/>
        <v>94789U</v>
      </c>
      <c r="C4024" s="244" t="s">
        <v>7871</v>
      </c>
      <c r="D4024" s="244" t="s">
        <v>2</v>
      </c>
      <c r="E4024" s="244" t="s">
        <v>4900</v>
      </c>
      <c r="F4024" s="245">
        <v>164.44</v>
      </c>
    </row>
    <row r="4025" spans="1:6" ht="13.5">
      <c r="A4025" s="244" t="s">
        <v>13660</v>
      </c>
      <c r="B4025" s="244" t="str">
        <f t="shared" si="62"/>
        <v>94790U</v>
      </c>
      <c r="C4025" s="244" t="s">
        <v>7872</v>
      </c>
      <c r="D4025" s="244" t="s">
        <v>2</v>
      </c>
      <c r="E4025" s="244" t="s">
        <v>4900</v>
      </c>
      <c r="F4025" s="245">
        <v>189.84</v>
      </c>
    </row>
    <row r="4026" spans="1:6" ht="13.5">
      <c r="A4026" s="244" t="s">
        <v>13661</v>
      </c>
      <c r="B4026" s="244" t="str">
        <f t="shared" si="62"/>
        <v>94791U</v>
      </c>
      <c r="C4026" s="244" t="s">
        <v>7873</v>
      </c>
      <c r="D4026" s="244" t="s">
        <v>2</v>
      </c>
      <c r="E4026" s="244" t="s">
        <v>4900</v>
      </c>
      <c r="F4026" s="245">
        <v>264.99</v>
      </c>
    </row>
    <row r="4027" spans="1:6" ht="13.5">
      <c r="A4027" s="244" t="s">
        <v>13662</v>
      </c>
      <c r="B4027" s="244" t="str">
        <f t="shared" si="62"/>
        <v>94863U</v>
      </c>
      <c r="C4027" s="244" t="s">
        <v>7874</v>
      </c>
      <c r="D4027" s="244" t="s">
        <v>2</v>
      </c>
      <c r="E4027" s="244" t="s">
        <v>4900</v>
      </c>
      <c r="F4027" s="245">
        <v>96.27</v>
      </c>
    </row>
    <row r="4028" spans="1:6" ht="13.5">
      <c r="A4028" s="244" t="s">
        <v>13663</v>
      </c>
      <c r="B4028" s="244" t="str">
        <f t="shared" si="62"/>
        <v>95141U</v>
      </c>
      <c r="C4028" s="244" t="s">
        <v>7875</v>
      </c>
      <c r="D4028" s="244" t="s">
        <v>2</v>
      </c>
      <c r="E4028" s="244" t="s">
        <v>4900</v>
      </c>
      <c r="F4028" s="245">
        <v>20.59</v>
      </c>
    </row>
    <row r="4029" spans="1:6" ht="13.5">
      <c r="A4029" s="244" t="s">
        <v>13664</v>
      </c>
      <c r="B4029" s="244" t="str">
        <f t="shared" si="62"/>
        <v>95237U</v>
      </c>
      <c r="C4029" s="244" t="s">
        <v>7876</v>
      </c>
      <c r="D4029" s="244" t="s">
        <v>2</v>
      </c>
      <c r="E4029" s="244" t="s">
        <v>4900</v>
      </c>
      <c r="F4029" s="245">
        <v>15.67</v>
      </c>
    </row>
    <row r="4030" spans="1:6" ht="13.5">
      <c r="A4030" s="244" t="s">
        <v>13665</v>
      </c>
      <c r="B4030" s="244" t="str">
        <f t="shared" si="62"/>
        <v>95693U</v>
      </c>
      <c r="C4030" s="244" t="s">
        <v>7877</v>
      </c>
      <c r="D4030" s="244" t="s">
        <v>2</v>
      </c>
      <c r="E4030" s="244" t="s">
        <v>4900</v>
      </c>
      <c r="F4030" s="245">
        <v>34.96</v>
      </c>
    </row>
    <row r="4031" spans="1:6" ht="13.5">
      <c r="A4031" s="244" t="s">
        <v>13666</v>
      </c>
      <c r="B4031" s="244" t="str">
        <f t="shared" si="62"/>
        <v>95694U</v>
      </c>
      <c r="C4031" s="244" t="s">
        <v>7878</v>
      </c>
      <c r="D4031" s="244" t="s">
        <v>2</v>
      </c>
      <c r="E4031" s="244" t="s">
        <v>4900</v>
      </c>
      <c r="F4031" s="245">
        <v>43.23</v>
      </c>
    </row>
    <row r="4032" spans="1:6" ht="13.5">
      <c r="A4032" s="244" t="s">
        <v>13667</v>
      </c>
      <c r="B4032" s="244" t="str">
        <f t="shared" si="62"/>
        <v>95695U</v>
      </c>
      <c r="C4032" s="244" t="s">
        <v>7879</v>
      </c>
      <c r="D4032" s="244" t="s">
        <v>2</v>
      </c>
      <c r="E4032" s="244" t="s">
        <v>4900</v>
      </c>
      <c r="F4032" s="245">
        <v>41.94</v>
      </c>
    </row>
    <row r="4033" spans="1:6" ht="13.5">
      <c r="A4033" s="244" t="s">
        <v>13668</v>
      </c>
      <c r="B4033" s="244" t="str">
        <f t="shared" si="62"/>
        <v>95696U</v>
      </c>
      <c r="C4033" s="244" t="s">
        <v>13669</v>
      </c>
      <c r="D4033" s="244" t="s">
        <v>2</v>
      </c>
      <c r="E4033" s="244" t="s">
        <v>4900</v>
      </c>
      <c r="F4033" s="245">
        <v>26.72</v>
      </c>
    </row>
    <row r="4034" spans="1:6" ht="13.5">
      <c r="A4034" s="244" t="s">
        <v>13670</v>
      </c>
      <c r="B4034" s="244" t="str">
        <f t="shared" si="62"/>
        <v>96637U</v>
      </c>
      <c r="C4034" s="244" t="s">
        <v>7880</v>
      </c>
      <c r="D4034" s="244" t="s">
        <v>2</v>
      </c>
      <c r="E4034" s="244" t="s">
        <v>4952</v>
      </c>
      <c r="F4034" s="245">
        <v>9.81</v>
      </c>
    </row>
    <row r="4035" spans="1:6" ht="13.5">
      <c r="A4035" s="244" t="s">
        <v>13671</v>
      </c>
      <c r="B4035" s="244" t="str">
        <f t="shared" si="62"/>
        <v>96638U</v>
      </c>
      <c r="C4035" s="244" t="s">
        <v>7881</v>
      </c>
      <c r="D4035" s="244" t="s">
        <v>2</v>
      </c>
      <c r="E4035" s="244" t="s">
        <v>4952</v>
      </c>
      <c r="F4035" s="245">
        <v>9.4</v>
      </c>
    </row>
    <row r="4036" spans="1:6" ht="13.5">
      <c r="A4036" s="244" t="s">
        <v>13672</v>
      </c>
      <c r="B4036" s="244" t="str">
        <f t="shared" si="62"/>
        <v>96639U</v>
      </c>
      <c r="C4036" s="244" t="s">
        <v>7882</v>
      </c>
      <c r="D4036" s="244" t="s">
        <v>2</v>
      </c>
      <c r="E4036" s="244" t="s">
        <v>4952</v>
      </c>
      <c r="F4036" s="245">
        <v>6.87</v>
      </c>
    </row>
    <row r="4037" spans="1:6" ht="13.5">
      <c r="A4037" s="244" t="s">
        <v>13673</v>
      </c>
      <c r="B4037" s="244" t="str">
        <f t="shared" si="62"/>
        <v>96640U</v>
      </c>
      <c r="C4037" s="244" t="s">
        <v>7883</v>
      </c>
      <c r="D4037" s="244" t="s">
        <v>2</v>
      </c>
      <c r="E4037" s="244" t="s">
        <v>4952</v>
      </c>
      <c r="F4037" s="245">
        <v>18.329999999999998</v>
      </c>
    </row>
    <row r="4038" spans="1:6" ht="13.5">
      <c r="A4038" s="244" t="s">
        <v>13674</v>
      </c>
      <c r="B4038" s="244" t="str">
        <f t="shared" si="62"/>
        <v>96641U</v>
      </c>
      <c r="C4038" s="244" t="s">
        <v>7884</v>
      </c>
      <c r="D4038" s="244" t="s">
        <v>2</v>
      </c>
      <c r="E4038" s="244" t="s">
        <v>4952</v>
      </c>
      <c r="F4038" s="245">
        <v>14.23</v>
      </c>
    </row>
    <row r="4039" spans="1:6" ht="13.5">
      <c r="A4039" s="244" t="s">
        <v>13675</v>
      </c>
      <c r="B4039" s="244" t="str">
        <f t="shared" si="62"/>
        <v>96642U</v>
      </c>
      <c r="C4039" s="244" t="s">
        <v>7885</v>
      </c>
      <c r="D4039" s="244" t="s">
        <v>2</v>
      </c>
      <c r="E4039" s="244" t="s">
        <v>4952</v>
      </c>
      <c r="F4039" s="245">
        <v>12.98</v>
      </c>
    </row>
    <row r="4040" spans="1:6" ht="13.5">
      <c r="A4040" s="244" t="s">
        <v>13676</v>
      </c>
      <c r="B4040" s="244" t="str">
        <f t="shared" ref="B4040:B4103" si="63">A4040&amp;"U"</f>
        <v>96643U</v>
      </c>
      <c r="C4040" s="244" t="s">
        <v>7886</v>
      </c>
      <c r="D4040" s="244" t="s">
        <v>2</v>
      </c>
      <c r="E4040" s="244" t="s">
        <v>4952</v>
      </c>
      <c r="F4040" s="245">
        <v>36.97</v>
      </c>
    </row>
    <row r="4041" spans="1:6" ht="13.5">
      <c r="A4041" s="244" t="s">
        <v>13677</v>
      </c>
      <c r="B4041" s="244" t="str">
        <f t="shared" si="63"/>
        <v>96650U</v>
      </c>
      <c r="C4041" s="244" t="s">
        <v>7887</v>
      </c>
      <c r="D4041" s="244" t="s">
        <v>2</v>
      </c>
      <c r="E4041" s="244" t="s">
        <v>4952</v>
      </c>
      <c r="F4041" s="245">
        <v>7.37</v>
      </c>
    </row>
    <row r="4042" spans="1:6" ht="13.5">
      <c r="A4042" s="244" t="s">
        <v>13678</v>
      </c>
      <c r="B4042" s="244" t="str">
        <f t="shared" si="63"/>
        <v>96651U</v>
      </c>
      <c r="C4042" s="244" t="s">
        <v>7888</v>
      </c>
      <c r="D4042" s="244" t="s">
        <v>2</v>
      </c>
      <c r="E4042" s="244" t="s">
        <v>4952</v>
      </c>
      <c r="F4042" s="245">
        <v>6.96</v>
      </c>
    </row>
    <row r="4043" spans="1:6" ht="13.5">
      <c r="A4043" s="244" t="s">
        <v>13679</v>
      </c>
      <c r="B4043" s="244" t="str">
        <f t="shared" si="63"/>
        <v>96652U</v>
      </c>
      <c r="C4043" s="244" t="s">
        <v>7889</v>
      </c>
      <c r="D4043" s="244" t="s">
        <v>2</v>
      </c>
      <c r="E4043" s="244" t="s">
        <v>4952</v>
      </c>
      <c r="F4043" s="245">
        <v>13.96</v>
      </c>
    </row>
    <row r="4044" spans="1:6" ht="13.5">
      <c r="A4044" s="244" t="s">
        <v>13680</v>
      </c>
      <c r="B4044" s="244" t="str">
        <f t="shared" si="63"/>
        <v>96653U</v>
      </c>
      <c r="C4044" s="244" t="s">
        <v>7890</v>
      </c>
      <c r="D4044" s="244" t="s">
        <v>2</v>
      </c>
      <c r="E4044" s="244" t="s">
        <v>4952</v>
      </c>
      <c r="F4044" s="245">
        <v>13.91</v>
      </c>
    </row>
    <row r="4045" spans="1:6" ht="13.5">
      <c r="A4045" s="244" t="s">
        <v>13681</v>
      </c>
      <c r="B4045" s="244" t="str">
        <f t="shared" si="63"/>
        <v>96654U</v>
      </c>
      <c r="C4045" s="244" t="s">
        <v>7891</v>
      </c>
      <c r="D4045" s="244" t="s">
        <v>2</v>
      </c>
      <c r="E4045" s="244" t="s">
        <v>4952</v>
      </c>
      <c r="F4045" s="245">
        <v>23.2</v>
      </c>
    </row>
    <row r="4046" spans="1:6" ht="13.5">
      <c r="A4046" s="244" t="s">
        <v>13682</v>
      </c>
      <c r="B4046" s="244" t="str">
        <f t="shared" si="63"/>
        <v>96655U</v>
      </c>
      <c r="C4046" s="244" t="s">
        <v>7892</v>
      </c>
      <c r="D4046" s="244" t="s">
        <v>2</v>
      </c>
      <c r="E4046" s="244" t="s">
        <v>4952</v>
      </c>
      <c r="F4046" s="245">
        <v>22.75</v>
      </c>
    </row>
    <row r="4047" spans="1:6" ht="13.5">
      <c r="A4047" s="244" t="s">
        <v>13683</v>
      </c>
      <c r="B4047" s="244" t="str">
        <f t="shared" si="63"/>
        <v>96656U</v>
      </c>
      <c r="C4047" s="244" t="s">
        <v>7893</v>
      </c>
      <c r="D4047" s="244" t="s">
        <v>2</v>
      </c>
      <c r="E4047" s="244" t="s">
        <v>4952</v>
      </c>
      <c r="F4047" s="245">
        <v>5.27</v>
      </c>
    </row>
    <row r="4048" spans="1:6" ht="13.5">
      <c r="A4048" s="244" t="s">
        <v>13684</v>
      </c>
      <c r="B4048" s="244" t="str">
        <f t="shared" si="63"/>
        <v>96657U</v>
      </c>
      <c r="C4048" s="244" t="s">
        <v>7894</v>
      </c>
      <c r="D4048" s="244" t="s">
        <v>2</v>
      </c>
      <c r="E4048" s="244" t="s">
        <v>4952</v>
      </c>
      <c r="F4048" s="245">
        <v>16.73</v>
      </c>
    </row>
    <row r="4049" spans="1:6" ht="13.5">
      <c r="A4049" s="244" t="s">
        <v>13685</v>
      </c>
      <c r="B4049" s="244" t="str">
        <f t="shared" si="63"/>
        <v>96658U</v>
      </c>
      <c r="C4049" s="244" t="s">
        <v>7895</v>
      </c>
      <c r="D4049" s="244" t="s">
        <v>2</v>
      </c>
      <c r="E4049" s="244" t="s">
        <v>4952</v>
      </c>
      <c r="F4049" s="245">
        <v>12.63</v>
      </c>
    </row>
    <row r="4050" spans="1:6" ht="13.5">
      <c r="A4050" s="244" t="s">
        <v>13686</v>
      </c>
      <c r="B4050" s="244" t="str">
        <f t="shared" si="63"/>
        <v>96659U</v>
      </c>
      <c r="C4050" s="244" t="s">
        <v>7896</v>
      </c>
      <c r="D4050" s="244" t="s">
        <v>2</v>
      </c>
      <c r="E4050" s="244" t="s">
        <v>4952</v>
      </c>
      <c r="F4050" s="245">
        <v>9.44</v>
      </c>
    </row>
    <row r="4051" spans="1:6" ht="13.5">
      <c r="A4051" s="244" t="s">
        <v>13687</v>
      </c>
      <c r="B4051" s="244" t="str">
        <f t="shared" si="63"/>
        <v>96660U</v>
      </c>
      <c r="C4051" s="244" t="s">
        <v>7897</v>
      </c>
      <c r="D4051" s="244" t="s">
        <v>2</v>
      </c>
      <c r="E4051" s="244" t="s">
        <v>4952</v>
      </c>
      <c r="F4051" s="245">
        <v>28.55</v>
      </c>
    </row>
    <row r="4052" spans="1:6" ht="13.5">
      <c r="A4052" s="244" t="s">
        <v>13688</v>
      </c>
      <c r="B4052" s="244" t="str">
        <f t="shared" si="63"/>
        <v>96661U</v>
      </c>
      <c r="C4052" s="244" t="s">
        <v>7898</v>
      </c>
      <c r="D4052" s="244" t="s">
        <v>2</v>
      </c>
      <c r="E4052" s="244" t="s">
        <v>4952</v>
      </c>
      <c r="F4052" s="245">
        <v>22.26</v>
      </c>
    </row>
    <row r="4053" spans="1:6" ht="13.5">
      <c r="A4053" s="244" t="s">
        <v>13689</v>
      </c>
      <c r="B4053" s="244" t="str">
        <f t="shared" si="63"/>
        <v>96662U</v>
      </c>
      <c r="C4053" s="244" t="s">
        <v>7899</v>
      </c>
      <c r="D4053" s="244" t="s">
        <v>2</v>
      </c>
      <c r="E4053" s="244" t="s">
        <v>4952</v>
      </c>
      <c r="F4053" s="245">
        <v>9.65</v>
      </c>
    </row>
    <row r="4054" spans="1:6" ht="13.5">
      <c r="A4054" s="244" t="s">
        <v>13690</v>
      </c>
      <c r="B4054" s="244" t="str">
        <f t="shared" si="63"/>
        <v>96663U</v>
      </c>
      <c r="C4054" s="244" t="s">
        <v>7900</v>
      </c>
      <c r="D4054" s="244" t="s">
        <v>2</v>
      </c>
      <c r="E4054" s="244" t="s">
        <v>4952</v>
      </c>
      <c r="F4054" s="245">
        <v>17.28</v>
      </c>
    </row>
    <row r="4055" spans="1:6" ht="13.5">
      <c r="A4055" s="244" t="s">
        <v>13691</v>
      </c>
      <c r="B4055" s="244" t="str">
        <f t="shared" si="63"/>
        <v>96664U</v>
      </c>
      <c r="C4055" s="244" t="s">
        <v>7901</v>
      </c>
      <c r="D4055" s="244" t="s">
        <v>2</v>
      </c>
      <c r="E4055" s="244" t="s">
        <v>4952</v>
      </c>
      <c r="F4055" s="245">
        <v>18.63</v>
      </c>
    </row>
    <row r="4056" spans="1:6" ht="13.5">
      <c r="A4056" s="244" t="s">
        <v>13692</v>
      </c>
      <c r="B4056" s="244" t="str">
        <f t="shared" si="63"/>
        <v>96665U</v>
      </c>
      <c r="C4056" s="244" t="s">
        <v>7902</v>
      </c>
      <c r="D4056" s="244" t="s">
        <v>2</v>
      </c>
      <c r="E4056" s="244" t="s">
        <v>4952</v>
      </c>
      <c r="F4056" s="245">
        <v>9.6999999999999993</v>
      </c>
    </row>
    <row r="4057" spans="1:6" ht="13.5">
      <c r="A4057" s="244" t="s">
        <v>13693</v>
      </c>
      <c r="B4057" s="244" t="str">
        <f t="shared" si="63"/>
        <v>96666U</v>
      </c>
      <c r="C4057" s="244" t="s">
        <v>7903</v>
      </c>
      <c r="D4057" s="244" t="s">
        <v>2</v>
      </c>
      <c r="E4057" s="244" t="s">
        <v>4952</v>
      </c>
      <c r="F4057" s="245">
        <v>18.7</v>
      </c>
    </row>
    <row r="4058" spans="1:6" ht="13.5">
      <c r="A4058" s="244" t="s">
        <v>13694</v>
      </c>
      <c r="B4058" s="244" t="str">
        <f t="shared" si="63"/>
        <v>96667U</v>
      </c>
      <c r="C4058" s="244" t="s">
        <v>7904</v>
      </c>
      <c r="D4058" s="244" t="s">
        <v>2</v>
      </c>
      <c r="E4058" s="244" t="s">
        <v>4952</v>
      </c>
      <c r="F4058" s="245">
        <v>32.799999999999997</v>
      </c>
    </row>
    <row r="4059" spans="1:6" ht="13.5">
      <c r="A4059" s="244" t="s">
        <v>13695</v>
      </c>
      <c r="B4059" s="244" t="str">
        <f t="shared" si="63"/>
        <v>96684U</v>
      </c>
      <c r="C4059" s="244" t="s">
        <v>7905</v>
      </c>
      <c r="D4059" s="244" t="s">
        <v>2</v>
      </c>
      <c r="E4059" s="244" t="s">
        <v>4952</v>
      </c>
      <c r="F4059" s="245">
        <v>3.7</v>
      </c>
    </row>
    <row r="4060" spans="1:6" ht="13.5">
      <c r="A4060" s="244" t="s">
        <v>13696</v>
      </c>
      <c r="B4060" s="244" t="str">
        <f t="shared" si="63"/>
        <v>96685U</v>
      </c>
      <c r="C4060" s="244" t="s">
        <v>7906</v>
      </c>
      <c r="D4060" s="244" t="s">
        <v>2</v>
      </c>
      <c r="E4060" s="244" t="s">
        <v>4952</v>
      </c>
      <c r="F4060" s="245">
        <v>3.29</v>
      </c>
    </row>
    <row r="4061" spans="1:6" ht="13.5">
      <c r="A4061" s="244" t="s">
        <v>13697</v>
      </c>
      <c r="B4061" s="244" t="str">
        <f t="shared" si="63"/>
        <v>96686U</v>
      </c>
      <c r="C4061" s="244" t="s">
        <v>7907</v>
      </c>
      <c r="D4061" s="244" t="s">
        <v>2</v>
      </c>
      <c r="E4061" s="244" t="s">
        <v>4952</v>
      </c>
      <c r="F4061" s="245">
        <v>5.56</v>
      </c>
    </row>
    <row r="4062" spans="1:6" ht="13.5">
      <c r="A4062" s="244" t="s">
        <v>13698</v>
      </c>
      <c r="B4062" s="244" t="str">
        <f t="shared" si="63"/>
        <v>96687U</v>
      </c>
      <c r="C4062" s="244" t="s">
        <v>7908</v>
      </c>
      <c r="D4062" s="244" t="s">
        <v>2</v>
      </c>
      <c r="E4062" s="244" t="s">
        <v>4952</v>
      </c>
      <c r="F4062" s="245">
        <v>5.51</v>
      </c>
    </row>
    <row r="4063" spans="1:6" ht="13.5">
      <c r="A4063" s="244" t="s">
        <v>13699</v>
      </c>
      <c r="B4063" s="244" t="str">
        <f t="shared" si="63"/>
        <v>96688U</v>
      </c>
      <c r="C4063" s="244" t="s">
        <v>7909</v>
      </c>
      <c r="D4063" s="244" t="s">
        <v>2</v>
      </c>
      <c r="E4063" s="244" t="s">
        <v>4952</v>
      </c>
      <c r="F4063" s="245">
        <v>9.6300000000000008</v>
      </c>
    </row>
    <row r="4064" spans="1:6" ht="13.5">
      <c r="A4064" s="244" t="s">
        <v>13700</v>
      </c>
      <c r="B4064" s="244" t="str">
        <f t="shared" si="63"/>
        <v>96689U</v>
      </c>
      <c r="C4064" s="244" t="s">
        <v>7910</v>
      </c>
      <c r="D4064" s="244" t="s">
        <v>2</v>
      </c>
      <c r="E4064" s="244" t="s">
        <v>4952</v>
      </c>
      <c r="F4064" s="245">
        <v>9.18</v>
      </c>
    </row>
    <row r="4065" spans="1:6" ht="13.5">
      <c r="A4065" s="244" t="s">
        <v>13701</v>
      </c>
      <c r="B4065" s="244" t="str">
        <f t="shared" si="63"/>
        <v>96690U</v>
      </c>
      <c r="C4065" s="244" t="s">
        <v>7911</v>
      </c>
      <c r="D4065" s="244" t="s">
        <v>2</v>
      </c>
      <c r="E4065" s="244" t="s">
        <v>4952</v>
      </c>
      <c r="F4065" s="245">
        <v>18.07</v>
      </c>
    </row>
    <row r="4066" spans="1:6" ht="13.5">
      <c r="A4066" s="244" t="s">
        <v>13702</v>
      </c>
      <c r="B4066" s="244" t="str">
        <f t="shared" si="63"/>
        <v>96691U</v>
      </c>
      <c r="C4066" s="244" t="s">
        <v>7912</v>
      </c>
      <c r="D4066" s="244" t="s">
        <v>2</v>
      </c>
      <c r="E4066" s="244" t="s">
        <v>4952</v>
      </c>
      <c r="F4066" s="245">
        <v>18.690000000000001</v>
      </c>
    </row>
    <row r="4067" spans="1:6" ht="13.5">
      <c r="A4067" s="244" t="s">
        <v>13703</v>
      </c>
      <c r="B4067" s="244" t="str">
        <f t="shared" si="63"/>
        <v>96692U</v>
      </c>
      <c r="C4067" s="244" t="s">
        <v>7913</v>
      </c>
      <c r="D4067" s="244" t="s">
        <v>2</v>
      </c>
      <c r="E4067" s="244" t="s">
        <v>4952</v>
      </c>
      <c r="F4067" s="245">
        <v>27.31</v>
      </c>
    </row>
    <row r="4068" spans="1:6" ht="13.5">
      <c r="A4068" s="244" t="s">
        <v>13704</v>
      </c>
      <c r="B4068" s="244" t="str">
        <f t="shared" si="63"/>
        <v>96693U</v>
      </c>
      <c r="C4068" s="244" t="s">
        <v>7914</v>
      </c>
      <c r="D4068" s="244" t="s">
        <v>2</v>
      </c>
      <c r="E4068" s="244" t="s">
        <v>4952</v>
      </c>
      <c r="F4068" s="245">
        <v>25.8</v>
      </c>
    </row>
    <row r="4069" spans="1:6" ht="13.5">
      <c r="A4069" s="244" t="s">
        <v>13705</v>
      </c>
      <c r="B4069" s="244" t="str">
        <f t="shared" si="63"/>
        <v>96694U</v>
      </c>
      <c r="C4069" s="244" t="s">
        <v>7915</v>
      </c>
      <c r="D4069" s="244" t="s">
        <v>2</v>
      </c>
      <c r="E4069" s="244" t="s">
        <v>4952</v>
      </c>
      <c r="F4069" s="245">
        <v>60.87</v>
      </c>
    </row>
    <row r="4070" spans="1:6" ht="13.5">
      <c r="A4070" s="244" t="s">
        <v>13706</v>
      </c>
      <c r="B4070" s="244" t="str">
        <f t="shared" si="63"/>
        <v>96695U</v>
      </c>
      <c r="C4070" s="244" t="s">
        <v>7916</v>
      </c>
      <c r="D4070" s="244" t="s">
        <v>2</v>
      </c>
      <c r="E4070" s="244" t="s">
        <v>4952</v>
      </c>
      <c r="F4070" s="245">
        <v>59.1</v>
      </c>
    </row>
    <row r="4071" spans="1:6" ht="13.5">
      <c r="A4071" s="244" t="s">
        <v>13707</v>
      </c>
      <c r="B4071" s="244" t="str">
        <f t="shared" si="63"/>
        <v>96696U</v>
      </c>
      <c r="C4071" s="244" t="s">
        <v>7917</v>
      </c>
      <c r="D4071" s="244" t="s">
        <v>2</v>
      </c>
      <c r="E4071" s="244" t="s">
        <v>4952</v>
      </c>
      <c r="F4071" s="245">
        <v>91.76</v>
      </c>
    </row>
    <row r="4072" spans="1:6" ht="13.5">
      <c r="A4072" s="244" t="s">
        <v>13708</v>
      </c>
      <c r="B4072" s="244" t="str">
        <f t="shared" si="63"/>
        <v>96697U</v>
      </c>
      <c r="C4072" s="244" t="s">
        <v>7918</v>
      </c>
      <c r="D4072" s="244" t="s">
        <v>2</v>
      </c>
      <c r="E4072" s="244" t="s">
        <v>4952</v>
      </c>
      <c r="F4072" s="245">
        <v>137.32</v>
      </c>
    </row>
    <row r="4073" spans="1:6" ht="13.5">
      <c r="A4073" s="244" t="s">
        <v>13709</v>
      </c>
      <c r="B4073" s="244" t="str">
        <f t="shared" si="63"/>
        <v>96698U</v>
      </c>
      <c r="C4073" s="244" t="s">
        <v>7919</v>
      </c>
      <c r="D4073" s="244" t="s">
        <v>2</v>
      </c>
      <c r="E4073" s="244" t="s">
        <v>4952</v>
      </c>
      <c r="F4073" s="245">
        <v>2.83</v>
      </c>
    </row>
    <row r="4074" spans="1:6" ht="13.5">
      <c r="A4074" s="244" t="s">
        <v>13710</v>
      </c>
      <c r="B4074" s="244" t="str">
        <f t="shared" si="63"/>
        <v>96699U</v>
      </c>
      <c r="C4074" s="244" t="s">
        <v>7920</v>
      </c>
      <c r="D4074" s="244" t="s">
        <v>2</v>
      </c>
      <c r="E4074" s="244" t="s">
        <v>4952</v>
      </c>
      <c r="F4074" s="245">
        <v>14.29</v>
      </c>
    </row>
    <row r="4075" spans="1:6" ht="13.5">
      <c r="A4075" s="244" t="s">
        <v>13711</v>
      </c>
      <c r="B4075" s="244" t="str">
        <f t="shared" si="63"/>
        <v>96700U</v>
      </c>
      <c r="C4075" s="244" t="s">
        <v>7921</v>
      </c>
      <c r="D4075" s="244" t="s">
        <v>2</v>
      </c>
      <c r="E4075" s="244" t="s">
        <v>4952</v>
      </c>
      <c r="F4075" s="245">
        <v>10.19</v>
      </c>
    </row>
    <row r="4076" spans="1:6" ht="13.5">
      <c r="A4076" s="244" t="s">
        <v>13712</v>
      </c>
      <c r="B4076" s="244" t="str">
        <f t="shared" si="63"/>
        <v>96701U</v>
      </c>
      <c r="C4076" s="244" t="s">
        <v>7922</v>
      </c>
      <c r="D4076" s="244" t="s">
        <v>2</v>
      </c>
      <c r="E4076" s="244" t="s">
        <v>4952</v>
      </c>
      <c r="F4076" s="245">
        <v>3.85</v>
      </c>
    </row>
    <row r="4077" spans="1:6" ht="13.5">
      <c r="A4077" s="244" t="s">
        <v>13713</v>
      </c>
      <c r="B4077" s="244" t="str">
        <f t="shared" si="63"/>
        <v>96702U</v>
      </c>
      <c r="C4077" s="244" t="s">
        <v>7923</v>
      </c>
      <c r="D4077" s="244" t="s">
        <v>2</v>
      </c>
      <c r="E4077" s="244" t="s">
        <v>4952</v>
      </c>
      <c r="F4077" s="245">
        <v>4.0599999999999996</v>
      </c>
    </row>
    <row r="4078" spans="1:6" ht="13.5">
      <c r="A4078" s="244" t="s">
        <v>13714</v>
      </c>
      <c r="B4078" s="244" t="str">
        <f t="shared" si="63"/>
        <v>96703U</v>
      </c>
      <c r="C4078" s="244" t="s">
        <v>7924</v>
      </c>
      <c r="D4078" s="244" t="s">
        <v>2</v>
      </c>
      <c r="E4078" s="244" t="s">
        <v>4952</v>
      </c>
      <c r="F4078" s="245">
        <v>8.2200000000000006</v>
      </c>
    </row>
    <row r="4079" spans="1:6" ht="13.5">
      <c r="A4079" s="244" t="s">
        <v>13715</v>
      </c>
      <c r="B4079" s="244" t="str">
        <f t="shared" si="63"/>
        <v>96704U</v>
      </c>
      <c r="C4079" s="244" t="s">
        <v>7925</v>
      </c>
      <c r="D4079" s="244" t="s">
        <v>2</v>
      </c>
      <c r="E4079" s="244" t="s">
        <v>4952</v>
      </c>
      <c r="F4079" s="245">
        <v>9.57</v>
      </c>
    </row>
    <row r="4080" spans="1:6" ht="13.5">
      <c r="A4080" s="244" t="s">
        <v>13716</v>
      </c>
      <c r="B4080" s="244" t="str">
        <f t="shared" si="63"/>
        <v>96705U</v>
      </c>
      <c r="C4080" s="244" t="s">
        <v>7926</v>
      </c>
      <c r="D4080" s="244" t="s">
        <v>2</v>
      </c>
      <c r="E4080" s="244" t="s">
        <v>4952</v>
      </c>
      <c r="F4080" s="245">
        <v>12.39</v>
      </c>
    </row>
    <row r="4081" spans="1:6" ht="13.5">
      <c r="A4081" s="244" t="s">
        <v>13717</v>
      </c>
      <c r="B4081" s="244" t="str">
        <f t="shared" si="63"/>
        <v>96706U</v>
      </c>
      <c r="C4081" s="244" t="s">
        <v>7927</v>
      </c>
      <c r="D4081" s="244" t="s">
        <v>2</v>
      </c>
      <c r="E4081" s="244" t="s">
        <v>4952</v>
      </c>
      <c r="F4081" s="245">
        <v>18.59</v>
      </c>
    </row>
    <row r="4082" spans="1:6" ht="13.5">
      <c r="A4082" s="244" t="s">
        <v>13718</v>
      </c>
      <c r="B4082" s="244" t="str">
        <f t="shared" si="63"/>
        <v>96707U</v>
      </c>
      <c r="C4082" s="244" t="s">
        <v>7928</v>
      </c>
      <c r="D4082" s="244" t="s">
        <v>2</v>
      </c>
      <c r="E4082" s="244" t="s">
        <v>4952</v>
      </c>
      <c r="F4082" s="245">
        <v>39.07</v>
      </c>
    </row>
    <row r="4083" spans="1:6" ht="13.5">
      <c r="A4083" s="244" t="s">
        <v>13719</v>
      </c>
      <c r="B4083" s="244" t="str">
        <f t="shared" si="63"/>
        <v>96708U</v>
      </c>
      <c r="C4083" s="244" t="s">
        <v>7929</v>
      </c>
      <c r="D4083" s="244" t="s">
        <v>2</v>
      </c>
      <c r="E4083" s="244" t="s">
        <v>4952</v>
      </c>
      <c r="F4083" s="245">
        <v>61.78</v>
      </c>
    </row>
    <row r="4084" spans="1:6" ht="13.5">
      <c r="A4084" s="244" t="s">
        <v>13720</v>
      </c>
      <c r="B4084" s="244" t="str">
        <f t="shared" si="63"/>
        <v>96709U</v>
      </c>
      <c r="C4084" s="244" t="s">
        <v>7930</v>
      </c>
      <c r="D4084" s="244" t="s">
        <v>2</v>
      </c>
      <c r="E4084" s="244" t="s">
        <v>4952</v>
      </c>
      <c r="F4084" s="245">
        <v>97.74</v>
      </c>
    </row>
    <row r="4085" spans="1:6" ht="13.5">
      <c r="A4085" s="244" t="s">
        <v>13721</v>
      </c>
      <c r="B4085" s="244" t="str">
        <f t="shared" si="63"/>
        <v>96710U</v>
      </c>
      <c r="C4085" s="244" t="s">
        <v>7931</v>
      </c>
      <c r="D4085" s="244" t="s">
        <v>2</v>
      </c>
      <c r="E4085" s="244" t="s">
        <v>4952</v>
      </c>
      <c r="F4085" s="245">
        <v>4.84</v>
      </c>
    </row>
    <row r="4086" spans="1:6" ht="13.5">
      <c r="A4086" s="244" t="s">
        <v>13722</v>
      </c>
      <c r="B4086" s="244" t="str">
        <f t="shared" si="63"/>
        <v>96711U</v>
      </c>
      <c r="C4086" s="244" t="s">
        <v>7932</v>
      </c>
      <c r="D4086" s="244" t="s">
        <v>2</v>
      </c>
      <c r="E4086" s="244" t="s">
        <v>4952</v>
      </c>
      <c r="F4086" s="245">
        <v>7.55</v>
      </c>
    </row>
    <row r="4087" spans="1:6" ht="13.5">
      <c r="A4087" s="244" t="s">
        <v>13723</v>
      </c>
      <c r="B4087" s="244" t="str">
        <f t="shared" si="63"/>
        <v>96712U</v>
      </c>
      <c r="C4087" s="244" t="s">
        <v>7933</v>
      </c>
      <c r="D4087" s="244" t="s">
        <v>2</v>
      </c>
      <c r="E4087" s="244" t="s">
        <v>4952</v>
      </c>
      <c r="F4087" s="245">
        <v>14.67</v>
      </c>
    </row>
    <row r="4088" spans="1:6" ht="13.5">
      <c r="A4088" s="244" t="s">
        <v>13724</v>
      </c>
      <c r="B4088" s="244" t="str">
        <f t="shared" si="63"/>
        <v>96713U</v>
      </c>
      <c r="C4088" s="244" t="s">
        <v>7934</v>
      </c>
      <c r="D4088" s="244" t="s">
        <v>2</v>
      </c>
      <c r="E4088" s="244" t="s">
        <v>4952</v>
      </c>
      <c r="F4088" s="245">
        <v>20.3</v>
      </c>
    </row>
    <row r="4089" spans="1:6" ht="13.5">
      <c r="A4089" s="244" t="s">
        <v>13725</v>
      </c>
      <c r="B4089" s="244" t="str">
        <f t="shared" si="63"/>
        <v>96714U</v>
      </c>
      <c r="C4089" s="244" t="s">
        <v>7935</v>
      </c>
      <c r="D4089" s="244" t="s">
        <v>2</v>
      </c>
      <c r="E4089" s="244" t="s">
        <v>4952</v>
      </c>
      <c r="F4089" s="245">
        <v>34.369999999999997</v>
      </c>
    </row>
    <row r="4090" spans="1:6" ht="13.5">
      <c r="A4090" s="244" t="s">
        <v>13726</v>
      </c>
      <c r="B4090" s="244" t="str">
        <f t="shared" si="63"/>
        <v>96715U</v>
      </c>
      <c r="C4090" s="244" t="s">
        <v>7936</v>
      </c>
      <c r="D4090" s="244" t="s">
        <v>2</v>
      </c>
      <c r="E4090" s="244" t="s">
        <v>4952</v>
      </c>
      <c r="F4090" s="245">
        <v>65.17</v>
      </c>
    </row>
    <row r="4091" spans="1:6" ht="13.5">
      <c r="A4091" s="244" t="s">
        <v>13727</v>
      </c>
      <c r="B4091" s="244" t="str">
        <f t="shared" si="63"/>
        <v>96716U</v>
      </c>
      <c r="C4091" s="244" t="s">
        <v>7937</v>
      </c>
      <c r="D4091" s="244" t="s">
        <v>2</v>
      </c>
      <c r="E4091" s="244" t="s">
        <v>4952</v>
      </c>
      <c r="F4091" s="245">
        <v>98.02</v>
      </c>
    </row>
    <row r="4092" spans="1:6" ht="13.5">
      <c r="A4092" s="244" t="s">
        <v>13728</v>
      </c>
      <c r="B4092" s="244" t="str">
        <f t="shared" si="63"/>
        <v>96717U</v>
      </c>
      <c r="C4092" s="244" t="s">
        <v>7938</v>
      </c>
      <c r="D4092" s="244" t="s">
        <v>2</v>
      </c>
      <c r="E4092" s="244" t="s">
        <v>4952</v>
      </c>
      <c r="F4092" s="245">
        <v>154.58000000000001</v>
      </c>
    </row>
    <row r="4093" spans="1:6" ht="13.5">
      <c r="A4093" s="244" t="s">
        <v>13729</v>
      </c>
      <c r="B4093" s="244" t="str">
        <f t="shared" si="63"/>
        <v>96736U</v>
      </c>
      <c r="C4093" s="244" t="s">
        <v>7939</v>
      </c>
      <c r="D4093" s="244" t="s">
        <v>2</v>
      </c>
      <c r="E4093" s="244" t="s">
        <v>4952</v>
      </c>
      <c r="F4093" s="245">
        <v>3.97</v>
      </c>
    </row>
    <row r="4094" spans="1:6" ht="13.5">
      <c r="A4094" s="244" t="s">
        <v>13730</v>
      </c>
      <c r="B4094" s="244" t="str">
        <f t="shared" si="63"/>
        <v>96737U</v>
      </c>
      <c r="C4094" s="244" t="s">
        <v>7940</v>
      </c>
      <c r="D4094" s="244" t="s">
        <v>2</v>
      </c>
      <c r="E4094" s="244" t="s">
        <v>4952</v>
      </c>
      <c r="F4094" s="245">
        <v>4.5999999999999996</v>
      </c>
    </row>
    <row r="4095" spans="1:6" ht="13.5">
      <c r="A4095" s="244" t="s">
        <v>13731</v>
      </c>
      <c r="B4095" s="244" t="str">
        <f t="shared" si="63"/>
        <v>96738U</v>
      </c>
      <c r="C4095" s="244" t="s">
        <v>7941</v>
      </c>
      <c r="D4095" s="244" t="s">
        <v>2</v>
      </c>
      <c r="E4095" s="244" t="s">
        <v>4952</v>
      </c>
      <c r="F4095" s="245">
        <v>16.059999999999999</v>
      </c>
    </row>
    <row r="4096" spans="1:6" ht="13.5">
      <c r="A4096" s="244" t="s">
        <v>13732</v>
      </c>
      <c r="B4096" s="244" t="str">
        <f t="shared" si="63"/>
        <v>96739U</v>
      </c>
      <c r="C4096" s="244" t="s">
        <v>7942</v>
      </c>
      <c r="D4096" s="244" t="s">
        <v>2</v>
      </c>
      <c r="E4096" s="244" t="s">
        <v>4952</v>
      </c>
      <c r="F4096" s="245">
        <v>5.94</v>
      </c>
    </row>
    <row r="4097" spans="1:6" ht="13.5">
      <c r="A4097" s="244" t="s">
        <v>13733</v>
      </c>
      <c r="B4097" s="244" t="str">
        <f t="shared" si="63"/>
        <v>96740U</v>
      </c>
      <c r="C4097" s="244" t="s">
        <v>7943</v>
      </c>
      <c r="D4097" s="244" t="s">
        <v>2</v>
      </c>
      <c r="E4097" s="244" t="s">
        <v>4952</v>
      </c>
      <c r="F4097" s="245">
        <v>25.05</v>
      </c>
    </row>
    <row r="4098" spans="1:6" ht="13.5">
      <c r="A4098" s="244" t="s">
        <v>13734</v>
      </c>
      <c r="B4098" s="244" t="str">
        <f t="shared" si="63"/>
        <v>96741U</v>
      </c>
      <c r="C4098" s="244" t="s">
        <v>7944</v>
      </c>
      <c r="D4098" s="244" t="s">
        <v>2</v>
      </c>
      <c r="E4098" s="244" t="s">
        <v>4952</v>
      </c>
      <c r="F4098" s="245">
        <v>9.67</v>
      </c>
    </row>
    <row r="4099" spans="1:6" ht="13.5">
      <c r="A4099" s="244" t="s">
        <v>13735</v>
      </c>
      <c r="B4099" s="244" t="str">
        <f t="shared" si="63"/>
        <v>96742U</v>
      </c>
      <c r="C4099" s="244" t="s">
        <v>7945</v>
      </c>
      <c r="D4099" s="244" t="s">
        <v>2</v>
      </c>
      <c r="E4099" s="244" t="s">
        <v>4952</v>
      </c>
      <c r="F4099" s="245">
        <v>14.67</v>
      </c>
    </row>
    <row r="4100" spans="1:6" ht="13.5">
      <c r="A4100" s="244" t="s">
        <v>13736</v>
      </c>
      <c r="B4100" s="244" t="str">
        <f t="shared" si="63"/>
        <v>96743U</v>
      </c>
      <c r="C4100" s="244" t="s">
        <v>7946</v>
      </c>
      <c r="D4100" s="244" t="s">
        <v>2</v>
      </c>
      <c r="E4100" s="244" t="s">
        <v>4952</v>
      </c>
      <c r="F4100" s="245">
        <v>19.2</v>
      </c>
    </row>
    <row r="4101" spans="1:6" ht="13.5">
      <c r="A4101" s="244" t="s">
        <v>13737</v>
      </c>
      <c r="B4101" s="244" t="str">
        <f t="shared" si="63"/>
        <v>96744U</v>
      </c>
      <c r="C4101" s="244" t="s">
        <v>7947</v>
      </c>
      <c r="D4101" s="244" t="s">
        <v>2</v>
      </c>
      <c r="E4101" s="244" t="s">
        <v>4952</v>
      </c>
      <c r="F4101" s="245">
        <v>41.32</v>
      </c>
    </row>
    <row r="4102" spans="1:6" ht="13.5">
      <c r="A4102" s="244" t="s">
        <v>13738</v>
      </c>
      <c r="B4102" s="244" t="str">
        <f t="shared" si="63"/>
        <v>96745U</v>
      </c>
      <c r="C4102" s="244" t="s">
        <v>7948</v>
      </c>
      <c r="D4102" s="244" t="s">
        <v>2</v>
      </c>
      <c r="E4102" s="244" t="s">
        <v>4952</v>
      </c>
      <c r="F4102" s="245">
        <v>61.23</v>
      </c>
    </row>
    <row r="4103" spans="1:6" ht="13.5">
      <c r="A4103" s="244" t="s">
        <v>13739</v>
      </c>
      <c r="B4103" s="244" t="str">
        <f t="shared" si="63"/>
        <v>96746U</v>
      </c>
      <c r="C4103" s="244" t="s">
        <v>7949</v>
      </c>
      <c r="D4103" s="244" t="s">
        <v>2</v>
      </c>
      <c r="E4103" s="244" t="s">
        <v>4952</v>
      </c>
      <c r="F4103" s="245">
        <v>97.7</v>
      </c>
    </row>
    <row r="4104" spans="1:6" ht="13.5">
      <c r="A4104" s="244" t="s">
        <v>13740</v>
      </c>
      <c r="B4104" s="244" t="str">
        <f t="shared" ref="B4104:B4167" si="64">A4104&amp;"U"</f>
        <v>96747U</v>
      </c>
      <c r="C4104" s="244" t="s">
        <v>7950</v>
      </c>
      <c r="D4104" s="244" t="s">
        <v>2</v>
      </c>
      <c r="E4104" s="244" t="s">
        <v>4952</v>
      </c>
      <c r="F4104" s="245">
        <v>5.58</v>
      </c>
    </row>
    <row r="4105" spans="1:6" ht="13.5">
      <c r="A4105" s="244" t="s">
        <v>13741</v>
      </c>
      <c r="B4105" s="244" t="str">
        <f t="shared" si="64"/>
        <v>96748U</v>
      </c>
      <c r="C4105" s="244" t="s">
        <v>7951</v>
      </c>
      <c r="D4105" s="244" t="s">
        <v>2</v>
      </c>
      <c r="E4105" s="244" t="s">
        <v>4952</v>
      </c>
      <c r="F4105" s="245">
        <v>6.37</v>
      </c>
    </row>
    <row r="4106" spans="1:6" ht="13.5">
      <c r="A4106" s="244" t="s">
        <v>13742</v>
      </c>
      <c r="B4106" s="244" t="str">
        <f t="shared" si="64"/>
        <v>96749U</v>
      </c>
      <c r="C4106" s="244" t="s">
        <v>7952</v>
      </c>
      <c r="D4106" s="244" t="s">
        <v>2</v>
      </c>
      <c r="E4106" s="244" t="s">
        <v>4952</v>
      </c>
      <c r="F4106" s="245">
        <v>8.7200000000000006</v>
      </c>
    </row>
    <row r="4107" spans="1:6" ht="13.5">
      <c r="A4107" s="244" t="s">
        <v>13743</v>
      </c>
      <c r="B4107" s="244" t="str">
        <f t="shared" si="64"/>
        <v>96750U</v>
      </c>
      <c r="C4107" s="244" t="s">
        <v>7953</v>
      </c>
      <c r="D4107" s="244" t="s">
        <v>2</v>
      </c>
      <c r="E4107" s="244" t="s">
        <v>4952</v>
      </c>
      <c r="F4107" s="245">
        <v>11.79</v>
      </c>
    </row>
    <row r="4108" spans="1:6" ht="13.5">
      <c r="A4108" s="244" t="s">
        <v>13744</v>
      </c>
      <c r="B4108" s="244" t="str">
        <f t="shared" si="64"/>
        <v>96751U</v>
      </c>
      <c r="C4108" s="244" t="s">
        <v>7954</v>
      </c>
      <c r="D4108" s="244" t="s">
        <v>2</v>
      </c>
      <c r="E4108" s="244" t="s">
        <v>4952</v>
      </c>
      <c r="F4108" s="245">
        <v>21.47</v>
      </c>
    </row>
    <row r="4109" spans="1:6" ht="13.5">
      <c r="A4109" s="244" t="s">
        <v>13745</v>
      </c>
      <c r="B4109" s="244" t="str">
        <f t="shared" si="64"/>
        <v>96752U</v>
      </c>
      <c r="C4109" s="244" t="s">
        <v>7955</v>
      </c>
      <c r="D4109" s="244" t="s">
        <v>2</v>
      </c>
      <c r="E4109" s="244" t="s">
        <v>4952</v>
      </c>
      <c r="F4109" s="245">
        <v>28.21</v>
      </c>
    </row>
    <row r="4110" spans="1:6" ht="13.5">
      <c r="A4110" s="244" t="s">
        <v>13746</v>
      </c>
      <c r="B4110" s="244" t="str">
        <f t="shared" si="64"/>
        <v>96753U</v>
      </c>
      <c r="C4110" s="244" t="s">
        <v>7956</v>
      </c>
      <c r="D4110" s="244" t="s">
        <v>2</v>
      </c>
      <c r="E4110" s="244" t="s">
        <v>4952</v>
      </c>
      <c r="F4110" s="245">
        <v>64.25</v>
      </c>
    </row>
    <row r="4111" spans="1:6" ht="13.5">
      <c r="A4111" s="244" t="s">
        <v>13747</v>
      </c>
      <c r="B4111" s="244" t="str">
        <f t="shared" si="64"/>
        <v>96754U</v>
      </c>
      <c r="C4111" s="244" t="s">
        <v>7957</v>
      </c>
      <c r="D4111" s="244" t="s">
        <v>2</v>
      </c>
      <c r="E4111" s="244" t="s">
        <v>4952</v>
      </c>
      <c r="F4111" s="245">
        <v>90.93</v>
      </c>
    </row>
    <row r="4112" spans="1:6" ht="13.5">
      <c r="A4112" s="244" t="s">
        <v>13748</v>
      </c>
      <c r="B4112" s="244" t="str">
        <f t="shared" si="64"/>
        <v>96755U</v>
      </c>
      <c r="C4112" s="244" t="s">
        <v>7958</v>
      </c>
      <c r="D4112" s="244" t="s">
        <v>2</v>
      </c>
      <c r="E4112" s="244" t="s">
        <v>4952</v>
      </c>
      <c r="F4112" s="245">
        <v>137.29</v>
      </c>
    </row>
    <row r="4113" spans="1:6" ht="13.5">
      <c r="A4113" s="244" t="s">
        <v>13749</v>
      </c>
      <c r="B4113" s="244" t="str">
        <f t="shared" si="64"/>
        <v>96756U</v>
      </c>
      <c r="C4113" s="244" t="s">
        <v>7959</v>
      </c>
      <c r="D4113" s="244" t="s">
        <v>2</v>
      </c>
      <c r="E4113" s="244" t="s">
        <v>4952</v>
      </c>
      <c r="F4113" s="245">
        <v>10.42</v>
      </c>
    </row>
    <row r="4114" spans="1:6" ht="13.5">
      <c r="A4114" s="244" t="s">
        <v>13750</v>
      </c>
      <c r="B4114" s="244" t="str">
        <f t="shared" si="64"/>
        <v>96757U</v>
      </c>
      <c r="C4114" s="244" t="s">
        <v>7960</v>
      </c>
      <c r="D4114" s="244" t="s">
        <v>2</v>
      </c>
      <c r="E4114" s="244" t="s">
        <v>4952</v>
      </c>
      <c r="F4114" s="245">
        <v>10</v>
      </c>
    </row>
    <row r="4115" spans="1:6" ht="13.5">
      <c r="A4115" s="244" t="s">
        <v>13751</v>
      </c>
      <c r="B4115" s="244" t="str">
        <f t="shared" si="64"/>
        <v>96758U</v>
      </c>
      <c r="C4115" s="244" t="s">
        <v>7961</v>
      </c>
      <c r="D4115" s="244" t="s">
        <v>2</v>
      </c>
      <c r="E4115" s="244" t="s">
        <v>4952</v>
      </c>
      <c r="F4115" s="245">
        <v>11.73</v>
      </c>
    </row>
    <row r="4116" spans="1:6" ht="13.5">
      <c r="A4116" s="244" t="s">
        <v>13752</v>
      </c>
      <c r="B4116" s="244" t="str">
        <f t="shared" si="64"/>
        <v>96759U</v>
      </c>
      <c r="C4116" s="244" t="s">
        <v>7962</v>
      </c>
      <c r="D4116" s="244" t="s">
        <v>2</v>
      </c>
      <c r="E4116" s="244" t="s">
        <v>4952</v>
      </c>
      <c r="F4116" s="245">
        <v>17.57</v>
      </c>
    </row>
    <row r="4117" spans="1:6" ht="13.5">
      <c r="A4117" s="244" t="s">
        <v>13753</v>
      </c>
      <c r="B4117" s="244" t="str">
        <f t="shared" si="64"/>
        <v>96760U</v>
      </c>
      <c r="C4117" s="244" t="s">
        <v>7963</v>
      </c>
      <c r="D4117" s="244" t="s">
        <v>2</v>
      </c>
      <c r="E4117" s="244" t="s">
        <v>4952</v>
      </c>
      <c r="F4117" s="245">
        <v>24.84</v>
      </c>
    </row>
    <row r="4118" spans="1:6" ht="13.5">
      <c r="A4118" s="244" t="s">
        <v>13754</v>
      </c>
      <c r="B4118" s="244" t="str">
        <f t="shared" si="64"/>
        <v>96761U</v>
      </c>
      <c r="C4118" s="244" t="s">
        <v>7964</v>
      </c>
      <c r="D4118" s="244" t="s">
        <v>2</v>
      </c>
      <c r="E4118" s="244" t="s">
        <v>4952</v>
      </c>
      <c r="F4118" s="245">
        <v>35.6</v>
      </c>
    </row>
    <row r="4119" spans="1:6" ht="13.5">
      <c r="A4119" s="244" t="s">
        <v>13755</v>
      </c>
      <c r="B4119" s="244" t="str">
        <f t="shared" si="64"/>
        <v>96762U</v>
      </c>
      <c r="C4119" s="244" t="s">
        <v>7965</v>
      </c>
      <c r="D4119" s="244" t="s">
        <v>2</v>
      </c>
      <c r="E4119" s="244" t="s">
        <v>4952</v>
      </c>
      <c r="F4119" s="245">
        <v>69.64</v>
      </c>
    </row>
    <row r="4120" spans="1:6" ht="13.5">
      <c r="A4120" s="244" t="s">
        <v>13756</v>
      </c>
      <c r="B4120" s="244" t="str">
        <f t="shared" si="64"/>
        <v>96763U</v>
      </c>
      <c r="C4120" s="244" t="s">
        <v>7966</v>
      </c>
      <c r="D4120" s="244" t="s">
        <v>2</v>
      </c>
      <c r="E4120" s="244" t="s">
        <v>4952</v>
      </c>
      <c r="F4120" s="245">
        <v>96.89</v>
      </c>
    </row>
    <row r="4121" spans="1:6" ht="13.5">
      <c r="A4121" s="244" t="s">
        <v>13757</v>
      </c>
      <c r="B4121" s="244" t="str">
        <f t="shared" si="64"/>
        <v>96764U</v>
      </c>
      <c r="C4121" s="244" t="s">
        <v>7967</v>
      </c>
      <c r="D4121" s="244" t="s">
        <v>2</v>
      </c>
      <c r="E4121" s="244" t="s">
        <v>4952</v>
      </c>
      <c r="F4121" s="245">
        <v>154.51</v>
      </c>
    </row>
    <row r="4122" spans="1:6" ht="13.5">
      <c r="A4122" s="244" t="s">
        <v>13758</v>
      </c>
      <c r="B4122" s="244" t="str">
        <f t="shared" si="64"/>
        <v>96802U</v>
      </c>
      <c r="C4122" s="244" t="s">
        <v>7968</v>
      </c>
      <c r="D4122" s="244" t="s">
        <v>2</v>
      </c>
      <c r="E4122" s="244" t="s">
        <v>4952</v>
      </c>
      <c r="F4122" s="245">
        <v>212.67</v>
      </c>
    </row>
    <row r="4123" spans="1:6" ht="13.5">
      <c r="A4123" s="244" t="s">
        <v>13759</v>
      </c>
      <c r="B4123" s="244" t="str">
        <f t="shared" si="64"/>
        <v>96803U</v>
      </c>
      <c r="C4123" s="244" t="s">
        <v>7969</v>
      </c>
      <c r="D4123" s="244" t="s">
        <v>2</v>
      </c>
      <c r="E4123" s="244" t="s">
        <v>4952</v>
      </c>
      <c r="F4123" s="245">
        <v>108.88</v>
      </c>
    </row>
    <row r="4124" spans="1:6" ht="13.5">
      <c r="A4124" s="244" t="s">
        <v>13760</v>
      </c>
      <c r="B4124" s="244" t="str">
        <f t="shared" si="64"/>
        <v>96804U</v>
      </c>
      <c r="C4124" s="244" t="s">
        <v>7970</v>
      </c>
      <c r="D4124" s="244" t="s">
        <v>2</v>
      </c>
      <c r="E4124" s="244" t="s">
        <v>4952</v>
      </c>
      <c r="F4124" s="245">
        <v>193.99</v>
      </c>
    </row>
    <row r="4125" spans="1:6" ht="13.5">
      <c r="A4125" s="244" t="s">
        <v>13761</v>
      </c>
      <c r="B4125" s="244" t="str">
        <f t="shared" si="64"/>
        <v>96805U</v>
      </c>
      <c r="C4125" s="244" t="s">
        <v>7971</v>
      </c>
      <c r="D4125" s="244" t="s">
        <v>2</v>
      </c>
      <c r="E4125" s="244" t="s">
        <v>4952</v>
      </c>
      <c r="F4125" s="245">
        <v>218.97</v>
      </c>
    </row>
    <row r="4126" spans="1:6" ht="13.5">
      <c r="A4126" s="244" t="s">
        <v>13762</v>
      </c>
      <c r="B4126" s="244" t="str">
        <f t="shared" si="64"/>
        <v>96806U</v>
      </c>
      <c r="C4126" s="244" t="s">
        <v>7972</v>
      </c>
      <c r="D4126" s="244" t="s">
        <v>2</v>
      </c>
      <c r="E4126" s="244" t="s">
        <v>4952</v>
      </c>
      <c r="F4126" s="245">
        <v>105.56</v>
      </c>
    </row>
    <row r="4127" spans="1:6" ht="13.5">
      <c r="A4127" s="244" t="s">
        <v>13763</v>
      </c>
      <c r="B4127" s="244" t="str">
        <f t="shared" si="64"/>
        <v>96807U</v>
      </c>
      <c r="C4127" s="244" t="s">
        <v>7973</v>
      </c>
      <c r="D4127" s="244" t="s">
        <v>2</v>
      </c>
      <c r="E4127" s="244" t="s">
        <v>4952</v>
      </c>
      <c r="F4127" s="245">
        <v>175.46</v>
      </c>
    </row>
    <row r="4128" spans="1:6" ht="13.5">
      <c r="A4128" s="244" t="s">
        <v>13764</v>
      </c>
      <c r="B4128" s="244" t="str">
        <f t="shared" si="64"/>
        <v>96808U</v>
      </c>
      <c r="C4128" s="244" t="s">
        <v>7974</v>
      </c>
      <c r="D4128" s="244" t="s">
        <v>2</v>
      </c>
      <c r="E4128" s="244" t="s">
        <v>4952</v>
      </c>
      <c r="F4128" s="245">
        <v>9.66</v>
      </c>
    </row>
    <row r="4129" spans="1:6" ht="13.5">
      <c r="A4129" s="244" t="s">
        <v>13765</v>
      </c>
      <c r="B4129" s="244" t="str">
        <f t="shared" si="64"/>
        <v>96809U</v>
      </c>
      <c r="C4129" s="244" t="s">
        <v>7975</v>
      </c>
      <c r="D4129" s="244" t="s">
        <v>2</v>
      </c>
      <c r="E4129" s="244" t="s">
        <v>4952</v>
      </c>
      <c r="F4129" s="245">
        <v>11.11</v>
      </c>
    </row>
    <row r="4130" spans="1:6" ht="13.5">
      <c r="A4130" s="244" t="s">
        <v>13766</v>
      </c>
      <c r="B4130" s="244" t="str">
        <f t="shared" si="64"/>
        <v>96810U</v>
      </c>
      <c r="C4130" s="244" t="s">
        <v>7976</v>
      </c>
      <c r="D4130" s="244" t="s">
        <v>2</v>
      </c>
      <c r="E4130" s="244" t="s">
        <v>4952</v>
      </c>
      <c r="F4130" s="245">
        <v>12.08</v>
      </c>
    </row>
    <row r="4131" spans="1:6" ht="13.5">
      <c r="A4131" s="244" t="s">
        <v>13767</v>
      </c>
      <c r="B4131" s="244" t="str">
        <f t="shared" si="64"/>
        <v>96811U</v>
      </c>
      <c r="C4131" s="244" t="s">
        <v>7977</v>
      </c>
      <c r="D4131" s="244" t="s">
        <v>2</v>
      </c>
      <c r="E4131" s="244" t="s">
        <v>4952</v>
      </c>
      <c r="F4131" s="245">
        <v>12.96</v>
      </c>
    </row>
    <row r="4132" spans="1:6" ht="13.5">
      <c r="A4132" s="244" t="s">
        <v>13768</v>
      </c>
      <c r="B4132" s="244" t="str">
        <f t="shared" si="64"/>
        <v>96812U</v>
      </c>
      <c r="C4132" s="244" t="s">
        <v>7978</v>
      </c>
      <c r="D4132" s="244" t="s">
        <v>2</v>
      </c>
      <c r="E4132" s="244" t="s">
        <v>4952</v>
      </c>
      <c r="F4132" s="245">
        <v>12.44</v>
      </c>
    </row>
    <row r="4133" spans="1:6" ht="13.5">
      <c r="A4133" s="244" t="s">
        <v>13769</v>
      </c>
      <c r="B4133" s="244" t="str">
        <f t="shared" si="64"/>
        <v>96813U</v>
      </c>
      <c r="C4133" s="244" t="s">
        <v>7979</v>
      </c>
      <c r="D4133" s="244" t="s">
        <v>2</v>
      </c>
      <c r="E4133" s="244" t="s">
        <v>4952</v>
      </c>
      <c r="F4133" s="245">
        <v>14.38</v>
      </c>
    </row>
    <row r="4134" spans="1:6" ht="13.5">
      <c r="A4134" s="244" t="s">
        <v>13770</v>
      </c>
      <c r="B4134" s="244" t="str">
        <f t="shared" si="64"/>
        <v>96814U</v>
      </c>
      <c r="C4134" s="244" t="s">
        <v>7980</v>
      </c>
      <c r="D4134" s="244" t="s">
        <v>2</v>
      </c>
      <c r="E4134" s="244" t="s">
        <v>4952</v>
      </c>
      <c r="F4134" s="245">
        <v>12.11</v>
      </c>
    </row>
    <row r="4135" spans="1:6" ht="13.5">
      <c r="A4135" s="244" t="s">
        <v>13771</v>
      </c>
      <c r="B4135" s="244" t="str">
        <f t="shared" si="64"/>
        <v>96815U</v>
      </c>
      <c r="C4135" s="244" t="s">
        <v>7981</v>
      </c>
      <c r="D4135" s="244" t="s">
        <v>2</v>
      </c>
      <c r="E4135" s="244" t="s">
        <v>4952</v>
      </c>
      <c r="F4135" s="245">
        <v>20.55</v>
      </c>
    </row>
    <row r="4136" spans="1:6" ht="13.5">
      <c r="A4136" s="244" t="s">
        <v>13772</v>
      </c>
      <c r="B4136" s="244" t="str">
        <f t="shared" si="64"/>
        <v>96816U</v>
      </c>
      <c r="C4136" s="244" t="s">
        <v>7982</v>
      </c>
      <c r="D4136" s="244" t="s">
        <v>2</v>
      </c>
      <c r="E4136" s="244" t="s">
        <v>4952</v>
      </c>
      <c r="F4136" s="245">
        <v>16.86</v>
      </c>
    </row>
    <row r="4137" spans="1:6" ht="13.5">
      <c r="A4137" s="244" t="s">
        <v>13773</v>
      </c>
      <c r="B4137" s="244" t="str">
        <f t="shared" si="64"/>
        <v>96817U</v>
      </c>
      <c r="C4137" s="244" t="s">
        <v>7983</v>
      </c>
      <c r="D4137" s="244" t="s">
        <v>2</v>
      </c>
      <c r="E4137" s="244" t="s">
        <v>4952</v>
      </c>
      <c r="F4137" s="245">
        <v>19.21</v>
      </c>
    </row>
    <row r="4138" spans="1:6" ht="13.5">
      <c r="A4138" s="244" t="s">
        <v>13774</v>
      </c>
      <c r="B4138" s="244" t="str">
        <f t="shared" si="64"/>
        <v>96818U</v>
      </c>
      <c r="C4138" s="244" t="s">
        <v>7984</v>
      </c>
      <c r="D4138" s="244" t="s">
        <v>2</v>
      </c>
      <c r="E4138" s="244" t="s">
        <v>4952</v>
      </c>
      <c r="F4138" s="245">
        <v>17.87</v>
      </c>
    </row>
    <row r="4139" spans="1:6" ht="13.5">
      <c r="A4139" s="244" t="s">
        <v>13775</v>
      </c>
      <c r="B4139" s="244" t="str">
        <f t="shared" si="64"/>
        <v>96819U</v>
      </c>
      <c r="C4139" s="244" t="s">
        <v>7985</v>
      </c>
      <c r="D4139" s="244" t="s">
        <v>2</v>
      </c>
      <c r="E4139" s="244" t="s">
        <v>4952</v>
      </c>
      <c r="F4139" s="245">
        <v>17.87</v>
      </c>
    </row>
    <row r="4140" spans="1:6" ht="13.5">
      <c r="A4140" s="244" t="s">
        <v>13776</v>
      </c>
      <c r="B4140" s="244" t="str">
        <f t="shared" si="64"/>
        <v>96820U</v>
      </c>
      <c r="C4140" s="244" t="s">
        <v>7986</v>
      </c>
      <c r="D4140" s="244" t="s">
        <v>2</v>
      </c>
      <c r="E4140" s="244" t="s">
        <v>4952</v>
      </c>
      <c r="F4140" s="245">
        <v>32.68</v>
      </c>
    </row>
    <row r="4141" spans="1:6" ht="13.5">
      <c r="A4141" s="244" t="s">
        <v>13777</v>
      </c>
      <c r="B4141" s="244" t="str">
        <f t="shared" si="64"/>
        <v>96821U</v>
      </c>
      <c r="C4141" s="244" t="s">
        <v>7987</v>
      </c>
      <c r="D4141" s="244" t="s">
        <v>2</v>
      </c>
      <c r="E4141" s="244" t="s">
        <v>4952</v>
      </c>
      <c r="F4141" s="245">
        <v>27.78</v>
      </c>
    </row>
    <row r="4142" spans="1:6" ht="13.5">
      <c r="A4142" s="244" t="s">
        <v>13778</v>
      </c>
      <c r="B4142" s="244" t="str">
        <f t="shared" si="64"/>
        <v>96822U</v>
      </c>
      <c r="C4142" s="244" t="s">
        <v>7988</v>
      </c>
      <c r="D4142" s="244" t="s">
        <v>2</v>
      </c>
      <c r="E4142" s="244" t="s">
        <v>4952</v>
      </c>
      <c r="F4142" s="245">
        <v>28.16</v>
      </c>
    </row>
    <row r="4143" spans="1:6" ht="13.5">
      <c r="A4143" s="244" t="s">
        <v>13779</v>
      </c>
      <c r="B4143" s="244" t="str">
        <f t="shared" si="64"/>
        <v>96823U</v>
      </c>
      <c r="C4143" s="244" t="s">
        <v>7989</v>
      </c>
      <c r="D4143" s="244" t="s">
        <v>2</v>
      </c>
      <c r="E4143" s="244" t="s">
        <v>4952</v>
      </c>
      <c r="F4143" s="245">
        <v>11.6</v>
      </c>
    </row>
    <row r="4144" spans="1:6" ht="13.5">
      <c r="A4144" s="244" t="s">
        <v>13780</v>
      </c>
      <c r="B4144" s="244" t="str">
        <f t="shared" si="64"/>
        <v>96824U</v>
      </c>
      <c r="C4144" s="244" t="s">
        <v>7990</v>
      </c>
      <c r="D4144" s="244" t="s">
        <v>2</v>
      </c>
      <c r="E4144" s="244" t="s">
        <v>4952</v>
      </c>
      <c r="F4144" s="245">
        <v>13.11</v>
      </c>
    </row>
    <row r="4145" spans="1:6" ht="13.5">
      <c r="A4145" s="244" t="s">
        <v>13781</v>
      </c>
      <c r="B4145" s="244" t="str">
        <f t="shared" si="64"/>
        <v>96825U</v>
      </c>
      <c r="C4145" s="244" t="s">
        <v>7991</v>
      </c>
      <c r="D4145" s="244" t="s">
        <v>2</v>
      </c>
      <c r="E4145" s="244" t="s">
        <v>4952</v>
      </c>
      <c r="F4145" s="245">
        <v>17.82</v>
      </c>
    </row>
    <row r="4146" spans="1:6" ht="13.5">
      <c r="A4146" s="244" t="s">
        <v>13782</v>
      </c>
      <c r="B4146" s="244" t="str">
        <f t="shared" si="64"/>
        <v>96826U</v>
      </c>
      <c r="C4146" s="244" t="s">
        <v>7992</v>
      </c>
      <c r="D4146" s="244" t="s">
        <v>2</v>
      </c>
      <c r="E4146" s="244" t="s">
        <v>4952</v>
      </c>
      <c r="F4146" s="245">
        <v>16.13</v>
      </c>
    </row>
    <row r="4147" spans="1:6" ht="13.5">
      <c r="A4147" s="244" t="s">
        <v>13783</v>
      </c>
      <c r="B4147" s="244" t="str">
        <f t="shared" si="64"/>
        <v>96827U</v>
      </c>
      <c r="C4147" s="244" t="s">
        <v>7993</v>
      </c>
      <c r="D4147" s="244" t="s">
        <v>2</v>
      </c>
      <c r="E4147" s="244" t="s">
        <v>4952</v>
      </c>
      <c r="F4147" s="245">
        <v>16.739999999999998</v>
      </c>
    </row>
    <row r="4148" spans="1:6" ht="13.5">
      <c r="A4148" s="244" t="s">
        <v>13784</v>
      </c>
      <c r="B4148" s="244" t="str">
        <f t="shared" si="64"/>
        <v>96828U</v>
      </c>
      <c r="C4148" s="244" t="s">
        <v>7994</v>
      </c>
      <c r="D4148" s="244" t="s">
        <v>2</v>
      </c>
      <c r="E4148" s="244" t="s">
        <v>4952</v>
      </c>
      <c r="F4148" s="245">
        <v>21.05</v>
      </c>
    </row>
    <row r="4149" spans="1:6" ht="13.5">
      <c r="A4149" s="244" t="s">
        <v>13785</v>
      </c>
      <c r="B4149" s="244" t="str">
        <f t="shared" si="64"/>
        <v>96829U</v>
      </c>
      <c r="C4149" s="244" t="s">
        <v>7995</v>
      </c>
      <c r="D4149" s="244" t="s">
        <v>2</v>
      </c>
      <c r="E4149" s="244" t="s">
        <v>4952</v>
      </c>
      <c r="F4149" s="245">
        <v>16.100000000000001</v>
      </c>
    </row>
    <row r="4150" spans="1:6" ht="13.5">
      <c r="A4150" s="244" t="s">
        <v>13786</v>
      </c>
      <c r="B4150" s="244" t="str">
        <f t="shared" si="64"/>
        <v>96830U</v>
      </c>
      <c r="C4150" s="244" t="s">
        <v>7996</v>
      </c>
      <c r="D4150" s="244" t="s">
        <v>2</v>
      </c>
      <c r="E4150" s="244" t="s">
        <v>4952</v>
      </c>
      <c r="F4150" s="245">
        <v>23.44</v>
      </c>
    </row>
    <row r="4151" spans="1:6" ht="13.5">
      <c r="A4151" s="244" t="s">
        <v>13787</v>
      </c>
      <c r="B4151" s="244" t="str">
        <f t="shared" si="64"/>
        <v>96831U</v>
      </c>
      <c r="C4151" s="244" t="s">
        <v>7997</v>
      </c>
      <c r="D4151" s="244" t="s">
        <v>2</v>
      </c>
      <c r="E4151" s="244" t="s">
        <v>4952</v>
      </c>
      <c r="F4151" s="245">
        <v>19.079999999999998</v>
      </c>
    </row>
    <row r="4152" spans="1:6" ht="13.5">
      <c r="A4152" s="244" t="s">
        <v>13788</v>
      </c>
      <c r="B4152" s="244" t="str">
        <f t="shared" si="64"/>
        <v>96832U</v>
      </c>
      <c r="C4152" s="244" t="s">
        <v>7998</v>
      </c>
      <c r="D4152" s="244" t="s">
        <v>2</v>
      </c>
      <c r="E4152" s="244" t="s">
        <v>4952</v>
      </c>
      <c r="F4152" s="245">
        <v>22.08</v>
      </c>
    </row>
    <row r="4153" spans="1:6" ht="13.5">
      <c r="A4153" s="244" t="s">
        <v>13789</v>
      </c>
      <c r="B4153" s="244" t="str">
        <f t="shared" si="64"/>
        <v>96833U</v>
      </c>
      <c r="C4153" s="244" t="s">
        <v>7999</v>
      </c>
      <c r="D4153" s="244" t="s">
        <v>2</v>
      </c>
      <c r="E4153" s="244" t="s">
        <v>4952</v>
      </c>
      <c r="F4153" s="245">
        <v>20.67</v>
      </c>
    </row>
    <row r="4154" spans="1:6" ht="13.5">
      <c r="A4154" s="244" t="s">
        <v>13790</v>
      </c>
      <c r="B4154" s="244" t="str">
        <f t="shared" si="64"/>
        <v>96834U</v>
      </c>
      <c r="C4154" s="244" t="s">
        <v>8000</v>
      </c>
      <c r="D4154" s="244" t="s">
        <v>2</v>
      </c>
      <c r="E4154" s="244" t="s">
        <v>4952</v>
      </c>
      <c r="F4154" s="245">
        <v>34.22</v>
      </c>
    </row>
    <row r="4155" spans="1:6" ht="13.5">
      <c r="A4155" s="244" t="s">
        <v>13791</v>
      </c>
      <c r="B4155" s="244" t="str">
        <f t="shared" si="64"/>
        <v>96835U</v>
      </c>
      <c r="C4155" s="244" t="s">
        <v>8001</v>
      </c>
      <c r="D4155" s="244" t="s">
        <v>2</v>
      </c>
      <c r="E4155" s="244" t="s">
        <v>4952</v>
      </c>
      <c r="F4155" s="245">
        <v>29.55</v>
      </c>
    </row>
    <row r="4156" spans="1:6" ht="13.5">
      <c r="A4156" s="244" t="s">
        <v>13792</v>
      </c>
      <c r="B4156" s="244" t="str">
        <f t="shared" si="64"/>
        <v>96836U</v>
      </c>
      <c r="C4156" s="244" t="s">
        <v>8002</v>
      </c>
      <c r="D4156" s="244" t="s">
        <v>2</v>
      </c>
      <c r="E4156" s="244" t="s">
        <v>4952</v>
      </c>
      <c r="F4156" s="245">
        <v>31.49</v>
      </c>
    </row>
    <row r="4157" spans="1:6" ht="13.5">
      <c r="A4157" s="244" t="s">
        <v>13793</v>
      </c>
      <c r="B4157" s="244" t="str">
        <f t="shared" si="64"/>
        <v>96837U</v>
      </c>
      <c r="C4157" s="244" t="s">
        <v>8003</v>
      </c>
      <c r="D4157" s="244" t="s">
        <v>2</v>
      </c>
      <c r="E4157" s="244" t="s">
        <v>4952</v>
      </c>
      <c r="F4157" s="245">
        <v>16.93</v>
      </c>
    </row>
    <row r="4158" spans="1:6" ht="13.5">
      <c r="A4158" s="244" t="s">
        <v>13794</v>
      </c>
      <c r="B4158" s="244" t="str">
        <f t="shared" si="64"/>
        <v>96838U</v>
      </c>
      <c r="C4158" s="244" t="s">
        <v>8004</v>
      </c>
      <c r="D4158" s="244" t="s">
        <v>2</v>
      </c>
      <c r="E4158" s="244" t="s">
        <v>4952</v>
      </c>
      <c r="F4158" s="245">
        <v>15.54</v>
      </c>
    </row>
    <row r="4159" spans="1:6" ht="13.5">
      <c r="A4159" s="244" t="s">
        <v>13795</v>
      </c>
      <c r="B4159" s="244" t="str">
        <f t="shared" si="64"/>
        <v>96839U</v>
      </c>
      <c r="C4159" s="244" t="s">
        <v>8005</v>
      </c>
      <c r="D4159" s="244" t="s">
        <v>2</v>
      </c>
      <c r="E4159" s="244" t="s">
        <v>4952</v>
      </c>
      <c r="F4159" s="245">
        <v>15.29</v>
      </c>
    </row>
    <row r="4160" spans="1:6" ht="13.5">
      <c r="A4160" s="244" t="s">
        <v>13796</v>
      </c>
      <c r="B4160" s="244" t="str">
        <f t="shared" si="64"/>
        <v>96840U</v>
      </c>
      <c r="C4160" s="244" t="s">
        <v>8006</v>
      </c>
      <c r="D4160" s="244" t="s">
        <v>2</v>
      </c>
      <c r="E4160" s="244" t="s">
        <v>4952</v>
      </c>
      <c r="F4160" s="245">
        <v>19.77</v>
      </c>
    </row>
    <row r="4161" spans="1:6" ht="13.5">
      <c r="A4161" s="244" t="s">
        <v>13797</v>
      </c>
      <c r="B4161" s="244" t="str">
        <f t="shared" si="64"/>
        <v>96841U</v>
      </c>
      <c r="C4161" s="244" t="s">
        <v>8007</v>
      </c>
      <c r="D4161" s="244" t="s">
        <v>2</v>
      </c>
      <c r="E4161" s="244" t="s">
        <v>4952</v>
      </c>
      <c r="F4161" s="245">
        <v>17.260000000000002</v>
      </c>
    </row>
    <row r="4162" spans="1:6" ht="13.5">
      <c r="A4162" s="244" t="s">
        <v>13798</v>
      </c>
      <c r="B4162" s="244" t="str">
        <f t="shared" si="64"/>
        <v>96842U</v>
      </c>
      <c r="C4162" s="244" t="s">
        <v>8008</v>
      </c>
      <c r="D4162" s="244" t="s">
        <v>2</v>
      </c>
      <c r="E4162" s="244" t="s">
        <v>4952</v>
      </c>
      <c r="F4162" s="245">
        <v>22.07</v>
      </c>
    </row>
    <row r="4163" spans="1:6" ht="13.5">
      <c r="A4163" s="244" t="s">
        <v>13799</v>
      </c>
      <c r="B4163" s="244" t="str">
        <f t="shared" si="64"/>
        <v>96843U</v>
      </c>
      <c r="C4163" s="244" t="s">
        <v>8009</v>
      </c>
      <c r="D4163" s="244" t="s">
        <v>2</v>
      </c>
      <c r="E4163" s="244" t="s">
        <v>4952</v>
      </c>
      <c r="F4163" s="245">
        <v>21.21</v>
      </c>
    </row>
    <row r="4164" spans="1:6" ht="13.5">
      <c r="A4164" s="244" t="s">
        <v>13800</v>
      </c>
      <c r="B4164" s="244" t="str">
        <f t="shared" si="64"/>
        <v>96844U</v>
      </c>
      <c r="C4164" s="244" t="s">
        <v>8010</v>
      </c>
      <c r="D4164" s="244" t="s">
        <v>2</v>
      </c>
      <c r="E4164" s="244" t="s">
        <v>4952</v>
      </c>
      <c r="F4164" s="245">
        <v>29.04</v>
      </c>
    </row>
    <row r="4165" spans="1:6" ht="13.5">
      <c r="A4165" s="244" t="s">
        <v>13801</v>
      </c>
      <c r="B4165" s="244" t="str">
        <f t="shared" si="64"/>
        <v>96845U</v>
      </c>
      <c r="C4165" s="244" t="s">
        <v>8011</v>
      </c>
      <c r="D4165" s="244" t="s">
        <v>2</v>
      </c>
      <c r="E4165" s="244" t="s">
        <v>4952</v>
      </c>
      <c r="F4165" s="245">
        <v>31.06</v>
      </c>
    </row>
    <row r="4166" spans="1:6" ht="13.5">
      <c r="A4166" s="244" t="s">
        <v>13802</v>
      </c>
      <c r="B4166" s="244" t="str">
        <f t="shared" si="64"/>
        <v>96846U</v>
      </c>
      <c r="C4166" s="244" t="s">
        <v>8012</v>
      </c>
      <c r="D4166" s="244" t="s">
        <v>2</v>
      </c>
      <c r="E4166" s="244" t="s">
        <v>4952</v>
      </c>
      <c r="F4166" s="245">
        <v>24.37</v>
      </c>
    </row>
    <row r="4167" spans="1:6" ht="13.5">
      <c r="A4167" s="244" t="s">
        <v>13803</v>
      </c>
      <c r="B4167" s="244" t="str">
        <f t="shared" si="64"/>
        <v>96847U</v>
      </c>
      <c r="C4167" s="244" t="s">
        <v>8013</v>
      </c>
      <c r="D4167" s="244" t="s">
        <v>2</v>
      </c>
      <c r="E4167" s="244" t="s">
        <v>4952</v>
      </c>
      <c r="F4167" s="245">
        <v>26.82</v>
      </c>
    </row>
    <row r="4168" spans="1:6" ht="13.5">
      <c r="A4168" s="244" t="s">
        <v>13804</v>
      </c>
      <c r="B4168" s="244" t="str">
        <f t="shared" ref="B4168:B4231" si="65">A4168&amp;"U"</f>
        <v>96848U</v>
      </c>
      <c r="C4168" s="244" t="s">
        <v>8014</v>
      </c>
      <c r="D4168" s="244" t="s">
        <v>2</v>
      </c>
      <c r="E4168" s="244" t="s">
        <v>4952</v>
      </c>
      <c r="F4168" s="245">
        <v>40.299999999999997</v>
      </c>
    </row>
    <row r="4169" spans="1:6" ht="13.5">
      <c r="A4169" s="244" t="s">
        <v>13805</v>
      </c>
      <c r="B4169" s="244" t="str">
        <f t="shared" si="65"/>
        <v>96849U</v>
      </c>
      <c r="C4169" s="244" t="s">
        <v>8015</v>
      </c>
      <c r="D4169" s="244" t="s">
        <v>2</v>
      </c>
      <c r="E4169" s="244" t="s">
        <v>4952</v>
      </c>
      <c r="F4169" s="245">
        <v>14.59</v>
      </c>
    </row>
    <row r="4170" spans="1:6" ht="13.5">
      <c r="A4170" s="244" t="s">
        <v>13806</v>
      </c>
      <c r="B4170" s="244" t="str">
        <f t="shared" si="65"/>
        <v>96850U</v>
      </c>
      <c r="C4170" s="244" t="s">
        <v>8016</v>
      </c>
      <c r="D4170" s="244" t="s">
        <v>2</v>
      </c>
      <c r="E4170" s="244" t="s">
        <v>4952</v>
      </c>
      <c r="F4170" s="245">
        <v>17.100000000000001</v>
      </c>
    </row>
    <row r="4171" spans="1:6" ht="13.5">
      <c r="A4171" s="244" t="s">
        <v>13807</v>
      </c>
      <c r="B4171" s="244" t="str">
        <f t="shared" si="65"/>
        <v>96851U</v>
      </c>
      <c r="C4171" s="244" t="s">
        <v>8017</v>
      </c>
      <c r="D4171" s="244" t="s">
        <v>2</v>
      </c>
      <c r="E4171" s="244" t="s">
        <v>4952</v>
      </c>
      <c r="F4171" s="245">
        <v>22.7</v>
      </c>
    </row>
    <row r="4172" spans="1:6" ht="13.5">
      <c r="A4172" s="244" t="s">
        <v>13808</v>
      </c>
      <c r="B4172" s="244" t="str">
        <f t="shared" si="65"/>
        <v>96852U</v>
      </c>
      <c r="C4172" s="244" t="s">
        <v>8018</v>
      </c>
      <c r="D4172" s="244" t="s">
        <v>2</v>
      </c>
      <c r="E4172" s="244" t="s">
        <v>4952</v>
      </c>
      <c r="F4172" s="245">
        <v>19.45</v>
      </c>
    </row>
    <row r="4173" spans="1:6" ht="13.5">
      <c r="A4173" s="244" t="s">
        <v>13809</v>
      </c>
      <c r="B4173" s="244" t="str">
        <f t="shared" si="65"/>
        <v>96853U</v>
      </c>
      <c r="C4173" s="244" t="s">
        <v>8019</v>
      </c>
      <c r="D4173" s="244" t="s">
        <v>2</v>
      </c>
      <c r="E4173" s="244" t="s">
        <v>4952</v>
      </c>
      <c r="F4173" s="245">
        <v>21.9</v>
      </c>
    </row>
    <row r="4174" spans="1:6" ht="13.5">
      <c r="A4174" s="244" t="s">
        <v>13810</v>
      </c>
      <c r="B4174" s="244" t="str">
        <f t="shared" si="65"/>
        <v>96854U</v>
      </c>
      <c r="C4174" s="244" t="s">
        <v>8020</v>
      </c>
      <c r="D4174" s="244" t="s">
        <v>2</v>
      </c>
      <c r="E4174" s="244" t="s">
        <v>4952</v>
      </c>
      <c r="F4174" s="245">
        <v>26.23</v>
      </c>
    </row>
    <row r="4175" spans="1:6" ht="13.5">
      <c r="A4175" s="244" t="s">
        <v>13811</v>
      </c>
      <c r="B4175" s="244" t="str">
        <f t="shared" si="65"/>
        <v>96855U</v>
      </c>
      <c r="C4175" s="244" t="s">
        <v>8021</v>
      </c>
      <c r="D4175" s="244" t="s">
        <v>2</v>
      </c>
      <c r="E4175" s="244" t="s">
        <v>4952</v>
      </c>
      <c r="F4175" s="245">
        <v>24.16</v>
      </c>
    </row>
    <row r="4176" spans="1:6" ht="13.5">
      <c r="A4176" s="244" t="s">
        <v>13812</v>
      </c>
      <c r="B4176" s="244" t="str">
        <f t="shared" si="65"/>
        <v>96856U</v>
      </c>
      <c r="C4176" s="244" t="s">
        <v>8022</v>
      </c>
      <c r="D4176" s="244" t="s">
        <v>2</v>
      </c>
      <c r="E4176" s="244" t="s">
        <v>4952</v>
      </c>
      <c r="F4176" s="245">
        <v>24.52</v>
      </c>
    </row>
    <row r="4177" spans="1:6" ht="13.5">
      <c r="A4177" s="244" t="s">
        <v>13813</v>
      </c>
      <c r="B4177" s="244" t="str">
        <f t="shared" si="65"/>
        <v>96857U</v>
      </c>
      <c r="C4177" s="244" t="s">
        <v>8023</v>
      </c>
      <c r="D4177" s="244" t="s">
        <v>2</v>
      </c>
      <c r="E4177" s="244" t="s">
        <v>4952</v>
      </c>
      <c r="F4177" s="245">
        <v>39.18</v>
      </c>
    </row>
    <row r="4178" spans="1:6" ht="13.5">
      <c r="A4178" s="244" t="s">
        <v>13814</v>
      </c>
      <c r="B4178" s="244" t="str">
        <f t="shared" si="65"/>
        <v>96858U</v>
      </c>
      <c r="C4178" s="244" t="s">
        <v>8024</v>
      </c>
      <c r="D4178" s="244" t="s">
        <v>2</v>
      </c>
      <c r="E4178" s="244" t="s">
        <v>4952</v>
      </c>
      <c r="F4178" s="245">
        <v>39.56</v>
      </c>
    </row>
    <row r="4179" spans="1:6" ht="13.5">
      <c r="A4179" s="244" t="s">
        <v>13815</v>
      </c>
      <c r="B4179" s="244" t="str">
        <f t="shared" si="65"/>
        <v>96859U</v>
      </c>
      <c r="C4179" s="244" t="s">
        <v>8025</v>
      </c>
      <c r="D4179" s="244" t="s">
        <v>2</v>
      </c>
      <c r="E4179" s="244" t="s">
        <v>4952</v>
      </c>
      <c r="F4179" s="245">
        <v>49.09</v>
      </c>
    </row>
    <row r="4180" spans="1:6" ht="13.5">
      <c r="A4180" s="244" t="s">
        <v>13816</v>
      </c>
      <c r="B4180" s="244" t="str">
        <f t="shared" si="65"/>
        <v>96860U</v>
      </c>
      <c r="C4180" s="244" t="s">
        <v>8026</v>
      </c>
      <c r="D4180" s="244" t="s">
        <v>2</v>
      </c>
      <c r="E4180" s="244" t="s">
        <v>4952</v>
      </c>
      <c r="F4180" s="245">
        <v>19.61</v>
      </c>
    </row>
    <row r="4181" spans="1:6" ht="13.5">
      <c r="A4181" s="244" t="s">
        <v>13817</v>
      </c>
      <c r="B4181" s="244" t="str">
        <f t="shared" si="65"/>
        <v>96861U</v>
      </c>
      <c r="C4181" s="244" t="s">
        <v>8027</v>
      </c>
      <c r="D4181" s="244" t="s">
        <v>2</v>
      </c>
      <c r="E4181" s="244" t="s">
        <v>4952</v>
      </c>
      <c r="F4181" s="245">
        <v>21.2</v>
      </c>
    </row>
    <row r="4182" spans="1:6" ht="13.5">
      <c r="A4182" s="244" t="s">
        <v>13818</v>
      </c>
      <c r="B4182" s="244" t="str">
        <f t="shared" si="65"/>
        <v>96862U</v>
      </c>
      <c r="C4182" s="244" t="s">
        <v>8028</v>
      </c>
      <c r="D4182" s="244" t="s">
        <v>2</v>
      </c>
      <c r="E4182" s="244" t="s">
        <v>4952</v>
      </c>
      <c r="F4182" s="245">
        <v>23.65</v>
      </c>
    </row>
    <row r="4183" spans="1:6" ht="13.5">
      <c r="A4183" s="244" t="s">
        <v>13819</v>
      </c>
      <c r="B4183" s="244" t="str">
        <f t="shared" si="65"/>
        <v>96863U</v>
      </c>
      <c r="C4183" s="244" t="s">
        <v>8029</v>
      </c>
      <c r="D4183" s="244" t="s">
        <v>2</v>
      </c>
      <c r="E4183" s="244" t="s">
        <v>4952</v>
      </c>
      <c r="F4183" s="245">
        <v>23.38</v>
      </c>
    </row>
    <row r="4184" spans="1:6" ht="13.5">
      <c r="A4184" s="244" t="s">
        <v>13820</v>
      </c>
      <c r="B4184" s="244" t="str">
        <f t="shared" si="65"/>
        <v>96864U</v>
      </c>
      <c r="C4184" s="244" t="s">
        <v>8030</v>
      </c>
      <c r="D4184" s="244" t="s">
        <v>2</v>
      </c>
      <c r="E4184" s="244" t="s">
        <v>4952</v>
      </c>
      <c r="F4184" s="245">
        <v>37.159999999999997</v>
      </c>
    </row>
    <row r="4185" spans="1:6" ht="13.5">
      <c r="A4185" s="244" t="s">
        <v>13821</v>
      </c>
      <c r="B4185" s="244" t="str">
        <f t="shared" si="65"/>
        <v>96865U</v>
      </c>
      <c r="C4185" s="244" t="s">
        <v>8031</v>
      </c>
      <c r="D4185" s="244" t="s">
        <v>2</v>
      </c>
      <c r="E4185" s="244" t="s">
        <v>4952</v>
      </c>
      <c r="F4185" s="245">
        <v>36.39</v>
      </c>
    </row>
    <row r="4186" spans="1:6" ht="13.5">
      <c r="A4186" s="244" t="s">
        <v>13822</v>
      </c>
      <c r="B4186" s="244" t="str">
        <f t="shared" si="65"/>
        <v>96866U</v>
      </c>
      <c r="C4186" s="244" t="s">
        <v>8032</v>
      </c>
      <c r="D4186" s="244" t="s">
        <v>2</v>
      </c>
      <c r="E4186" s="244" t="s">
        <v>4952</v>
      </c>
      <c r="F4186" s="245">
        <v>48.88</v>
      </c>
    </row>
    <row r="4187" spans="1:6" ht="13.5">
      <c r="A4187" s="244" t="s">
        <v>13823</v>
      </c>
      <c r="B4187" s="244" t="str">
        <f t="shared" si="65"/>
        <v>96867U</v>
      </c>
      <c r="C4187" s="244" t="s">
        <v>8033</v>
      </c>
      <c r="D4187" s="244" t="s">
        <v>2</v>
      </c>
      <c r="E4187" s="244" t="s">
        <v>4952</v>
      </c>
      <c r="F4187" s="245">
        <v>56.88</v>
      </c>
    </row>
    <row r="4188" spans="1:6" ht="13.5">
      <c r="A4188" s="244" t="s">
        <v>13824</v>
      </c>
      <c r="B4188" s="244" t="str">
        <f t="shared" si="65"/>
        <v>96868U</v>
      </c>
      <c r="C4188" s="244" t="s">
        <v>8034</v>
      </c>
      <c r="D4188" s="244" t="s">
        <v>2</v>
      </c>
      <c r="E4188" s="244" t="s">
        <v>4952</v>
      </c>
      <c r="F4188" s="245">
        <v>22.65</v>
      </c>
    </row>
    <row r="4189" spans="1:6" ht="13.5">
      <c r="A4189" s="244" t="s">
        <v>13825</v>
      </c>
      <c r="B4189" s="244" t="str">
        <f t="shared" si="65"/>
        <v>96869U</v>
      </c>
      <c r="C4189" s="244" t="s">
        <v>8035</v>
      </c>
      <c r="D4189" s="244" t="s">
        <v>2</v>
      </c>
      <c r="E4189" s="244" t="s">
        <v>4952</v>
      </c>
      <c r="F4189" s="245">
        <v>27.06</v>
      </c>
    </row>
    <row r="4190" spans="1:6" ht="13.5">
      <c r="A4190" s="244" t="s">
        <v>13826</v>
      </c>
      <c r="B4190" s="244" t="str">
        <f t="shared" si="65"/>
        <v>96870U</v>
      </c>
      <c r="C4190" s="244" t="s">
        <v>8036</v>
      </c>
      <c r="D4190" s="244" t="s">
        <v>2</v>
      </c>
      <c r="E4190" s="244" t="s">
        <v>4952</v>
      </c>
      <c r="F4190" s="245">
        <v>42.85</v>
      </c>
    </row>
    <row r="4191" spans="1:6" ht="13.5">
      <c r="A4191" s="244" t="s">
        <v>13827</v>
      </c>
      <c r="B4191" s="244" t="str">
        <f t="shared" si="65"/>
        <v>96871U</v>
      </c>
      <c r="C4191" s="244" t="s">
        <v>8037</v>
      </c>
      <c r="D4191" s="244" t="s">
        <v>2</v>
      </c>
      <c r="E4191" s="244" t="s">
        <v>4952</v>
      </c>
      <c r="F4191" s="245">
        <v>62.17</v>
      </c>
    </row>
    <row r="4192" spans="1:6" ht="13.5">
      <c r="A4192" s="244" t="s">
        <v>13828</v>
      </c>
      <c r="B4192" s="244" t="str">
        <f t="shared" si="65"/>
        <v>96872U</v>
      </c>
      <c r="C4192" s="244" t="s">
        <v>8038</v>
      </c>
      <c r="D4192" s="244" t="s">
        <v>2</v>
      </c>
      <c r="E4192" s="244" t="s">
        <v>4952</v>
      </c>
      <c r="F4192" s="245">
        <v>57.31</v>
      </c>
    </row>
    <row r="4193" spans="1:6" ht="13.5">
      <c r="A4193" s="244" t="s">
        <v>13829</v>
      </c>
      <c r="B4193" s="244" t="str">
        <f t="shared" si="65"/>
        <v>96873U</v>
      </c>
      <c r="C4193" s="244" t="s">
        <v>8039</v>
      </c>
      <c r="D4193" s="244" t="s">
        <v>2</v>
      </c>
      <c r="E4193" s="244" t="s">
        <v>4952</v>
      </c>
      <c r="F4193" s="245">
        <v>66.13</v>
      </c>
    </row>
    <row r="4194" spans="1:6" ht="13.5">
      <c r="A4194" s="244" t="s">
        <v>13830</v>
      </c>
      <c r="B4194" s="244" t="str">
        <f t="shared" si="65"/>
        <v>96874U</v>
      </c>
      <c r="C4194" s="244" t="s">
        <v>8040</v>
      </c>
      <c r="D4194" s="244" t="s">
        <v>2</v>
      </c>
      <c r="E4194" s="244" t="s">
        <v>4952</v>
      </c>
      <c r="F4194" s="245">
        <v>69.63</v>
      </c>
    </row>
    <row r="4195" spans="1:6" ht="13.5">
      <c r="A4195" s="244" t="s">
        <v>13831</v>
      </c>
      <c r="B4195" s="244" t="str">
        <f t="shared" si="65"/>
        <v>96875U</v>
      </c>
      <c r="C4195" s="244" t="s">
        <v>8041</v>
      </c>
      <c r="D4195" s="244" t="s">
        <v>2</v>
      </c>
      <c r="E4195" s="244" t="s">
        <v>4952</v>
      </c>
      <c r="F4195" s="245">
        <v>83.82</v>
      </c>
    </row>
    <row r="4196" spans="1:6" ht="13.5">
      <c r="A4196" s="244" t="s">
        <v>13832</v>
      </c>
      <c r="B4196" s="244" t="str">
        <f t="shared" si="65"/>
        <v>96876U</v>
      </c>
      <c r="C4196" s="244" t="s">
        <v>8042</v>
      </c>
      <c r="D4196" s="244" t="s">
        <v>2</v>
      </c>
      <c r="E4196" s="244" t="s">
        <v>4952</v>
      </c>
      <c r="F4196" s="245">
        <v>148.94999999999999</v>
      </c>
    </row>
    <row r="4197" spans="1:6" ht="13.5">
      <c r="A4197" s="244" t="s">
        <v>13833</v>
      </c>
      <c r="B4197" s="244" t="str">
        <f t="shared" si="65"/>
        <v>96877U</v>
      </c>
      <c r="C4197" s="244" t="s">
        <v>8043</v>
      </c>
      <c r="D4197" s="244" t="s">
        <v>2</v>
      </c>
      <c r="E4197" s="244" t="s">
        <v>4952</v>
      </c>
      <c r="F4197" s="245">
        <v>159.25</v>
      </c>
    </row>
    <row r="4198" spans="1:6" ht="13.5">
      <c r="A4198" s="244" t="s">
        <v>13834</v>
      </c>
      <c r="B4198" s="244" t="str">
        <f t="shared" si="65"/>
        <v>96878U</v>
      </c>
      <c r="C4198" s="244" t="s">
        <v>8044</v>
      </c>
      <c r="D4198" s="244" t="s">
        <v>2</v>
      </c>
      <c r="E4198" s="244" t="s">
        <v>4952</v>
      </c>
      <c r="F4198" s="245">
        <v>161.16999999999999</v>
      </c>
    </row>
    <row r="4199" spans="1:6" ht="13.5">
      <c r="A4199" s="244" t="s">
        <v>13835</v>
      </c>
      <c r="B4199" s="244" t="str">
        <f t="shared" si="65"/>
        <v>96879U</v>
      </c>
      <c r="C4199" s="244" t="s">
        <v>8045</v>
      </c>
      <c r="D4199" s="244" t="s">
        <v>2</v>
      </c>
      <c r="E4199" s="244" t="s">
        <v>4952</v>
      </c>
      <c r="F4199" s="245">
        <v>161.68</v>
      </c>
    </row>
    <row r="4200" spans="1:6" ht="13.5">
      <c r="A4200" s="244" t="s">
        <v>13836</v>
      </c>
      <c r="B4200" s="244" t="str">
        <f t="shared" si="65"/>
        <v>96880U</v>
      </c>
      <c r="C4200" s="244" t="s">
        <v>8046</v>
      </c>
      <c r="D4200" s="244" t="s">
        <v>2</v>
      </c>
      <c r="E4200" s="244" t="s">
        <v>4952</v>
      </c>
      <c r="F4200" s="245">
        <v>184.75</v>
      </c>
    </row>
    <row r="4201" spans="1:6" ht="13.5">
      <c r="A4201" s="244" t="s">
        <v>13837</v>
      </c>
      <c r="B4201" s="244" t="str">
        <f t="shared" si="65"/>
        <v>96881U</v>
      </c>
      <c r="C4201" s="244" t="s">
        <v>8047</v>
      </c>
      <c r="D4201" s="244" t="s">
        <v>2</v>
      </c>
      <c r="E4201" s="244" t="s">
        <v>4952</v>
      </c>
      <c r="F4201" s="245">
        <v>195.21</v>
      </c>
    </row>
    <row r="4202" spans="1:6" ht="13.5">
      <c r="A4202" s="244" t="s">
        <v>13838</v>
      </c>
      <c r="B4202" s="244" t="str">
        <f t="shared" si="65"/>
        <v>97425U</v>
      </c>
      <c r="C4202" s="244" t="s">
        <v>13839</v>
      </c>
      <c r="D4202" s="244" t="s">
        <v>2</v>
      </c>
      <c r="E4202" s="244" t="s">
        <v>4952</v>
      </c>
      <c r="F4202" s="245">
        <v>19.649999999999999</v>
      </c>
    </row>
    <row r="4203" spans="1:6" ht="13.5">
      <c r="A4203" s="244" t="s">
        <v>13840</v>
      </c>
      <c r="B4203" s="244" t="str">
        <f t="shared" si="65"/>
        <v>97426U</v>
      </c>
      <c r="C4203" s="244" t="s">
        <v>13841</v>
      </c>
      <c r="D4203" s="244" t="s">
        <v>2</v>
      </c>
      <c r="E4203" s="244" t="s">
        <v>4952</v>
      </c>
      <c r="F4203" s="245">
        <v>23.7</v>
      </c>
    </row>
    <row r="4204" spans="1:6" ht="13.5">
      <c r="A4204" s="244" t="s">
        <v>13842</v>
      </c>
      <c r="B4204" s="244" t="str">
        <f t="shared" si="65"/>
        <v>97427U</v>
      </c>
      <c r="C4204" s="244" t="s">
        <v>13843</v>
      </c>
      <c r="D4204" s="244" t="s">
        <v>2</v>
      </c>
      <c r="E4204" s="244" t="s">
        <v>4952</v>
      </c>
      <c r="F4204" s="245">
        <v>26.75</v>
      </c>
    </row>
    <row r="4205" spans="1:6" ht="13.5">
      <c r="A4205" s="244" t="s">
        <v>13844</v>
      </c>
      <c r="B4205" s="244" t="str">
        <f t="shared" si="65"/>
        <v>97428U</v>
      </c>
      <c r="C4205" s="244" t="s">
        <v>13845</v>
      </c>
      <c r="D4205" s="244" t="s">
        <v>2</v>
      </c>
      <c r="E4205" s="244" t="s">
        <v>4952</v>
      </c>
      <c r="F4205" s="245">
        <v>33.840000000000003</v>
      </c>
    </row>
    <row r="4206" spans="1:6" ht="13.5">
      <c r="A4206" s="244" t="s">
        <v>13846</v>
      </c>
      <c r="B4206" s="244" t="str">
        <f t="shared" si="65"/>
        <v>97429U</v>
      </c>
      <c r="C4206" s="244" t="s">
        <v>13847</v>
      </c>
      <c r="D4206" s="244" t="s">
        <v>2</v>
      </c>
      <c r="E4206" s="244" t="s">
        <v>4952</v>
      </c>
      <c r="F4206" s="245">
        <v>40.369999999999997</v>
      </c>
    </row>
    <row r="4207" spans="1:6" ht="13.5">
      <c r="A4207" s="244" t="s">
        <v>13848</v>
      </c>
      <c r="B4207" s="244" t="str">
        <f t="shared" si="65"/>
        <v>97430U</v>
      </c>
      <c r="C4207" s="244" t="s">
        <v>13849</v>
      </c>
      <c r="D4207" s="244" t="s">
        <v>2</v>
      </c>
      <c r="E4207" s="244" t="s">
        <v>4952</v>
      </c>
      <c r="F4207" s="245">
        <v>31.94</v>
      </c>
    </row>
    <row r="4208" spans="1:6" ht="13.5">
      <c r="A4208" s="244" t="s">
        <v>13850</v>
      </c>
      <c r="B4208" s="244" t="str">
        <f t="shared" si="65"/>
        <v>97431U</v>
      </c>
      <c r="C4208" s="244" t="s">
        <v>13851</v>
      </c>
      <c r="D4208" s="244" t="s">
        <v>2</v>
      </c>
      <c r="E4208" s="244" t="s">
        <v>4952</v>
      </c>
      <c r="F4208" s="245">
        <v>35.479999999999997</v>
      </c>
    </row>
    <row r="4209" spans="1:6" ht="13.5">
      <c r="A4209" s="244" t="s">
        <v>13852</v>
      </c>
      <c r="B4209" s="244" t="str">
        <f t="shared" si="65"/>
        <v>97432U</v>
      </c>
      <c r="C4209" s="244" t="s">
        <v>13853</v>
      </c>
      <c r="D4209" s="244" t="s">
        <v>2</v>
      </c>
      <c r="E4209" s="244" t="s">
        <v>4952</v>
      </c>
      <c r="F4209" s="245">
        <v>40</v>
      </c>
    </row>
    <row r="4210" spans="1:6" ht="13.5">
      <c r="A4210" s="244" t="s">
        <v>13854</v>
      </c>
      <c r="B4210" s="244" t="str">
        <f t="shared" si="65"/>
        <v>97433U</v>
      </c>
      <c r="C4210" s="244" t="s">
        <v>13855</v>
      </c>
      <c r="D4210" s="244" t="s">
        <v>2</v>
      </c>
      <c r="E4210" s="244" t="s">
        <v>4952</v>
      </c>
      <c r="F4210" s="245">
        <v>75.91</v>
      </c>
    </row>
    <row r="4211" spans="1:6" ht="13.5">
      <c r="A4211" s="244" t="s">
        <v>13856</v>
      </c>
      <c r="B4211" s="244" t="str">
        <f t="shared" si="65"/>
        <v>97434U</v>
      </c>
      <c r="C4211" s="244" t="s">
        <v>13857</v>
      </c>
      <c r="D4211" s="244" t="s">
        <v>2</v>
      </c>
      <c r="E4211" s="244" t="s">
        <v>4952</v>
      </c>
      <c r="F4211" s="245">
        <v>77.44</v>
      </c>
    </row>
    <row r="4212" spans="1:6" ht="13.5">
      <c r="A4212" s="244" t="s">
        <v>13858</v>
      </c>
      <c r="B4212" s="244" t="str">
        <f t="shared" si="65"/>
        <v>97435U</v>
      </c>
      <c r="C4212" s="244" t="s">
        <v>13859</v>
      </c>
      <c r="D4212" s="244" t="s">
        <v>2</v>
      </c>
      <c r="E4212" s="244" t="s">
        <v>4952</v>
      </c>
      <c r="F4212" s="245">
        <v>88.9</v>
      </c>
    </row>
    <row r="4213" spans="1:6" ht="13.5">
      <c r="A4213" s="244" t="s">
        <v>13860</v>
      </c>
      <c r="B4213" s="244" t="str">
        <f t="shared" si="65"/>
        <v>97436U</v>
      </c>
      <c r="C4213" s="244" t="s">
        <v>13861</v>
      </c>
      <c r="D4213" s="244" t="s">
        <v>2</v>
      </c>
      <c r="E4213" s="244" t="s">
        <v>4952</v>
      </c>
      <c r="F4213" s="245">
        <v>91.84</v>
      </c>
    </row>
    <row r="4214" spans="1:6" ht="13.5">
      <c r="A4214" s="244" t="s">
        <v>13862</v>
      </c>
      <c r="B4214" s="244" t="str">
        <f t="shared" si="65"/>
        <v>97437U</v>
      </c>
      <c r="C4214" s="244" t="s">
        <v>13863</v>
      </c>
      <c r="D4214" s="244" t="s">
        <v>2</v>
      </c>
      <c r="E4214" s="244" t="s">
        <v>4952</v>
      </c>
      <c r="F4214" s="245">
        <v>101.81</v>
      </c>
    </row>
    <row r="4215" spans="1:6" ht="13.5">
      <c r="A4215" s="244" t="s">
        <v>13864</v>
      </c>
      <c r="B4215" s="244" t="str">
        <f t="shared" si="65"/>
        <v>97438U</v>
      </c>
      <c r="C4215" s="244" t="s">
        <v>13865</v>
      </c>
      <c r="D4215" s="244" t="s">
        <v>2</v>
      </c>
      <c r="E4215" s="244" t="s">
        <v>4952</v>
      </c>
      <c r="F4215" s="245">
        <v>104.97</v>
      </c>
    </row>
    <row r="4216" spans="1:6" ht="13.5">
      <c r="A4216" s="244" t="s">
        <v>13866</v>
      </c>
      <c r="B4216" s="244" t="str">
        <f t="shared" si="65"/>
        <v>97439U</v>
      </c>
      <c r="C4216" s="244" t="s">
        <v>13867</v>
      </c>
      <c r="D4216" s="244" t="s">
        <v>2</v>
      </c>
      <c r="E4216" s="244" t="s">
        <v>4952</v>
      </c>
      <c r="F4216" s="245">
        <v>115.93</v>
      </c>
    </row>
    <row r="4217" spans="1:6" ht="13.5">
      <c r="A4217" s="244" t="s">
        <v>13868</v>
      </c>
      <c r="B4217" s="244" t="str">
        <f t="shared" si="65"/>
        <v>97440U</v>
      </c>
      <c r="C4217" s="244" t="s">
        <v>13869</v>
      </c>
      <c r="D4217" s="244" t="s">
        <v>2</v>
      </c>
      <c r="E4217" s="244" t="s">
        <v>4952</v>
      </c>
      <c r="F4217" s="245">
        <v>139.33000000000001</v>
      </c>
    </row>
    <row r="4218" spans="1:6" ht="13.5">
      <c r="A4218" s="244" t="s">
        <v>13870</v>
      </c>
      <c r="B4218" s="244" t="str">
        <f t="shared" si="65"/>
        <v>97442U</v>
      </c>
      <c r="C4218" s="244" t="s">
        <v>13871</v>
      </c>
      <c r="D4218" s="244" t="s">
        <v>2</v>
      </c>
      <c r="E4218" s="244" t="s">
        <v>4952</v>
      </c>
      <c r="F4218" s="245">
        <v>153.71</v>
      </c>
    </row>
    <row r="4219" spans="1:6" ht="13.5">
      <c r="A4219" s="244" t="s">
        <v>13872</v>
      </c>
      <c r="B4219" s="244" t="str">
        <f t="shared" si="65"/>
        <v>97443U</v>
      </c>
      <c r="C4219" s="244" t="s">
        <v>13873</v>
      </c>
      <c r="D4219" s="244" t="s">
        <v>2</v>
      </c>
      <c r="E4219" s="244" t="s">
        <v>4952</v>
      </c>
      <c r="F4219" s="245">
        <v>69.95</v>
      </c>
    </row>
    <row r="4220" spans="1:6" ht="13.5">
      <c r="A4220" s="244" t="s">
        <v>13874</v>
      </c>
      <c r="B4220" s="244" t="str">
        <f t="shared" si="65"/>
        <v>97444U</v>
      </c>
      <c r="C4220" s="244" t="s">
        <v>13875</v>
      </c>
      <c r="D4220" s="244" t="s">
        <v>2</v>
      </c>
      <c r="E4220" s="244" t="s">
        <v>4952</v>
      </c>
      <c r="F4220" s="245">
        <v>82.13</v>
      </c>
    </row>
    <row r="4221" spans="1:6" ht="13.5">
      <c r="A4221" s="244" t="s">
        <v>13876</v>
      </c>
      <c r="B4221" s="244" t="str">
        <f t="shared" si="65"/>
        <v>97446U</v>
      </c>
      <c r="C4221" s="244" t="s">
        <v>13877</v>
      </c>
      <c r="D4221" s="244" t="s">
        <v>2</v>
      </c>
      <c r="E4221" s="244" t="s">
        <v>4952</v>
      </c>
      <c r="F4221" s="245">
        <v>141.25</v>
      </c>
    </row>
    <row r="4222" spans="1:6" ht="13.5">
      <c r="A4222" s="244" t="s">
        <v>13878</v>
      </c>
      <c r="B4222" s="244" t="str">
        <f t="shared" si="65"/>
        <v>97447U</v>
      </c>
      <c r="C4222" s="244" t="s">
        <v>13879</v>
      </c>
      <c r="D4222" s="244" t="s">
        <v>2</v>
      </c>
      <c r="E4222" s="244" t="s">
        <v>4952</v>
      </c>
      <c r="F4222" s="245">
        <v>141.25</v>
      </c>
    </row>
    <row r="4223" spans="1:6" ht="13.5">
      <c r="A4223" s="244" t="s">
        <v>13880</v>
      </c>
      <c r="B4223" s="244" t="str">
        <f t="shared" si="65"/>
        <v>97449U</v>
      </c>
      <c r="C4223" s="244" t="s">
        <v>13881</v>
      </c>
      <c r="D4223" s="244" t="s">
        <v>2</v>
      </c>
      <c r="E4223" s="244" t="s">
        <v>4952</v>
      </c>
      <c r="F4223" s="245">
        <v>150.43</v>
      </c>
    </row>
    <row r="4224" spans="1:6" ht="13.5">
      <c r="A4224" s="244" t="s">
        <v>13882</v>
      </c>
      <c r="B4224" s="244" t="str">
        <f t="shared" si="65"/>
        <v>97450U</v>
      </c>
      <c r="C4224" s="244" t="s">
        <v>13883</v>
      </c>
      <c r="D4224" s="244" t="s">
        <v>2</v>
      </c>
      <c r="E4224" s="244" t="s">
        <v>4952</v>
      </c>
      <c r="F4224" s="245">
        <v>183.59</v>
      </c>
    </row>
    <row r="4225" spans="1:6" ht="13.5">
      <c r="A4225" s="244" t="s">
        <v>13884</v>
      </c>
      <c r="B4225" s="244" t="str">
        <f t="shared" si="65"/>
        <v>97452U</v>
      </c>
      <c r="C4225" s="244" t="s">
        <v>13885</v>
      </c>
      <c r="D4225" s="244" t="s">
        <v>2</v>
      </c>
      <c r="E4225" s="244" t="s">
        <v>4952</v>
      </c>
      <c r="F4225" s="245">
        <v>114.96</v>
      </c>
    </row>
    <row r="4226" spans="1:6" ht="13.5">
      <c r="A4226" s="244" t="s">
        <v>13886</v>
      </c>
      <c r="B4226" s="244" t="str">
        <f t="shared" si="65"/>
        <v>97453U</v>
      </c>
      <c r="C4226" s="244" t="s">
        <v>13887</v>
      </c>
      <c r="D4226" s="244" t="s">
        <v>2</v>
      </c>
      <c r="E4226" s="244" t="s">
        <v>4952</v>
      </c>
      <c r="F4226" s="245">
        <v>121.91</v>
      </c>
    </row>
    <row r="4227" spans="1:6" ht="13.5">
      <c r="A4227" s="244" t="s">
        <v>13888</v>
      </c>
      <c r="B4227" s="244" t="str">
        <f t="shared" si="65"/>
        <v>97454U</v>
      </c>
      <c r="C4227" s="244" t="s">
        <v>13889</v>
      </c>
      <c r="D4227" s="244" t="s">
        <v>2</v>
      </c>
      <c r="E4227" s="244" t="s">
        <v>4952</v>
      </c>
      <c r="F4227" s="245">
        <v>194.44</v>
      </c>
    </row>
    <row r="4228" spans="1:6" ht="13.5">
      <c r="A4228" s="244" t="s">
        <v>13890</v>
      </c>
      <c r="B4228" s="244" t="str">
        <f t="shared" si="65"/>
        <v>97455U</v>
      </c>
      <c r="C4228" s="244" t="s">
        <v>13891</v>
      </c>
      <c r="D4228" s="244" t="s">
        <v>2</v>
      </c>
      <c r="E4228" s="244" t="s">
        <v>4952</v>
      </c>
      <c r="F4228" s="245">
        <v>205.55</v>
      </c>
    </row>
    <row r="4229" spans="1:6" ht="13.5">
      <c r="A4229" s="244" t="s">
        <v>13892</v>
      </c>
      <c r="B4229" s="244" t="str">
        <f t="shared" si="65"/>
        <v>97456U</v>
      </c>
      <c r="C4229" s="244" t="s">
        <v>13893</v>
      </c>
      <c r="D4229" s="244" t="s">
        <v>2</v>
      </c>
      <c r="E4229" s="244" t="s">
        <v>4952</v>
      </c>
      <c r="F4229" s="245">
        <v>437.93</v>
      </c>
    </row>
    <row r="4230" spans="1:6" ht="13.5">
      <c r="A4230" s="244" t="s">
        <v>13894</v>
      </c>
      <c r="B4230" s="244" t="str">
        <f t="shared" si="65"/>
        <v>97457U</v>
      </c>
      <c r="C4230" s="244" t="s">
        <v>13895</v>
      </c>
      <c r="D4230" s="244" t="s">
        <v>2</v>
      </c>
      <c r="E4230" s="244" t="s">
        <v>4952</v>
      </c>
      <c r="F4230" s="245">
        <v>388.06</v>
      </c>
    </row>
    <row r="4231" spans="1:6" ht="13.5">
      <c r="A4231" s="244" t="s">
        <v>13896</v>
      </c>
      <c r="B4231" s="244" t="str">
        <f t="shared" si="65"/>
        <v>97458U</v>
      </c>
      <c r="C4231" s="244" t="s">
        <v>13897</v>
      </c>
      <c r="D4231" s="244" t="s">
        <v>2</v>
      </c>
      <c r="E4231" s="244" t="s">
        <v>4952</v>
      </c>
      <c r="F4231" s="245">
        <v>181.17</v>
      </c>
    </row>
    <row r="4232" spans="1:6" ht="13.5">
      <c r="A4232" s="244" t="s">
        <v>13898</v>
      </c>
      <c r="B4232" s="244" t="str">
        <f t="shared" ref="B4232:B4295" si="66">A4232&amp;"U"</f>
        <v>97459U</v>
      </c>
      <c r="C4232" s="244" t="s">
        <v>13899</v>
      </c>
      <c r="D4232" s="244" t="s">
        <v>2</v>
      </c>
      <c r="E4232" s="244" t="s">
        <v>4952</v>
      </c>
      <c r="F4232" s="245">
        <v>309.13</v>
      </c>
    </row>
    <row r="4233" spans="1:6" ht="13.5">
      <c r="A4233" s="244" t="s">
        <v>13900</v>
      </c>
      <c r="B4233" s="244" t="str">
        <f t="shared" si="66"/>
        <v>97460U</v>
      </c>
      <c r="C4233" s="244" t="s">
        <v>13901</v>
      </c>
      <c r="D4233" s="244" t="s">
        <v>2</v>
      </c>
      <c r="E4233" s="244" t="s">
        <v>4952</v>
      </c>
      <c r="F4233" s="245">
        <v>473.86</v>
      </c>
    </row>
    <row r="4234" spans="1:6" ht="13.5">
      <c r="A4234" s="244" t="s">
        <v>13902</v>
      </c>
      <c r="B4234" s="244" t="str">
        <f t="shared" si="66"/>
        <v>97461U</v>
      </c>
      <c r="C4234" s="244" t="s">
        <v>13903</v>
      </c>
      <c r="D4234" s="244" t="s">
        <v>2</v>
      </c>
      <c r="E4234" s="244" t="s">
        <v>4952</v>
      </c>
      <c r="F4234" s="245">
        <v>22</v>
      </c>
    </row>
    <row r="4235" spans="1:6" ht="13.5">
      <c r="A4235" s="244" t="s">
        <v>13904</v>
      </c>
      <c r="B4235" s="244" t="str">
        <f t="shared" si="66"/>
        <v>97462U</v>
      </c>
      <c r="C4235" s="244" t="s">
        <v>13905</v>
      </c>
      <c r="D4235" s="244" t="s">
        <v>2</v>
      </c>
      <c r="E4235" s="244" t="s">
        <v>4952</v>
      </c>
      <c r="F4235" s="245">
        <v>18.43</v>
      </c>
    </row>
    <row r="4236" spans="1:6" ht="13.5">
      <c r="A4236" s="244" t="s">
        <v>13906</v>
      </c>
      <c r="B4236" s="244" t="str">
        <f t="shared" si="66"/>
        <v>97464U</v>
      </c>
      <c r="C4236" s="244" t="s">
        <v>13907</v>
      </c>
      <c r="D4236" s="244" t="s">
        <v>2</v>
      </c>
      <c r="E4236" s="244" t="s">
        <v>4952</v>
      </c>
      <c r="F4236" s="245">
        <v>31.62</v>
      </c>
    </row>
    <row r="4237" spans="1:6" ht="13.5">
      <c r="A4237" s="244" t="s">
        <v>13908</v>
      </c>
      <c r="B4237" s="244" t="str">
        <f t="shared" si="66"/>
        <v>97465U</v>
      </c>
      <c r="C4237" s="244" t="s">
        <v>13909</v>
      </c>
      <c r="D4237" s="244" t="s">
        <v>2</v>
      </c>
      <c r="E4237" s="244" t="s">
        <v>4952</v>
      </c>
      <c r="F4237" s="245">
        <v>37.64</v>
      </c>
    </row>
    <row r="4238" spans="1:6" ht="13.5">
      <c r="A4238" s="244" t="s">
        <v>13910</v>
      </c>
      <c r="B4238" s="244" t="str">
        <f t="shared" si="66"/>
        <v>97467U</v>
      </c>
      <c r="C4238" s="244" t="s">
        <v>13911</v>
      </c>
      <c r="D4238" s="244" t="s">
        <v>2</v>
      </c>
      <c r="E4238" s="244" t="s">
        <v>4952</v>
      </c>
      <c r="F4238" s="245">
        <v>40.119999999999997</v>
      </c>
    </row>
    <row r="4239" spans="1:6" ht="13.5">
      <c r="A4239" s="244" t="s">
        <v>13912</v>
      </c>
      <c r="B4239" s="244" t="str">
        <f t="shared" si="66"/>
        <v>97468U</v>
      </c>
      <c r="C4239" s="244" t="s">
        <v>13913</v>
      </c>
      <c r="D4239" s="244" t="s">
        <v>2</v>
      </c>
      <c r="E4239" s="244" t="s">
        <v>4952</v>
      </c>
      <c r="F4239" s="245">
        <v>47.82</v>
      </c>
    </row>
    <row r="4240" spans="1:6" ht="13.5">
      <c r="A4240" s="244" t="s">
        <v>13914</v>
      </c>
      <c r="B4240" s="244" t="str">
        <f t="shared" si="66"/>
        <v>97470U</v>
      </c>
      <c r="C4240" s="244" t="s">
        <v>13915</v>
      </c>
      <c r="D4240" s="244" t="s">
        <v>2</v>
      </c>
      <c r="E4240" s="244" t="s">
        <v>4952</v>
      </c>
      <c r="F4240" s="245">
        <v>59.11</v>
      </c>
    </row>
    <row r="4241" spans="1:6" ht="13.5">
      <c r="A4241" s="244" t="s">
        <v>13916</v>
      </c>
      <c r="B4241" s="244" t="str">
        <f t="shared" si="66"/>
        <v>97471U</v>
      </c>
      <c r="C4241" s="244" t="s">
        <v>13917</v>
      </c>
      <c r="D4241" s="244" t="s">
        <v>2</v>
      </c>
      <c r="E4241" s="244" t="s">
        <v>4952</v>
      </c>
      <c r="F4241" s="245">
        <v>71.290000000000006</v>
      </c>
    </row>
    <row r="4242" spans="1:6" ht="13.5">
      <c r="A4242" s="244" t="s">
        <v>13918</v>
      </c>
      <c r="B4242" s="244" t="str">
        <f t="shared" si="66"/>
        <v>97474U</v>
      </c>
      <c r="C4242" s="244" t="s">
        <v>13919</v>
      </c>
      <c r="D4242" s="244" t="s">
        <v>2</v>
      </c>
      <c r="E4242" s="244" t="s">
        <v>4952</v>
      </c>
      <c r="F4242" s="245">
        <v>107.65</v>
      </c>
    </row>
    <row r="4243" spans="1:6" ht="13.5">
      <c r="A4243" s="244" t="s">
        <v>13920</v>
      </c>
      <c r="B4243" s="244" t="str">
        <f t="shared" si="66"/>
        <v>97475U</v>
      </c>
      <c r="C4243" s="244" t="s">
        <v>13921</v>
      </c>
      <c r="D4243" s="244" t="s">
        <v>2</v>
      </c>
      <c r="E4243" s="244" t="s">
        <v>4952</v>
      </c>
      <c r="F4243" s="245">
        <v>132.26</v>
      </c>
    </row>
    <row r="4244" spans="1:6" ht="13.5">
      <c r="A4244" s="244" t="s">
        <v>13922</v>
      </c>
      <c r="B4244" s="244" t="str">
        <f t="shared" si="66"/>
        <v>97477U</v>
      </c>
      <c r="C4244" s="244" t="s">
        <v>13923</v>
      </c>
      <c r="D4244" s="244" t="s">
        <v>2</v>
      </c>
      <c r="E4244" s="244" t="s">
        <v>4952</v>
      </c>
      <c r="F4244" s="245">
        <v>143.29</v>
      </c>
    </row>
    <row r="4245" spans="1:6" ht="13.5">
      <c r="A4245" s="244" t="s">
        <v>13924</v>
      </c>
      <c r="B4245" s="244" t="str">
        <f t="shared" si="66"/>
        <v>97478U</v>
      </c>
      <c r="C4245" s="244" t="s">
        <v>13925</v>
      </c>
      <c r="D4245" s="244" t="s">
        <v>2</v>
      </c>
      <c r="E4245" s="244" t="s">
        <v>4952</v>
      </c>
      <c r="F4245" s="245">
        <v>176.45</v>
      </c>
    </row>
    <row r="4246" spans="1:6" ht="13.5">
      <c r="A4246" s="244" t="s">
        <v>13926</v>
      </c>
      <c r="B4246" s="244" t="str">
        <f t="shared" si="66"/>
        <v>97479U</v>
      </c>
      <c r="C4246" s="244" t="s">
        <v>13927</v>
      </c>
      <c r="D4246" s="244" t="s">
        <v>2</v>
      </c>
      <c r="E4246" s="244" t="s">
        <v>4952</v>
      </c>
      <c r="F4246" s="245">
        <v>35.46</v>
      </c>
    </row>
    <row r="4247" spans="1:6" ht="13.5">
      <c r="A4247" s="244" t="s">
        <v>13928</v>
      </c>
      <c r="B4247" s="244" t="str">
        <f t="shared" si="66"/>
        <v>97480U</v>
      </c>
      <c r="C4247" s="244" t="s">
        <v>13929</v>
      </c>
      <c r="D4247" s="244" t="s">
        <v>2</v>
      </c>
      <c r="E4247" s="244" t="s">
        <v>4952</v>
      </c>
      <c r="F4247" s="245">
        <v>35.46</v>
      </c>
    </row>
    <row r="4248" spans="1:6" ht="13.5">
      <c r="A4248" s="244" t="s">
        <v>13930</v>
      </c>
      <c r="B4248" s="244" t="str">
        <f t="shared" si="66"/>
        <v>97481U</v>
      </c>
      <c r="C4248" s="244" t="s">
        <v>13931</v>
      </c>
      <c r="D4248" s="244" t="s">
        <v>2</v>
      </c>
      <c r="E4248" s="244" t="s">
        <v>4952</v>
      </c>
      <c r="F4248" s="245">
        <v>51.28</v>
      </c>
    </row>
    <row r="4249" spans="1:6" ht="13.5">
      <c r="A4249" s="244" t="s">
        <v>13932</v>
      </c>
      <c r="B4249" s="244" t="str">
        <f t="shared" si="66"/>
        <v>97482U</v>
      </c>
      <c r="C4249" s="244" t="s">
        <v>13933</v>
      </c>
      <c r="D4249" s="244" t="s">
        <v>2</v>
      </c>
      <c r="E4249" s="244" t="s">
        <v>4952</v>
      </c>
      <c r="F4249" s="245">
        <v>51.28</v>
      </c>
    </row>
    <row r="4250" spans="1:6" ht="13.5">
      <c r="A4250" s="244" t="s">
        <v>13934</v>
      </c>
      <c r="B4250" s="244" t="str">
        <f t="shared" si="66"/>
        <v>97483U</v>
      </c>
      <c r="C4250" s="244" t="s">
        <v>13935</v>
      </c>
      <c r="D4250" s="244" t="s">
        <v>2</v>
      </c>
      <c r="E4250" s="244" t="s">
        <v>4952</v>
      </c>
      <c r="F4250" s="245">
        <v>71.680000000000007</v>
      </c>
    </row>
    <row r="4251" spans="1:6" ht="13.5">
      <c r="A4251" s="244" t="s">
        <v>13936</v>
      </c>
      <c r="B4251" s="244" t="str">
        <f t="shared" si="66"/>
        <v>97484U</v>
      </c>
      <c r="C4251" s="244" t="s">
        <v>13937</v>
      </c>
      <c r="D4251" s="244" t="s">
        <v>2</v>
      </c>
      <c r="E4251" s="244" t="s">
        <v>4952</v>
      </c>
      <c r="F4251" s="245">
        <v>71.680000000000007</v>
      </c>
    </row>
    <row r="4252" spans="1:6" ht="13.5">
      <c r="A4252" s="244" t="s">
        <v>13938</v>
      </c>
      <c r="B4252" s="244" t="str">
        <f t="shared" si="66"/>
        <v>97485U</v>
      </c>
      <c r="C4252" s="244" t="s">
        <v>13939</v>
      </c>
      <c r="D4252" s="244" t="s">
        <v>2</v>
      </c>
      <c r="E4252" s="244" t="s">
        <v>4952</v>
      </c>
      <c r="F4252" s="245">
        <v>98.72</v>
      </c>
    </row>
    <row r="4253" spans="1:6" ht="13.5">
      <c r="A4253" s="244" t="s">
        <v>13940</v>
      </c>
      <c r="B4253" s="244" t="str">
        <f t="shared" si="66"/>
        <v>97486U</v>
      </c>
      <c r="C4253" s="244" t="s">
        <v>13941</v>
      </c>
      <c r="D4253" s="244" t="s">
        <v>2</v>
      </c>
      <c r="E4253" s="244" t="s">
        <v>4952</v>
      </c>
      <c r="F4253" s="245">
        <v>105.67</v>
      </c>
    </row>
    <row r="4254" spans="1:6" ht="13.5">
      <c r="A4254" s="244" t="s">
        <v>13942</v>
      </c>
      <c r="B4254" s="244" t="str">
        <f t="shared" si="66"/>
        <v>97487U</v>
      </c>
      <c r="C4254" s="244" t="s">
        <v>13943</v>
      </c>
      <c r="D4254" s="244" t="s">
        <v>2</v>
      </c>
      <c r="E4254" s="244" t="s">
        <v>4952</v>
      </c>
      <c r="F4254" s="245">
        <v>180.98</v>
      </c>
    </row>
    <row r="4255" spans="1:6" ht="13.5">
      <c r="A4255" s="244" t="s">
        <v>13944</v>
      </c>
      <c r="B4255" s="244" t="str">
        <f t="shared" si="66"/>
        <v>97488U</v>
      </c>
      <c r="C4255" s="244" t="s">
        <v>13945</v>
      </c>
      <c r="D4255" s="244" t="s">
        <v>2</v>
      </c>
      <c r="E4255" s="244" t="s">
        <v>4952</v>
      </c>
      <c r="F4255" s="245">
        <v>192.09</v>
      </c>
    </row>
    <row r="4256" spans="1:6" ht="13.5">
      <c r="A4256" s="244" t="s">
        <v>13946</v>
      </c>
      <c r="B4256" s="244" t="str">
        <f t="shared" si="66"/>
        <v>97489U</v>
      </c>
      <c r="C4256" s="244" t="s">
        <v>13947</v>
      </c>
      <c r="D4256" s="244" t="s">
        <v>2</v>
      </c>
      <c r="E4256" s="244" t="s">
        <v>4952</v>
      </c>
      <c r="F4256" s="245">
        <v>427.19</v>
      </c>
    </row>
    <row r="4257" spans="1:6" ht="13.5">
      <c r="A4257" s="244" t="s">
        <v>13948</v>
      </c>
      <c r="B4257" s="244" t="str">
        <f t="shared" si="66"/>
        <v>97490U</v>
      </c>
      <c r="C4257" s="244" t="s">
        <v>13949</v>
      </c>
      <c r="D4257" s="244" t="s">
        <v>2</v>
      </c>
      <c r="E4257" s="244" t="s">
        <v>4952</v>
      </c>
      <c r="F4257" s="245">
        <v>377.32</v>
      </c>
    </row>
    <row r="4258" spans="1:6" ht="13.5">
      <c r="A4258" s="244" t="s">
        <v>13950</v>
      </c>
      <c r="B4258" s="244" t="str">
        <f t="shared" si="66"/>
        <v>97491U</v>
      </c>
      <c r="C4258" s="244" t="s">
        <v>13951</v>
      </c>
      <c r="D4258" s="244" t="s">
        <v>2</v>
      </c>
      <c r="E4258" s="244" t="s">
        <v>4952</v>
      </c>
      <c r="F4258" s="245">
        <v>54.63</v>
      </c>
    </row>
    <row r="4259" spans="1:6" ht="13.5">
      <c r="A4259" s="244" t="s">
        <v>13952</v>
      </c>
      <c r="B4259" s="244" t="str">
        <f t="shared" si="66"/>
        <v>97492U</v>
      </c>
      <c r="C4259" s="244" t="s">
        <v>13953</v>
      </c>
      <c r="D4259" s="244" t="s">
        <v>2</v>
      </c>
      <c r="E4259" s="244" t="s">
        <v>4952</v>
      </c>
      <c r="F4259" s="245">
        <v>79.98</v>
      </c>
    </row>
    <row r="4260" spans="1:6" ht="13.5">
      <c r="A4260" s="244" t="s">
        <v>13954</v>
      </c>
      <c r="B4260" s="244" t="str">
        <f t="shared" si="66"/>
        <v>97493U</v>
      </c>
      <c r="C4260" s="244" t="s">
        <v>13955</v>
      </c>
      <c r="D4260" s="244" t="s">
        <v>2</v>
      </c>
      <c r="E4260" s="244" t="s">
        <v>4952</v>
      </c>
      <c r="F4260" s="245">
        <v>103.11</v>
      </c>
    </row>
    <row r="4261" spans="1:6" ht="13.5">
      <c r="A4261" s="244" t="s">
        <v>13956</v>
      </c>
      <c r="B4261" s="244" t="str">
        <f t="shared" si="66"/>
        <v>97494U</v>
      </c>
      <c r="C4261" s="244" t="s">
        <v>13957</v>
      </c>
      <c r="D4261" s="244" t="s">
        <v>2</v>
      </c>
      <c r="E4261" s="244" t="s">
        <v>4952</v>
      </c>
      <c r="F4261" s="245">
        <v>159.51</v>
      </c>
    </row>
    <row r="4262" spans="1:6" ht="13.5">
      <c r="A4262" s="244" t="s">
        <v>13958</v>
      </c>
      <c r="B4262" s="244" t="str">
        <f t="shared" si="66"/>
        <v>97495U</v>
      </c>
      <c r="C4262" s="244" t="s">
        <v>13959</v>
      </c>
      <c r="D4262" s="244" t="s">
        <v>2</v>
      </c>
      <c r="E4262" s="244" t="s">
        <v>4952</v>
      </c>
      <c r="F4262" s="245">
        <v>291.16000000000003</v>
      </c>
    </row>
    <row r="4263" spans="1:6" ht="13.5">
      <c r="A4263" s="244" t="s">
        <v>13960</v>
      </c>
      <c r="B4263" s="244" t="str">
        <f t="shared" si="66"/>
        <v>97496U</v>
      </c>
      <c r="C4263" s="244" t="s">
        <v>13961</v>
      </c>
      <c r="D4263" s="244" t="s">
        <v>2</v>
      </c>
      <c r="E4263" s="244" t="s">
        <v>4952</v>
      </c>
      <c r="F4263" s="245">
        <v>459.57</v>
      </c>
    </row>
    <row r="4264" spans="1:6" ht="13.5">
      <c r="A4264" s="244" t="s">
        <v>13962</v>
      </c>
      <c r="B4264" s="244" t="str">
        <f t="shared" si="66"/>
        <v>97499U</v>
      </c>
      <c r="C4264" s="244" t="s">
        <v>13963</v>
      </c>
      <c r="D4264" s="244" t="s">
        <v>2</v>
      </c>
      <c r="E4264" s="244" t="s">
        <v>4952</v>
      </c>
      <c r="F4264" s="245">
        <v>20.239999999999998</v>
      </c>
    </row>
    <row r="4265" spans="1:6" ht="13.5">
      <c r="A4265" s="244" t="s">
        <v>13964</v>
      </c>
      <c r="B4265" s="244" t="str">
        <f t="shared" si="66"/>
        <v>97500U</v>
      </c>
      <c r="C4265" s="244" t="s">
        <v>13965</v>
      </c>
      <c r="D4265" s="244" t="s">
        <v>2</v>
      </c>
      <c r="E4265" s="244" t="s">
        <v>4952</v>
      </c>
      <c r="F4265" s="245">
        <v>16.670000000000002</v>
      </c>
    </row>
    <row r="4266" spans="1:6" ht="13.5">
      <c r="A4266" s="244" t="s">
        <v>13966</v>
      </c>
      <c r="B4266" s="244" t="str">
        <f t="shared" si="66"/>
        <v>97502U</v>
      </c>
      <c r="C4266" s="244" t="s">
        <v>13967</v>
      </c>
      <c r="D4266" s="244" t="s">
        <v>2</v>
      </c>
      <c r="E4266" s="244" t="s">
        <v>4952</v>
      </c>
      <c r="F4266" s="245">
        <v>28.37</v>
      </c>
    </row>
    <row r="4267" spans="1:6" ht="13.5">
      <c r="A4267" s="244" t="s">
        <v>13968</v>
      </c>
      <c r="B4267" s="244" t="str">
        <f t="shared" si="66"/>
        <v>97503U</v>
      </c>
      <c r="C4267" s="244" t="s">
        <v>13969</v>
      </c>
      <c r="D4267" s="244" t="s">
        <v>2</v>
      </c>
      <c r="E4267" s="244" t="s">
        <v>4952</v>
      </c>
      <c r="F4267" s="245">
        <v>34.549999999999997</v>
      </c>
    </row>
    <row r="4268" spans="1:6" ht="13.5">
      <c r="A4268" s="244" t="s">
        <v>13970</v>
      </c>
      <c r="B4268" s="244" t="str">
        <f t="shared" si="66"/>
        <v>97505U</v>
      </c>
      <c r="C4268" s="244" t="s">
        <v>13971</v>
      </c>
      <c r="D4268" s="244" t="s">
        <v>2</v>
      </c>
      <c r="E4268" s="244" t="s">
        <v>4952</v>
      </c>
      <c r="F4268" s="245">
        <v>35.549999999999997</v>
      </c>
    </row>
    <row r="4269" spans="1:6" ht="13.5">
      <c r="A4269" s="244" t="s">
        <v>13972</v>
      </c>
      <c r="B4269" s="244" t="str">
        <f t="shared" si="66"/>
        <v>97506U</v>
      </c>
      <c r="C4269" s="244" t="s">
        <v>13973</v>
      </c>
      <c r="D4269" s="244" t="s">
        <v>2</v>
      </c>
      <c r="E4269" s="244" t="s">
        <v>4952</v>
      </c>
      <c r="F4269" s="245">
        <v>43.25</v>
      </c>
    </row>
    <row r="4270" spans="1:6" ht="13.5">
      <c r="A4270" s="244" t="s">
        <v>13974</v>
      </c>
      <c r="B4270" s="244" t="str">
        <f t="shared" si="66"/>
        <v>97508U</v>
      </c>
      <c r="C4270" s="244" t="s">
        <v>13975</v>
      </c>
      <c r="D4270" s="244" t="s">
        <v>2</v>
      </c>
      <c r="E4270" s="244" t="s">
        <v>4952</v>
      </c>
      <c r="F4270" s="245">
        <v>52.63</v>
      </c>
    </row>
    <row r="4271" spans="1:6" ht="13.5">
      <c r="A4271" s="244" t="s">
        <v>13976</v>
      </c>
      <c r="B4271" s="244" t="str">
        <f t="shared" si="66"/>
        <v>97509U</v>
      </c>
      <c r="C4271" s="244" t="s">
        <v>13977</v>
      </c>
      <c r="D4271" s="244" t="s">
        <v>2</v>
      </c>
      <c r="E4271" s="244" t="s">
        <v>4952</v>
      </c>
      <c r="F4271" s="245">
        <v>64.81</v>
      </c>
    </row>
    <row r="4272" spans="1:6" ht="13.5">
      <c r="A4272" s="244" t="s">
        <v>13978</v>
      </c>
      <c r="B4272" s="244" t="str">
        <f t="shared" si="66"/>
        <v>97511U</v>
      </c>
      <c r="C4272" s="244" t="s">
        <v>13979</v>
      </c>
      <c r="D4272" s="244" t="s">
        <v>2</v>
      </c>
      <c r="E4272" s="244" t="s">
        <v>4952</v>
      </c>
      <c r="F4272" s="245">
        <v>98.35</v>
      </c>
    </row>
    <row r="4273" spans="1:6" ht="13.5">
      <c r="A4273" s="244" t="s">
        <v>13980</v>
      </c>
      <c r="B4273" s="244" t="str">
        <f t="shared" si="66"/>
        <v>97512U</v>
      </c>
      <c r="C4273" s="244" t="s">
        <v>13981</v>
      </c>
      <c r="D4273" s="244" t="s">
        <v>2</v>
      </c>
      <c r="E4273" s="244" t="s">
        <v>4952</v>
      </c>
      <c r="F4273" s="245">
        <v>122.96</v>
      </c>
    </row>
    <row r="4274" spans="1:6" ht="13.5">
      <c r="A4274" s="244" t="s">
        <v>13982</v>
      </c>
      <c r="B4274" s="244" t="str">
        <f t="shared" si="66"/>
        <v>97514U</v>
      </c>
      <c r="C4274" s="244" t="s">
        <v>13983</v>
      </c>
      <c r="D4274" s="244" t="s">
        <v>2</v>
      </c>
      <c r="E4274" s="244" t="s">
        <v>4952</v>
      </c>
      <c r="F4274" s="245">
        <v>131.07</v>
      </c>
    </row>
    <row r="4275" spans="1:6" ht="13.5">
      <c r="A4275" s="244" t="s">
        <v>13984</v>
      </c>
      <c r="B4275" s="244" t="str">
        <f t="shared" si="66"/>
        <v>97515U</v>
      </c>
      <c r="C4275" s="244" t="s">
        <v>13985</v>
      </c>
      <c r="D4275" s="244" t="s">
        <v>2</v>
      </c>
      <c r="E4275" s="244" t="s">
        <v>4952</v>
      </c>
      <c r="F4275" s="245">
        <v>164.23</v>
      </c>
    </row>
    <row r="4276" spans="1:6" ht="13.5">
      <c r="A4276" s="244" t="s">
        <v>13986</v>
      </c>
      <c r="B4276" s="244" t="str">
        <f t="shared" si="66"/>
        <v>97517U</v>
      </c>
      <c r="C4276" s="244" t="s">
        <v>13987</v>
      </c>
      <c r="D4276" s="244" t="s">
        <v>2</v>
      </c>
      <c r="E4276" s="244" t="s">
        <v>4952</v>
      </c>
      <c r="F4276" s="245">
        <v>32.83</v>
      </c>
    </row>
    <row r="4277" spans="1:6" ht="13.5">
      <c r="A4277" s="244" t="s">
        <v>13988</v>
      </c>
      <c r="B4277" s="244" t="str">
        <f t="shared" si="66"/>
        <v>97518U</v>
      </c>
      <c r="C4277" s="244" t="s">
        <v>13989</v>
      </c>
      <c r="D4277" s="244" t="s">
        <v>2</v>
      </c>
      <c r="E4277" s="244" t="s">
        <v>4952</v>
      </c>
      <c r="F4277" s="245">
        <v>32.83</v>
      </c>
    </row>
    <row r="4278" spans="1:6" ht="13.5">
      <c r="A4278" s="244" t="s">
        <v>13990</v>
      </c>
      <c r="B4278" s="244" t="str">
        <f t="shared" si="66"/>
        <v>97519U</v>
      </c>
      <c r="C4278" s="244" t="s">
        <v>13991</v>
      </c>
      <c r="D4278" s="244" t="s">
        <v>2</v>
      </c>
      <c r="E4278" s="244" t="s">
        <v>4952</v>
      </c>
      <c r="F4278" s="245">
        <v>46.66</v>
      </c>
    </row>
    <row r="4279" spans="1:6" ht="13.5">
      <c r="A4279" s="244" t="s">
        <v>13992</v>
      </c>
      <c r="B4279" s="244" t="str">
        <f t="shared" si="66"/>
        <v>97520U</v>
      </c>
      <c r="C4279" s="244" t="s">
        <v>13993</v>
      </c>
      <c r="D4279" s="244" t="s">
        <v>2</v>
      </c>
      <c r="E4279" s="244" t="s">
        <v>4952</v>
      </c>
      <c r="F4279" s="245">
        <v>46.66</v>
      </c>
    </row>
    <row r="4280" spans="1:6" ht="13.5">
      <c r="A4280" s="244" t="s">
        <v>13994</v>
      </c>
      <c r="B4280" s="244" t="str">
        <f t="shared" si="66"/>
        <v>97521U</v>
      </c>
      <c r="C4280" s="244" t="s">
        <v>13995</v>
      </c>
      <c r="D4280" s="244" t="s">
        <v>2</v>
      </c>
      <c r="E4280" s="244" t="s">
        <v>4952</v>
      </c>
      <c r="F4280" s="245">
        <v>64.8</v>
      </c>
    </row>
    <row r="4281" spans="1:6" ht="13.5">
      <c r="A4281" s="244" t="s">
        <v>13996</v>
      </c>
      <c r="B4281" s="244" t="str">
        <f t="shared" si="66"/>
        <v>97522U</v>
      </c>
      <c r="C4281" s="244" t="s">
        <v>13997</v>
      </c>
      <c r="D4281" s="244" t="s">
        <v>2</v>
      </c>
      <c r="E4281" s="244" t="s">
        <v>4952</v>
      </c>
      <c r="F4281" s="245">
        <v>64.8</v>
      </c>
    </row>
    <row r="4282" spans="1:6" ht="13.5">
      <c r="A4282" s="244" t="s">
        <v>13998</v>
      </c>
      <c r="B4282" s="244" t="str">
        <f t="shared" si="66"/>
        <v>97523U</v>
      </c>
      <c r="C4282" s="244" t="s">
        <v>13999</v>
      </c>
      <c r="D4282" s="244" t="s">
        <v>2</v>
      </c>
      <c r="E4282" s="244" t="s">
        <v>4952</v>
      </c>
      <c r="F4282" s="245">
        <v>89.01</v>
      </c>
    </row>
    <row r="4283" spans="1:6" ht="13.5">
      <c r="A4283" s="244" t="s">
        <v>14000</v>
      </c>
      <c r="B4283" s="244" t="str">
        <f t="shared" si="66"/>
        <v>97524U</v>
      </c>
      <c r="C4283" s="244" t="s">
        <v>14001</v>
      </c>
      <c r="D4283" s="244" t="s">
        <v>2</v>
      </c>
      <c r="E4283" s="244" t="s">
        <v>4952</v>
      </c>
      <c r="F4283" s="245">
        <v>95.96</v>
      </c>
    </row>
    <row r="4284" spans="1:6" ht="13.5">
      <c r="A4284" s="244" t="s">
        <v>14002</v>
      </c>
      <c r="B4284" s="244" t="str">
        <f t="shared" si="66"/>
        <v>97525U</v>
      </c>
      <c r="C4284" s="244" t="s">
        <v>14003</v>
      </c>
      <c r="D4284" s="244" t="s">
        <v>2</v>
      </c>
      <c r="E4284" s="244" t="s">
        <v>4952</v>
      </c>
      <c r="F4284" s="245">
        <v>166.96</v>
      </c>
    </row>
    <row r="4285" spans="1:6" ht="13.5">
      <c r="A4285" s="244" t="s">
        <v>14004</v>
      </c>
      <c r="B4285" s="244" t="str">
        <f t="shared" si="66"/>
        <v>97526U</v>
      </c>
      <c r="C4285" s="244" t="s">
        <v>14005</v>
      </c>
      <c r="D4285" s="244" t="s">
        <v>2</v>
      </c>
      <c r="E4285" s="244" t="s">
        <v>4952</v>
      </c>
      <c r="F4285" s="245">
        <v>178.07</v>
      </c>
    </row>
    <row r="4286" spans="1:6" ht="13.5">
      <c r="A4286" s="244" t="s">
        <v>14006</v>
      </c>
      <c r="B4286" s="244" t="str">
        <f t="shared" si="66"/>
        <v>97527U</v>
      </c>
      <c r="C4286" s="244" t="s">
        <v>14007</v>
      </c>
      <c r="D4286" s="244" t="s">
        <v>2</v>
      </c>
      <c r="E4286" s="244" t="s">
        <v>4952</v>
      </c>
      <c r="F4286" s="245">
        <v>408.91</v>
      </c>
    </row>
    <row r="4287" spans="1:6" ht="13.5">
      <c r="A4287" s="244" t="s">
        <v>14008</v>
      </c>
      <c r="B4287" s="244" t="str">
        <f t="shared" si="66"/>
        <v>97528U</v>
      </c>
      <c r="C4287" s="244" t="s">
        <v>14009</v>
      </c>
      <c r="D4287" s="244" t="s">
        <v>2</v>
      </c>
      <c r="E4287" s="244" t="s">
        <v>4952</v>
      </c>
      <c r="F4287" s="245">
        <v>359.04</v>
      </c>
    </row>
    <row r="4288" spans="1:6" ht="13.5">
      <c r="A4288" s="244" t="s">
        <v>14010</v>
      </c>
      <c r="B4288" s="244" t="str">
        <f t="shared" si="66"/>
        <v>97529U</v>
      </c>
      <c r="C4288" s="244" t="s">
        <v>14011</v>
      </c>
      <c r="D4288" s="244" t="s">
        <v>2</v>
      </c>
      <c r="E4288" s="244" t="s">
        <v>4952</v>
      </c>
      <c r="F4288" s="245">
        <v>51.19</v>
      </c>
    </row>
    <row r="4289" spans="1:6" ht="13.5">
      <c r="A4289" s="244" t="s">
        <v>14012</v>
      </c>
      <c r="B4289" s="244" t="str">
        <f t="shared" si="66"/>
        <v>97530U</v>
      </c>
      <c r="C4289" s="244" t="s">
        <v>14013</v>
      </c>
      <c r="D4289" s="244" t="s">
        <v>2</v>
      </c>
      <c r="E4289" s="244" t="s">
        <v>4952</v>
      </c>
      <c r="F4289" s="245">
        <v>73.819999999999993</v>
      </c>
    </row>
    <row r="4290" spans="1:6" ht="13.5">
      <c r="A4290" s="244" t="s">
        <v>14014</v>
      </c>
      <c r="B4290" s="244" t="str">
        <f t="shared" si="66"/>
        <v>97531U</v>
      </c>
      <c r="C4290" s="244" t="s">
        <v>14015</v>
      </c>
      <c r="D4290" s="244" t="s">
        <v>2</v>
      </c>
      <c r="E4290" s="244" t="s">
        <v>4952</v>
      </c>
      <c r="F4290" s="245">
        <v>93.91</v>
      </c>
    </row>
    <row r="4291" spans="1:6" ht="13.5">
      <c r="A4291" s="244" t="s">
        <v>14016</v>
      </c>
      <c r="B4291" s="244" t="str">
        <f t="shared" si="66"/>
        <v>97532U</v>
      </c>
      <c r="C4291" s="244" t="s">
        <v>14017</v>
      </c>
      <c r="D4291" s="244" t="s">
        <v>2</v>
      </c>
      <c r="E4291" s="244" t="s">
        <v>4952</v>
      </c>
      <c r="F4291" s="245">
        <v>146.55000000000001</v>
      </c>
    </row>
    <row r="4292" spans="1:6" ht="13.5">
      <c r="A4292" s="244" t="s">
        <v>14018</v>
      </c>
      <c r="B4292" s="244" t="str">
        <f t="shared" si="66"/>
        <v>97533U</v>
      </c>
      <c r="C4292" s="244" t="s">
        <v>14019</v>
      </c>
      <c r="D4292" s="244" t="s">
        <v>2</v>
      </c>
      <c r="E4292" s="244" t="s">
        <v>4952</v>
      </c>
      <c r="F4292" s="245">
        <v>275.23</v>
      </c>
    </row>
    <row r="4293" spans="1:6" ht="13.5">
      <c r="A4293" s="244" t="s">
        <v>14020</v>
      </c>
      <c r="B4293" s="244" t="str">
        <f t="shared" si="66"/>
        <v>97534U</v>
      </c>
      <c r="C4293" s="244" t="s">
        <v>14021</v>
      </c>
      <c r="D4293" s="244" t="s">
        <v>2</v>
      </c>
      <c r="E4293" s="244" t="s">
        <v>4952</v>
      </c>
      <c r="F4293" s="245">
        <v>435.17</v>
      </c>
    </row>
    <row r="4294" spans="1:6" ht="13.5">
      <c r="A4294" s="244" t="s">
        <v>14022</v>
      </c>
      <c r="B4294" s="244" t="str">
        <f t="shared" si="66"/>
        <v>97537U</v>
      </c>
      <c r="C4294" s="244" t="s">
        <v>14023</v>
      </c>
      <c r="D4294" s="244" t="s">
        <v>2</v>
      </c>
      <c r="E4294" s="244" t="s">
        <v>4952</v>
      </c>
      <c r="F4294" s="245">
        <v>15.29</v>
      </c>
    </row>
    <row r="4295" spans="1:6" ht="13.5">
      <c r="A4295" s="244" t="s">
        <v>14024</v>
      </c>
      <c r="B4295" s="244" t="str">
        <f t="shared" si="66"/>
        <v>97540U</v>
      </c>
      <c r="C4295" s="244" t="s">
        <v>14025</v>
      </c>
      <c r="D4295" s="244" t="s">
        <v>2</v>
      </c>
      <c r="E4295" s="244" t="s">
        <v>4952</v>
      </c>
      <c r="F4295" s="245">
        <v>20.68</v>
      </c>
    </row>
    <row r="4296" spans="1:6" ht="13.5">
      <c r="A4296" s="244" t="s">
        <v>14026</v>
      </c>
      <c r="B4296" s="244" t="str">
        <f t="shared" ref="B4296:B4359" si="67">A4296&amp;"U"</f>
        <v>97541U</v>
      </c>
      <c r="C4296" s="244" t="s">
        <v>14027</v>
      </c>
      <c r="D4296" s="244" t="s">
        <v>2</v>
      </c>
      <c r="E4296" s="244" t="s">
        <v>4952</v>
      </c>
      <c r="F4296" s="245">
        <v>17.72</v>
      </c>
    </row>
    <row r="4297" spans="1:6" ht="13.5">
      <c r="A4297" s="244" t="s">
        <v>14028</v>
      </c>
      <c r="B4297" s="244" t="str">
        <f t="shared" si="67"/>
        <v>97543U</v>
      </c>
      <c r="C4297" s="244" t="s">
        <v>14029</v>
      </c>
      <c r="D4297" s="244" t="s">
        <v>2</v>
      </c>
      <c r="E4297" s="244" t="s">
        <v>4952</v>
      </c>
      <c r="F4297" s="245">
        <v>33.86</v>
      </c>
    </row>
    <row r="4298" spans="1:6" ht="13.5">
      <c r="A4298" s="244" t="s">
        <v>14030</v>
      </c>
      <c r="B4298" s="244" t="str">
        <f t="shared" si="67"/>
        <v>97544U</v>
      </c>
      <c r="C4298" s="244" t="s">
        <v>14031</v>
      </c>
      <c r="D4298" s="244" t="s">
        <v>2</v>
      </c>
      <c r="E4298" s="244" t="s">
        <v>4952</v>
      </c>
      <c r="F4298" s="245">
        <v>30.29</v>
      </c>
    </row>
    <row r="4299" spans="1:6" ht="13.5">
      <c r="A4299" s="244" t="s">
        <v>14032</v>
      </c>
      <c r="B4299" s="244" t="str">
        <f t="shared" si="67"/>
        <v>97546U</v>
      </c>
      <c r="C4299" s="244" t="s">
        <v>14033</v>
      </c>
      <c r="D4299" s="244" t="s">
        <v>2</v>
      </c>
      <c r="E4299" s="244" t="s">
        <v>4952</v>
      </c>
      <c r="F4299" s="245">
        <v>21.44</v>
      </c>
    </row>
    <row r="4300" spans="1:6" ht="13.5">
      <c r="A4300" s="244" t="s">
        <v>14034</v>
      </c>
      <c r="B4300" s="244" t="str">
        <f t="shared" si="67"/>
        <v>97547U</v>
      </c>
      <c r="C4300" s="244" t="s">
        <v>14035</v>
      </c>
      <c r="D4300" s="244" t="s">
        <v>2</v>
      </c>
      <c r="E4300" s="244" t="s">
        <v>4952</v>
      </c>
      <c r="F4300" s="245">
        <v>21.44</v>
      </c>
    </row>
    <row r="4301" spans="1:6" ht="13.5">
      <c r="A4301" s="244" t="s">
        <v>14036</v>
      </c>
      <c r="B4301" s="244" t="str">
        <f t="shared" si="67"/>
        <v>97548U</v>
      </c>
      <c r="C4301" s="244" t="s">
        <v>14037</v>
      </c>
      <c r="D4301" s="244" t="s">
        <v>2</v>
      </c>
      <c r="E4301" s="244" t="s">
        <v>4952</v>
      </c>
      <c r="F4301" s="245">
        <v>31.92</v>
      </c>
    </row>
    <row r="4302" spans="1:6" ht="13.5">
      <c r="A4302" s="244" t="s">
        <v>14038</v>
      </c>
      <c r="B4302" s="244" t="str">
        <f t="shared" si="67"/>
        <v>97549U</v>
      </c>
      <c r="C4302" s="244" t="s">
        <v>14039</v>
      </c>
      <c r="D4302" s="244" t="s">
        <v>2</v>
      </c>
      <c r="E4302" s="244" t="s">
        <v>4952</v>
      </c>
      <c r="F4302" s="245">
        <v>31.92</v>
      </c>
    </row>
    <row r="4303" spans="1:6" ht="13.5">
      <c r="A4303" s="244" t="s">
        <v>14040</v>
      </c>
      <c r="B4303" s="244" t="str">
        <f t="shared" si="67"/>
        <v>97550U</v>
      </c>
      <c r="C4303" s="244" t="s">
        <v>14041</v>
      </c>
      <c r="D4303" s="244" t="s">
        <v>2</v>
      </c>
      <c r="E4303" s="244" t="s">
        <v>4952</v>
      </c>
      <c r="F4303" s="245">
        <v>53.28</v>
      </c>
    </row>
    <row r="4304" spans="1:6" ht="13.5">
      <c r="A4304" s="244" t="s">
        <v>14042</v>
      </c>
      <c r="B4304" s="244" t="str">
        <f t="shared" si="67"/>
        <v>97551U</v>
      </c>
      <c r="C4304" s="244" t="s">
        <v>14043</v>
      </c>
      <c r="D4304" s="244" t="s">
        <v>2</v>
      </c>
      <c r="E4304" s="244" t="s">
        <v>4952</v>
      </c>
      <c r="F4304" s="245">
        <v>53.28</v>
      </c>
    </row>
    <row r="4305" spans="1:6" ht="13.5">
      <c r="A4305" s="244" t="s">
        <v>14044</v>
      </c>
      <c r="B4305" s="244" t="str">
        <f t="shared" si="67"/>
        <v>97552U</v>
      </c>
      <c r="C4305" s="244" t="s">
        <v>14045</v>
      </c>
      <c r="D4305" s="244" t="s">
        <v>2</v>
      </c>
      <c r="E4305" s="244" t="s">
        <v>4952</v>
      </c>
      <c r="F4305" s="245">
        <v>31.18</v>
      </c>
    </row>
    <row r="4306" spans="1:6" ht="13.5">
      <c r="A4306" s="244" t="s">
        <v>14046</v>
      </c>
      <c r="B4306" s="244" t="str">
        <f t="shared" si="67"/>
        <v>97553U</v>
      </c>
      <c r="C4306" s="244" t="s">
        <v>14047</v>
      </c>
      <c r="D4306" s="244" t="s">
        <v>2</v>
      </c>
      <c r="E4306" s="244" t="s">
        <v>4952</v>
      </c>
      <c r="F4306" s="245">
        <v>45.14</v>
      </c>
    </row>
    <row r="4307" spans="1:6" ht="13.5">
      <c r="A4307" s="244" t="s">
        <v>14048</v>
      </c>
      <c r="B4307" s="244" t="str">
        <f t="shared" si="67"/>
        <v>97554U</v>
      </c>
      <c r="C4307" s="244" t="s">
        <v>14049</v>
      </c>
      <c r="D4307" s="244" t="s">
        <v>2</v>
      </c>
      <c r="E4307" s="244" t="s">
        <v>4952</v>
      </c>
      <c r="F4307" s="245">
        <v>78.47</v>
      </c>
    </row>
    <row r="4308" spans="1:6" ht="13.5">
      <c r="A4308" s="244" t="s">
        <v>14050</v>
      </c>
      <c r="B4308" s="244" t="str">
        <f t="shared" si="67"/>
        <v>98602U</v>
      </c>
      <c r="C4308" s="244" t="s">
        <v>14051</v>
      </c>
      <c r="D4308" s="244" t="s">
        <v>2</v>
      </c>
      <c r="E4308" s="244" t="s">
        <v>4952</v>
      </c>
      <c r="F4308" s="245">
        <v>12.42</v>
      </c>
    </row>
    <row r="4309" spans="1:6" ht="13.5">
      <c r="A4309" s="244" t="s">
        <v>14052</v>
      </c>
      <c r="B4309" s="244" t="str">
        <f t="shared" si="67"/>
        <v>6171U</v>
      </c>
      <c r="C4309" s="244" t="s">
        <v>8048</v>
      </c>
      <c r="D4309" s="244" t="s">
        <v>2</v>
      </c>
      <c r="E4309" s="244" t="s">
        <v>4900</v>
      </c>
      <c r="F4309" s="245">
        <v>21.8</v>
      </c>
    </row>
    <row r="4310" spans="1:6" ht="13.5">
      <c r="A4310" s="244" t="s">
        <v>8049</v>
      </c>
      <c r="B4310" s="244" t="str">
        <f t="shared" si="67"/>
        <v>74166/1U</v>
      </c>
      <c r="C4310" s="244" t="s">
        <v>8050</v>
      </c>
      <c r="D4310" s="244" t="s">
        <v>2</v>
      </c>
      <c r="E4310" s="244" t="s">
        <v>4900</v>
      </c>
      <c r="F4310" s="245">
        <v>182.77</v>
      </c>
    </row>
    <row r="4311" spans="1:6" ht="13.5">
      <c r="A4311" s="244" t="s">
        <v>8051</v>
      </c>
      <c r="B4311" s="244" t="str">
        <f t="shared" si="67"/>
        <v>74166/2U</v>
      </c>
      <c r="C4311" s="244" t="s">
        <v>8052</v>
      </c>
      <c r="D4311" s="244" t="s">
        <v>2</v>
      </c>
      <c r="E4311" s="244" t="s">
        <v>4900</v>
      </c>
      <c r="F4311" s="245">
        <v>242.92</v>
      </c>
    </row>
    <row r="4312" spans="1:6" ht="13.5">
      <c r="A4312" s="244" t="s">
        <v>14053</v>
      </c>
      <c r="B4312" s="244" t="str">
        <f t="shared" si="67"/>
        <v>88503U</v>
      </c>
      <c r="C4312" s="244" t="s">
        <v>8053</v>
      </c>
      <c r="D4312" s="244" t="s">
        <v>2</v>
      </c>
      <c r="E4312" s="244" t="s">
        <v>4900</v>
      </c>
      <c r="F4312" s="245">
        <v>647.02</v>
      </c>
    </row>
    <row r="4313" spans="1:6" ht="13.5">
      <c r="A4313" s="244" t="s">
        <v>14054</v>
      </c>
      <c r="B4313" s="244" t="str">
        <f t="shared" si="67"/>
        <v>88504U</v>
      </c>
      <c r="C4313" s="244" t="s">
        <v>8054</v>
      </c>
      <c r="D4313" s="244" t="s">
        <v>2</v>
      </c>
      <c r="E4313" s="244" t="s">
        <v>4900</v>
      </c>
      <c r="F4313" s="245">
        <v>522.71</v>
      </c>
    </row>
    <row r="4314" spans="1:6" ht="13.5">
      <c r="A4314" s="244" t="s">
        <v>14055</v>
      </c>
      <c r="B4314" s="244" t="str">
        <f t="shared" si="67"/>
        <v>97900U</v>
      </c>
      <c r="C4314" s="244" t="s">
        <v>14056</v>
      </c>
      <c r="D4314" s="244" t="s">
        <v>2</v>
      </c>
      <c r="E4314" s="244" t="s">
        <v>4952</v>
      </c>
      <c r="F4314" s="245">
        <v>128.96</v>
      </c>
    </row>
    <row r="4315" spans="1:6" ht="13.5">
      <c r="A4315" s="244" t="s">
        <v>14057</v>
      </c>
      <c r="B4315" s="244" t="str">
        <f t="shared" si="67"/>
        <v>97901U</v>
      </c>
      <c r="C4315" s="244" t="s">
        <v>14058</v>
      </c>
      <c r="D4315" s="244" t="s">
        <v>2</v>
      </c>
      <c r="E4315" s="244" t="s">
        <v>4952</v>
      </c>
      <c r="F4315" s="245">
        <v>204.7</v>
      </c>
    </row>
    <row r="4316" spans="1:6" ht="13.5">
      <c r="A4316" s="244" t="s">
        <v>14059</v>
      </c>
      <c r="B4316" s="244" t="str">
        <f t="shared" si="67"/>
        <v>97902U</v>
      </c>
      <c r="C4316" s="244" t="s">
        <v>14060</v>
      </c>
      <c r="D4316" s="244" t="s">
        <v>2</v>
      </c>
      <c r="E4316" s="244" t="s">
        <v>4952</v>
      </c>
      <c r="F4316" s="245">
        <v>403.7</v>
      </c>
    </row>
    <row r="4317" spans="1:6" ht="13.5">
      <c r="A4317" s="244" t="s">
        <v>14061</v>
      </c>
      <c r="B4317" s="244" t="str">
        <f t="shared" si="67"/>
        <v>97903U</v>
      </c>
      <c r="C4317" s="244" t="s">
        <v>14062</v>
      </c>
      <c r="D4317" s="244" t="s">
        <v>2</v>
      </c>
      <c r="E4317" s="244" t="s">
        <v>4952</v>
      </c>
      <c r="F4317" s="245">
        <v>558.21</v>
      </c>
    </row>
    <row r="4318" spans="1:6" ht="13.5">
      <c r="A4318" s="244" t="s">
        <v>14063</v>
      </c>
      <c r="B4318" s="244" t="str">
        <f t="shared" si="67"/>
        <v>97904U</v>
      </c>
      <c r="C4318" s="244" t="s">
        <v>14064</v>
      </c>
      <c r="D4318" s="244" t="s">
        <v>2</v>
      </c>
      <c r="E4318" s="244" t="s">
        <v>4952</v>
      </c>
      <c r="F4318" s="245">
        <v>660.68</v>
      </c>
    </row>
    <row r="4319" spans="1:6" ht="13.5">
      <c r="A4319" s="244" t="s">
        <v>14065</v>
      </c>
      <c r="B4319" s="244" t="str">
        <f t="shared" si="67"/>
        <v>97905U</v>
      </c>
      <c r="C4319" s="244" t="s">
        <v>14066</v>
      </c>
      <c r="D4319" s="244" t="s">
        <v>2</v>
      </c>
      <c r="E4319" s="244" t="s">
        <v>4952</v>
      </c>
      <c r="F4319" s="245">
        <v>167.28</v>
      </c>
    </row>
    <row r="4320" spans="1:6" ht="13.5">
      <c r="A4320" s="244" t="s">
        <v>14067</v>
      </c>
      <c r="B4320" s="244" t="str">
        <f t="shared" si="67"/>
        <v>97906U</v>
      </c>
      <c r="C4320" s="244" t="s">
        <v>14068</v>
      </c>
      <c r="D4320" s="244" t="s">
        <v>2</v>
      </c>
      <c r="E4320" s="244" t="s">
        <v>4952</v>
      </c>
      <c r="F4320" s="245">
        <v>311.94</v>
      </c>
    </row>
    <row r="4321" spans="1:6" ht="13.5">
      <c r="A4321" s="244" t="s">
        <v>14069</v>
      </c>
      <c r="B4321" s="244" t="str">
        <f t="shared" si="67"/>
        <v>97907U</v>
      </c>
      <c r="C4321" s="244" t="s">
        <v>14070</v>
      </c>
      <c r="D4321" s="244" t="s">
        <v>2</v>
      </c>
      <c r="E4321" s="244" t="s">
        <v>4952</v>
      </c>
      <c r="F4321" s="245">
        <v>441.1</v>
      </c>
    </row>
    <row r="4322" spans="1:6" ht="13.5">
      <c r="A4322" s="244" t="s">
        <v>14071</v>
      </c>
      <c r="B4322" s="244" t="str">
        <f t="shared" si="67"/>
        <v>97908U</v>
      </c>
      <c r="C4322" s="244" t="s">
        <v>14072</v>
      </c>
      <c r="D4322" s="244" t="s">
        <v>2</v>
      </c>
      <c r="E4322" s="244" t="s">
        <v>4952</v>
      </c>
      <c r="F4322" s="245">
        <v>522.11</v>
      </c>
    </row>
    <row r="4323" spans="1:6" ht="13.5">
      <c r="A4323" s="244" t="s">
        <v>14073</v>
      </c>
      <c r="B4323" s="244" t="str">
        <f t="shared" si="67"/>
        <v>98102U</v>
      </c>
      <c r="C4323" s="244" t="s">
        <v>14074</v>
      </c>
      <c r="D4323" s="244" t="s">
        <v>2</v>
      </c>
      <c r="E4323" s="244" t="s">
        <v>4952</v>
      </c>
      <c r="F4323" s="245">
        <v>63.4</v>
      </c>
    </row>
    <row r="4324" spans="1:6" ht="13.5">
      <c r="A4324" s="244" t="s">
        <v>14075</v>
      </c>
      <c r="B4324" s="244" t="str">
        <f t="shared" si="67"/>
        <v>98103U</v>
      </c>
      <c r="C4324" s="244" t="s">
        <v>14076</v>
      </c>
      <c r="D4324" s="244" t="s">
        <v>2</v>
      </c>
      <c r="E4324" s="244" t="s">
        <v>4952</v>
      </c>
      <c r="F4324" s="245">
        <v>132.35</v>
      </c>
    </row>
    <row r="4325" spans="1:6" ht="13.5">
      <c r="A4325" s="244" t="s">
        <v>14077</v>
      </c>
      <c r="B4325" s="244" t="str">
        <f t="shared" si="67"/>
        <v>98104U</v>
      </c>
      <c r="C4325" s="244" t="s">
        <v>14078</v>
      </c>
      <c r="D4325" s="244" t="s">
        <v>2</v>
      </c>
      <c r="E4325" s="244" t="s">
        <v>4952</v>
      </c>
      <c r="F4325" s="245">
        <v>271.69</v>
      </c>
    </row>
    <row r="4326" spans="1:6" ht="13.5">
      <c r="A4326" s="244" t="s">
        <v>14079</v>
      </c>
      <c r="B4326" s="244" t="str">
        <f t="shared" si="67"/>
        <v>98105U</v>
      </c>
      <c r="C4326" s="244" t="s">
        <v>14080</v>
      </c>
      <c r="D4326" s="244" t="s">
        <v>2</v>
      </c>
      <c r="E4326" s="244" t="s">
        <v>4952</v>
      </c>
      <c r="F4326" s="245">
        <v>470.6</v>
      </c>
    </row>
    <row r="4327" spans="1:6" ht="13.5">
      <c r="A4327" s="244" t="s">
        <v>14081</v>
      </c>
      <c r="B4327" s="244" t="str">
        <f t="shared" si="67"/>
        <v>98106U</v>
      </c>
      <c r="C4327" s="244" t="s">
        <v>14082</v>
      </c>
      <c r="D4327" s="244" t="s">
        <v>2</v>
      </c>
      <c r="E4327" s="244" t="s">
        <v>4952</v>
      </c>
      <c r="F4327" s="245">
        <v>777.83</v>
      </c>
    </row>
    <row r="4328" spans="1:6" ht="13.5">
      <c r="A4328" s="244" t="s">
        <v>14083</v>
      </c>
      <c r="B4328" s="244" t="str">
        <f t="shared" si="67"/>
        <v>98107U</v>
      </c>
      <c r="C4328" s="244" t="s">
        <v>14084</v>
      </c>
      <c r="D4328" s="244" t="s">
        <v>2</v>
      </c>
      <c r="E4328" s="244" t="s">
        <v>4952</v>
      </c>
      <c r="F4328" s="245">
        <v>200.28</v>
      </c>
    </row>
    <row r="4329" spans="1:6" ht="13.5">
      <c r="A4329" s="244" t="s">
        <v>14085</v>
      </c>
      <c r="B4329" s="244" t="str">
        <f t="shared" si="67"/>
        <v>98108U</v>
      </c>
      <c r="C4329" s="244" t="s">
        <v>14086</v>
      </c>
      <c r="D4329" s="244" t="s">
        <v>2</v>
      </c>
      <c r="E4329" s="244" t="s">
        <v>4952</v>
      </c>
      <c r="F4329" s="245">
        <v>355.48</v>
      </c>
    </row>
    <row r="4330" spans="1:6" ht="13.5">
      <c r="A4330" s="244" t="s">
        <v>14087</v>
      </c>
      <c r="B4330" s="244" t="str">
        <f t="shared" si="67"/>
        <v>99250U</v>
      </c>
      <c r="C4330" s="244" t="s">
        <v>14088</v>
      </c>
      <c r="D4330" s="244" t="s">
        <v>2</v>
      </c>
      <c r="E4330" s="244" t="s">
        <v>4952</v>
      </c>
      <c r="F4330" s="245">
        <v>125.68</v>
      </c>
    </row>
    <row r="4331" spans="1:6" ht="13.5">
      <c r="A4331" s="244" t="s">
        <v>14089</v>
      </c>
      <c r="B4331" s="244" t="str">
        <f t="shared" si="67"/>
        <v>99251U</v>
      </c>
      <c r="C4331" s="244" t="s">
        <v>14090</v>
      </c>
      <c r="D4331" s="244" t="s">
        <v>2</v>
      </c>
      <c r="E4331" s="244" t="s">
        <v>4952</v>
      </c>
      <c r="F4331" s="245">
        <v>199.08</v>
      </c>
    </row>
    <row r="4332" spans="1:6" ht="13.5">
      <c r="A4332" s="244" t="s">
        <v>14091</v>
      </c>
      <c r="B4332" s="244" t="str">
        <f t="shared" si="67"/>
        <v>99253U</v>
      </c>
      <c r="C4332" s="244" t="s">
        <v>14092</v>
      </c>
      <c r="D4332" s="244" t="s">
        <v>2</v>
      </c>
      <c r="E4332" s="244" t="s">
        <v>4952</v>
      </c>
      <c r="F4332" s="245">
        <v>391.08</v>
      </c>
    </row>
    <row r="4333" spans="1:6" ht="13.5">
      <c r="A4333" s="244" t="s">
        <v>14093</v>
      </c>
      <c r="B4333" s="244" t="str">
        <f t="shared" si="67"/>
        <v>99255U</v>
      </c>
      <c r="C4333" s="244" t="s">
        <v>9305</v>
      </c>
      <c r="D4333" s="244" t="s">
        <v>2</v>
      </c>
      <c r="E4333" s="244" t="s">
        <v>4952</v>
      </c>
      <c r="F4333" s="245">
        <v>540.9</v>
      </c>
    </row>
    <row r="4334" spans="1:6" ht="13.5">
      <c r="A4334" s="244" t="s">
        <v>14094</v>
      </c>
      <c r="B4334" s="244" t="str">
        <f t="shared" si="67"/>
        <v>99257U</v>
      </c>
      <c r="C4334" s="244" t="s">
        <v>14095</v>
      </c>
      <c r="D4334" s="244" t="s">
        <v>2</v>
      </c>
      <c r="E4334" s="244" t="s">
        <v>4952</v>
      </c>
      <c r="F4334" s="245">
        <v>638.29999999999995</v>
      </c>
    </row>
    <row r="4335" spans="1:6" ht="13.5">
      <c r="A4335" s="244" t="s">
        <v>14096</v>
      </c>
      <c r="B4335" s="244" t="str">
        <f t="shared" si="67"/>
        <v>99258U</v>
      </c>
      <c r="C4335" s="244" t="s">
        <v>14097</v>
      </c>
      <c r="D4335" s="244" t="s">
        <v>2</v>
      </c>
      <c r="E4335" s="244" t="s">
        <v>4952</v>
      </c>
      <c r="F4335" s="245">
        <v>162.63999999999999</v>
      </c>
    </row>
    <row r="4336" spans="1:6" ht="13.5">
      <c r="A4336" s="244" t="s">
        <v>14098</v>
      </c>
      <c r="B4336" s="244" t="str">
        <f t="shared" si="67"/>
        <v>99260U</v>
      </c>
      <c r="C4336" s="244" t="s">
        <v>14099</v>
      </c>
      <c r="D4336" s="244" t="s">
        <v>2</v>
      </c>
      <c r="E4336" s="244" t="s">
        <v>4952</v>
      </c>
      <c r="F4336" s="245">
        <v>303.99</v>
      </c>
    </row>
    <row r="4337" spans="1:6" ht="13.5">
      <c r="A4337" s="244" t="s">
        <v>14100</v>
      </c>
      <c r="B4337" s="244" t="str">
        <f t="shared" si="67"/>
        <v>99262U</v>
      </c>
      <c r="C4337" s="244" t="s">
        <v>14101</v>
      </c>
      <c r="D4337" s="244" t="s">
        <v>2</v>
      </c>
      <c r="E4337" s="244" t="s">
        <v>4952</v>
      </c>
      <c r="F4337" s="245">
        <v>429.76</v>
      </c>
    </row>
    <row r="4338" spans="1:6" ht="13.5">
      <c r="A4338" s="244" t="s">
        <v>14102</v>
      </c>
      <c r="B4338" s="244" t="str">
        <f t="shared" si="67"/>
        <v>99264U</v>
      </c>
      <c r="C4338" s="244" t="s">
        <v>14103</v>
      </c>
      <c r="D4338" s="244" t="s">
        <v>2</v>
      </c>
      <c r="E4338" s="244" t="s">
        <v>4952</v>
      </c>
      <c r="F4338" s="245">
        <v>506.78</v>
      </c>
    </row>
    <row r="4339" spans="1:6" ht="13.5">
      <c r="A4339" s="244" t="s">
        <v>14104</v>
      </c>
      <c r="B4339" s="244" t="str">
        <f t="shared" si="67"/>
        <v>89482U</v>
      </c>
      <c r="C4339" s="244" t="s">
        <v>8055</v>
      </c>
      <c r="D4339" s="244" t="s">
        <v>2</v>
      </c>
      <c r="E4339" s="244" t="s">
        <v>4900</v>
      </c>
      <c r="F4339" s="245">
        <v>16.420000000000002</v>
      </c>
    </row>
    <row r="4340" spans="1:6" ht="13.5">
      <c r="A4340" s="244" t="s">
        <v>14105</v>
      </c>
      <c r="B4340" s="244" t="str">
        <f t="shared" si="67"/>
        <v>89491U</v>
      </c>
      <c r="C4340" s="244" t="s">
        <v>8056</v>
      </c>
      <c r="D4340" s="244" t="s">
        <v>2</v>
      </c>
      <c r="E4340" s="244" t="s">
        <v>4900</v>
      </c>
      <c r="F4340" s="245">
        <v>38.409999999999997</v>
      </c>
    </row>
    <row r="4341" spans="1:6" ht="13.5">
      <c r="A4341" s="244" t="s">
        <v>14106</v>
      </c>
      <c r="B4341" s="244" t="str">
        <f t="shared" si="67"/>
        <v>89495U</v>
      </c>
      <c r="C4341" s="244" t="s">
        <v>8057</v>
      </c>
      <c r="D4341" s="244" t="s">
        <v>2</v>
      </c>
      <c r="E4341" s="244" t="s">
        <v>4900</v>
      </c>
      <c r="F4341" s="245">
        <v>6.14</v>
      </c>
    </row>
    <row r="4342" spans="1:6" ht="13.5">
      <c r="A4342" s="244" t="s">
        <v>14107</v>
      </c>
      <c r="B4342" s="244" t="str">
        <f t="shared" si="67"/>
        <v>89707U</v>
      </c>
      <c r="C4342" s="244" t="s">
        <v>4869</v>
      </c>
      <c r="D4342" s="244" t="s">
        <v>2</v>
      </c>
      <c r="E4342" s="244" t="s">
        <v>4900</v>
      </c>
      <c r="F4342" s="245">
        <v>20.309999999999999</v>
      </c>
    </row>
    <row r="4343" spans="1:6" ht="13.5">
      <c r="A4343" s="244" t="s">
        <v>14108</v>
      </c>
      <c r="B4343" s="244" t="str">
        <f t="shared" si="67"/>
        <v>89708U</v>
      </c>
      <c r="C4343" s="244" t="s">
        <v>8058</v>
      </c>
      <c r="D4343" s="244" t="s">
        <v>2</v>
      </c>
      <c r="E4343" s="244" t="s">
        <v>4900</v>
      </c>
      <c r="F4343" s="245">
        <v>43.62</v>
      </c>
    </row>
    <row r="4344" spans="1:6" ht="13.5">
      <c r="A4344" s="244" t="s">
        <v>14109</v>
      </c>
      <c r="B4344" s="244" t="str">
        <f t="shared" si="67"/>
        <v>89709U</v>
      </c>
      <c r="C4344" s="244" t="s">
        <v>8059</v>
      </c>
      <c r="D4344" s="244" t="s">
        <v>2</v>
      </c>
      <c r="E4344" s="244" t="s">
        <v>4900</v>
      </c>
      <c r="F4344" s="245">
        <v>7.28</v>
      </c>
    </row>
    <row r="4345" spans="1:6" ht="13.5">
      <c r="A4345" s="244" t="s">
        <v>14110</v>
      </c>
      <c r="B4345" s="244" t="str">
        <f t="shared" si="67"/>
        <v>89710U</v>
      </c>
      <c r="C4345" s="244" t="s">
        <v>8060</v>
      </c>
      <c r="D4345" s="244" t="s">
        <v>2</v>
      </c>
      <c r="E4345" s="244" t="s">
        <v>4900</v>
      </c>
      <c r="F4345" s="245">
        <v>7.15</v>
      </c>
    </row>
    <row r="4346" spans="1:6" ht="13.5">
      <c r="A4346" s="244" t="s">
        <v>14111</v>
      </c>
      <c r="B4346" s="244" t="str">
        <f t="shared" si="67"/>
        <v>86872U</v>
      </c>
      <c r="C4346" s="244" t="s">
        <v>17154</v>
      </c>
      <c r="D4346" s="244" t="s">
        <v>2</v>
      </c>
      <c r="E4346" s="244" t="s">
        <v>4952</v>
      </c>
      <c r="F4346" s="245">
        <v>569.96</v>
      </c>
    </row>
    <row r="4347" spans="1:6" ht="13.5">
      <c r="A4347" s="244" t="s">
        <v>14112</v>
      </c>
      <c r="B4347" s="244" t="str">
        <f t="shared" si="67"/>
        <v>86874U</v>
      </c>
      <c r="C4347" s="244" t="s">
        <v>17155</v>
      </c>
      <c r="D4347" s="244" t="s">
        <v>2</v>
      </c>
      <c r="E4347" s="244" t="s">
        <v>4952</v>
      </c>
      <c r="F4347" s="245">
        <v>350.26</v>
      </c>
    </row>
    <row r="4348" spans="1:6" ht="13.5">
      <c r="A4348" s="244" t="s">
        <v>14113</v>
      </c>
      <c r="B4348" s="244" t="str">
        <f t="shared" si="67"/>
        <v>86875U</v>
      </c>
      <c r="C4348" s="244" t="s">
        <v>17156</v>
      </c>
      <c r="D4348" s="244" t="s">
        <v>2</v>
      </c>
      <c r="E4348" s="244" t="s">
        <v>4952</v>
      </c>
      <c r="F4348" s="245">
        <v>384.09</v>
      </c>
    </row>
    <row r="4349" spans="1:6" ht="13.5">
      <c r="A4349" s="244" t="s">
        <v>14114</v>
      </c>
      <c r="B4349" s="244" t="str">
        <f t="shared" si="67"/>
        <v>86876U</v>
      </c>
      <c r="C4349" s="244" t="s">
        <v>17157</v>
      </c>
      <c r="D4349" s="244" t="s">
        <v>2</v>
      </c>
      <c r="E4349" s="244" t="s">
        <v>4952</v>
      </c>
      <c r="F4349" s="245">
        <v>218.27</v>
      </c>
    </row>
    <row r="4350" spans="1:6" ht="13.5">
      <c r="A4350" s="244" t="s">
        <v>14115</v>
      </c>
      <c r="B4350" s="244" t="str">
        <f t="shared" si="67"/>
        <v>86877U</v>
      </c>
      <c r="C4350" s="244" t="s">
        <v>17158</v>
      </c>
      <c r="D4350" s="244" t="s">
        <v>2</v>
      </c>
      <c r="E4350" s="244" t="s">
        <v>4900</v>
      </c>
      <c r="F4350" s="245">
        <v>22.38</v>
      </c>
    </row>
    <row r="4351" spans="1:6" ht="13.5">
      <c r="A4351" s="244" t="s">
        <v>14116</v>
      </c>
      <c r="B4351" s="244" t="str">
        <f t="shared" si="67"/>
        <v>86878U</v>
      </c>
      <c r="C4351" s="244" t="s">
        <v>17159</v>
      </c>
      <c r="D4351" s="244" t="s">
        <v>2</v>
      </c>
      <c r="E4351" s="244" t="s">
        <v>4900</v>
      </c>
      <c r="F4351" s="245">
        <v>42.83</v>
      </c>
    </row>
    <row r="4352" spans="1:6" ht="13.5">
      <c r="A4352" s="244" t="s">
        <v>14117</v>
      </c>
      <c r="B4352" s="244" t="str">
        <f t="shared" si="67"/>
        <v>86879U</v>
      </c>
      <c r="C4352" s="244" t="s">
        <v>17160</v>
      </c>
      <c r="D4352" s="244" t="s">
        <v>2</v>
      </c>
      <c r="E4352" s="244" t="s">
        <v>4900</v>
      </c>
      <c r="F4352" s="245">
        <v>5.01</v>
      </c>
    </row>
    <row r="4353" spans="1:6" ht="13.5">
      <c r="A4353" s="244" t="s">
        <v>14118</v>
      </c>
      <c r="B4353" s="244" t="str">
        <f t="shared" si="67"/>
        <v>86880U</v>
      </c>
      <c r="C4353" s="244" t="s">
        <v>17161</v>
      </c>
      <c r="D4353" s="244" t="s">
        <v>2</v>
      </c>
      <c r="E4353" s="244" t="s">
        <v>4900</v>
      </c>
      <c r="F4353" s="245">
        <v>13.57</v>
      </c>
    </row>
    <row r="4354" spans="1:6" ht="13.5">
      <c r="A4354" s="244" t="s">
        <v>14119</v>
      </c>
      <c r="B4354" s="244" t="str">
        <f t="shared" si="67"/>
        <v>86881U</v>
      </c>
      <c r="C4354" s="244" t="s">
        <v>17162</v>
      </c>
      <c r="D4354" s="244" t="s">
        <v>2</v>
      </c>
      <c r="E4354" s="244" t="s">
        <v>5269</v>
      </c>
      <c r="F4354" s="245">
        <v>119.84</v>
      </c>
    </row>
    <row r="4355" spans="1:6" ht="13.5">
      <c r="A4355" s="244" t="s">
        <v>14120</v>
      </c>
      <c r="B4355" s="244" t="str">
        <f t="shared" si="67"/>
        <v>86882U</v>
      </c>
      <c r="C4355" s="244" t="s">
        <v>17163</v>
      </c>
      <c r="D4355" s="244" t="s">
        <v>2</v>
      </c>
      <c r="E4355" s="244" t="s">
        <v>4900</v>
      </c>
      <c r="F4355" s="245">
        <v>13.93</v>
      </c>
    </row>
    <row r="4356" spans="1:6" ht="13.5">
      <c r="A4356" s="244" t="s">
        <v>14121</v>
      </c>
      <c r="B4356" s="244" t="str">
        <f t="shared" si="67"/>
        <v>86883U</v>
      </c>
      <c r="C4356" s="244" t="s">
        <v>17164</v>
      </c>
      <c r="D4356" s="244" t="s">
        <v>2</v>
      </c>
      <c r="E4356" s="244" t="s">
        <v>5269</v>
      </c>
      <c r="F4356" s="245">
        <v>7.99</v>
      </c>
    </row>
    <row r="4357" spans="1:6" ht="13.5">
      <c r="A4357" s="244" t="s">
        <v>14122</v>
      </c>
      <c r="B4357" s="244" t="str">
        <f t="shared" si="67"/>
        <v>86884U</v>
      </c>
      <c r="C4357" s="244" t="s">
        <v>17165</v>
      </c>
      <c r="D4357" s="244" t="s">
        <v>2</v>
      </c>
      <c r="E4357" s="244" t="s">
        <v>4900</v>
      </c>
      <c r="F4357" s="245">
        <v>6.16</v>
      </c>
    </row>
    <row r="4358" spans="1:6" ht="13.5">
      <c r="A4358" s="244" t="s">
        <v>14123</v>
      </c>
      <c r="B4358" s="244" t="str">
        <f t="shared" si="67"/>
        <v>86885U</v>
      </c>
      <c r="C4358" s="244" t="s">
        <v>17166</v>
      </c>
      <c r="D4358" s="244" t="s">
        <v>2</v>
      </c>
      <c r="E4358" s="244" t="s">
        <v>4900</v>
      </c>
      <c r="F4358" s="245">
        <v>7.85</v>
      </c>
    </row>
    <row r="4359" spans="1:6" ht="13.5">
      <c r="A4359" s="244" t="s">
        <v>14124</v>
      </c>
      <c r="B4359" s="244" t="str">
        <f t="shared" si="67"/>
        <v>86886U</v>
      </c>
      <c r="C4359" s="244" t="s">
        <v>17167</v>
      </c>
      <c r="D4359" s="244" t="s">
        <v>2</v>
      </c>
      <c r="E4359" s="244" t="s">
        <v>4900</v>
      </c>
      <c r="F4359" s="245">
        <v>29.52</v>
      </c>
    </row>
    <row r="4360" spans="1:6" ht="13.5">
      <c r="A4360" s="244" t="s">
        <v>14125</v>
      </c>
      <c r="B4360" s="244" t="str">
        <f t="shared" ref="B4360:B4423" si="68">A4360&amp;"U"</f>
        <v>86887U</v>
      </c>
      <c r="C4360" s="244" t="s">
        <v>17168</v>
      </c>
      <c r="D4360" s="244" t="s">
        <v>2</v>
      </c>
      <c r="E4360" s="244" t="s">
        <v>4900</v>
      </c>
      <c r="F4360" s="245">
        <v>31.99</v>
      </c>
    </row>
    <row r="4361" spans="1:6" ht="13.5">
      <c r="A4361" s="244" t="s">
        <v>14126</v>
      </c>
      <c r="B4361" s="244" t="str">
        <f t="shared" si="68"/>
        <v>86888U</v>
      </c>
      <c r="C4361" s="244" t="s">
        <v>17169</v>
      </c>
      <c r="D4361" s="244" t="s">
        <v>2</v>
      </c>
      <c r="E4361" s="244" t="s">
        <v>4952</v>
      </c>
      <c r="F4361" s="245">
        <v>334.79</v>
      </c>
    </row>
    <row r="4362" spans="1:6" ht="13.5">
      <c r="A4362" s="244" t="s">
        <v>14127</v>
      </c>
      <c r="B4362" s="244" t="str">
        <f t="shared" si="68"/>
        <v>86889U</v>
      </c>
      <c r="C4362" s="244" t="s">
        <v>17170</v>
      </c>
      <c r="D4362" s="244" t="s">
        <v>2</v>
      </c>
      <c r="E4362" s="244" t="s">
        <v>4952</v>
      </c>
      <c r="F4362" s="245">
        <v>432.85</v>
      </c>
    </row>
    <row r="4363" spans="1:6" ht="13.5">
      <c r="A4363" s="244" t="s">
        <v>14128</v>
      </c>
      <c r="B4363" s="244" t="str">
        <f t="shared" si="68"/>
        <v>86893U</v>
      </c>
      <c r="C4363" s="244" t="s">
        <v>17171</v>
      </c>
      <c r="D4363" s="244" t="s">
        <v>2</v>
      </c>
      <c r="E4363" s="244" t="s">
        <v>4952</v>
      </c>
      <c r="F4363" s="245">
        <v>452.65</v>
      </c>
    </row>
    <row r="4364" spans="1:6" ht="13.5">
      <c r="A4364" s="244" t="s">
        <v>14129</v>
      </c>
      <c r="B4364" s="244" t="str">
        <f t="shared" si="68"/>
        <v>86894U</v>
      </c>
      <c r="C4364" s="244" t="s">
        <v>17172</v>
      </c>
      <c r="D4364" s="244" t="s">
        <v>2</v>
      </c>
      <c r="E4364" s="244" t="s">
        <v>4952</v>
      </c>
      <c r="F4364" s="245">
        <v>211.37</v>
      </c>
    </row>
    <row r="4365" spans="1:6" ht="13.5">
      <c r="A4365" s="244" t="s">
        <v>14130</v>
      </c>
      <c r="B4365" s="244" t="str">
        <f t="shared" si="68"/>
        <v>86895U</v>
      </c>
      <c r="C4365" s="244" t="s">
        <v>17173</v>
      </c>
      <c r="D4365" s="244" t="s">
        <v>2</v>
      </c>
      <c r="E4365" s="244" t="s">
        <v>4952</v>
      </c>
      <c r="F4365" s="245">
        <v>214.06</v>
      </c>
    </row>
    <row r="4366" spans="1:6" ht="13.5">
      <c r="A4366" s="244" t="s">
        <v>14131</v>
      </c>
      <c r="B4366" s="244" t="str">
        <f t="shared" si="68"/>
        <v>86899U</v>
      </c>
      <c r="C4366" s="244" t="s">
        <v>17174</v>
      </c>
      <c r="D4366" s="244" t="s">
        <v>2</v>
      </c>
      <c r="E4366" s="244" t="s">
        <v>4952</v>
      </c>
      <c r="F4366" s="245">
        <v>221.49</v>
      </c>
    </row>
    <row r="4367" spans="1:6" ht="13.5">
      <c r="A4367" s="244" t="s">
        <v>14132</v>
      </c>
      <c r="B4367" s="244" t="str">
        <f t="shared" si="68"/>
        <v>86900U</v>
      </c>
      <c r="C4367" s="244" t="s">
        <v>17175</v>
      </c>
      <c r="D4367" s="244" t="s">
        <v>2</v>
      </c>
      <c r="E4367" s="244" t="s">
        <v>4900</v>
      </c>
      <c r="F4367" s="245">
        <v>134.46</v>
      </c>
    </row>
    <row r="4368" spans="1:6" ht="13.5">
      <c r="A4368" s="244" t="s">
        <v>14133</v>
      </c>
      <c r="B4368" s="244" t="str">
        <f t="shared" si="68"/>
        <v>86901U</v>
      </c>
      <c r="C4368" s="244" t="s">
        <v>17176</v>
      </c>
      <c r="D4368" s="244" t="s">
        <v>2</v>
      </c>
      <c r="E4368" s="244" t="s">
        <v>4900</v>
      </c>
      <c r="F4368" s="245">
        <v>102.19</v>
      </c>
    </row>
    <row r="4369" spans="1:6" ht="13.5">
      <c r="A4369" s="244" t="s">
        <v>14134</v>
      </c>
      <c r="B4369" s="244" t="str">
        <f t="shared" si="68"/>
        <v>86902U</v>
      </c>
      <c r="C4369" s="244" t="s">
        <v>17177</v>
      </c>
      <c r="D4369" s="244" t="s">
        <v>2</v>
      </c>
      <c r="E4369" s="244" t="s">
        <v>4952</v>
      </c>
      <c r="F4369" s="245">
        <v>201.8</v>
      </c>
    </row>
    <row r="4370" spans="1:6" ht="13.5">
      <c r="A4370" s="244" t="s">
        <v>14135</v>
      </c>
      <c r="B4370" s="244" t="str">
        <f t="shared" si="68"/>
        <v>86903U</v>
      </c>
      <c r="C4370" s="244" t="s">
        <v>17178</v>
      </c>
      <c r="D4370" s="244" t="s">
        <v>2</v>
      </c>
      <c r="E4370" s="244" t="s">
        <v>4952</v>
      </c>
      <c r="F4370" s="245">
        <v>262.93</v>
      </c>
    </row>
    <row r="4371" spans="1:6" ht="13.5">
      <c r="A4371" s="244" t="s">
        <v>14136</v>
      </c>
      <c r="B4371" s="244" t="str">
        <f t="shared" si="68"/>
        <v>86904U</v>
      </c>
      <c r="C4371" s="244" t="s">
        <v>17179</v>
      </c>
      <c r="D4371" s="244" t="s">
        <v>2</v>
      </c>
      <c r="E4371" s="244" t="s">
        <v>4952</v>
      </c>
      <c r="F4371" s="245">
        <v>102.1</v>
      </c>
    </row>
    <row r="4372" spans="1:6" ht="13.5">
      <c r="A4372" s="244" t="s">
        <v>14137</v>
      </c>
      <c r="B4372" s="244" t="str">
        <f t="shared" si="68"/>
        <v>86905U</v>
      </c>
      <c r="C4372" s="244" t="s">
        <v>17180</v>
      </c>
      <c r="D4372" s="244" t="s">
        <v>2</v>
      </c>
      <c r="E4372" s="244" t="s">
        <v>4900</v>
      </c>
      <c r="F4372" s="245">
        <v>183.41</v>
      </c>
    </row>
    <row r="4373" spans="1:6" ht="13.5">
      <c r="A4373" s="244" t="s">
        <v>14138</v>
      </c>
      <c r="B4373" s="244" t="str">
        <f t="shared" si="68"/>
        <v>86906U</v>
      </c>
      <c r="C4373" s="244" t="s">
        <v>17181</v>
      </c>
      <c r="D4373" s="244" t="s">
        <v>2</v>
      </c>
      <c r="E4373" s="244" t="s">
        <v>5269</v>
      </c>
      <c r="F4373" s="245">
        <v>42.81</v>
      </c>
    </row>
    <row r="4374" spans="1:6" ht="13.5">
      <c r="A4374" s="244" t="s">
        <v>14139</v>
      </c>
      <c r="B4374" s="244" t="str">
        <f t="shared" si="68"/>
        <v>86908U</v>
      </c>
      <c r="C4374" s="244" t="s">
        <v>17182</v>
      </c>
      <c r="D4374" s="244" t="s">
        <v>2</v>
      </c>
      <c r="E4374" s="244" t="s">
        <v>4900</v>
      </c>
      <c r="F4374" s="245">
        <v>219.7</v>
      </c>
    </row>
    <row r="4375" spans="1:6" ht="13.5">
      <c r="A4375" s="244" t="s">
        <v>14140</v>
      </c>
      <c r="B4375" s="244" t="str">
        <f t="shared" si="68"/>
        <v>86909U</v>
      </c>
      <c r="C4375" s="244" t="s">
        <v>17183</v>
      </c>
      <c r="D4375" s="244" t="s">
        <v>2</v>
      </c>
      <c r="E4375" s="244" t="s">
        <v>4900</v>
      </c>
      <c r="F4375" s="245">
        <v>85.64</v>
      </c>
    </row>
    <row r="4376" spans="1:6" ht="13.5">
      <c r="A4376" s="244" t="s">
        <v>14141</v>
      </c>
      <c r="B4376" s="244" t="str">
        <f t="shared" si="68"/>
        <v>86910U</v>
      </c>
      <c r="C4376" s="244" t="s">
        <v>17184</v>
      </c>
      <c r="D4376" s="244" t="s">
        <v>2</v>
      </c>
      <c r="E4376" s="244" t="s">
        <v>4900</v>
      </c>
      <c r="F4376" s="245">
        <v>80.81</v>
      </c>
    </row>
    <row r="4377" spans="1:6" ht="13.5">
      <c r="A4377" s="244" t="s">
        <v>14142</v>
      </c>
      <c r="B4377" s="244" t="str">
        <f t="shared" si="68"/>
        <v>86911U</v>
      </c>
      <c r="C4377" s="244" t="s">
        <v>17185</v>
      </c>
      <c r="D4377" s="244" t="s">
        <v>2</v>
      </c>
      <c r="E4377" s="244" t="s">
        <v>4900</v>
      </c>
      <c r="F4377" s="245">
        <v>36.28</v>
      </c>
    </row>
    <row r="4378" spans="1:6" ht="13.5">
      <c r="A4378" s="244" t="s">
        <v>14143</v>
      </c>
      <c r="B4378" s="244" t="str">
        <f t="shared" si="68"/>
        <v>86913U</v>
      </c>
      <c r="C4378" s="244" t="s">
        <v>17186</v>
      </c>
      <c r="D4378" s="244" t="s">
        <v>2</v>
      </c>
      <c r="E4378" s="244" t="s">
        <v>4900</v>
      </c>
      <c r="F4378" s="245">
        <v>16.309999999999999</v>
      </c>
    </row>
    <row r="4379" spans="1:6" ht="13.5">
      <c r="A4379" s="244" t="s">
        <v>14144</v>
      </c>
      <c r="B4379" s="244" t="str">
        <f t="shared" si="68"/>
        <v>86914U</v>
      </c>
      <c r="C4379" s="244" t="s">
        <v>17187</v>
      </c>
      <c r="D4379" s="244" t="s">
        <v>2</v>
      </c>
      <c r="E4379" s="244" t="s">
        <v>4900</v>
      </c>
      <c r="F4379" s="245">
        <v>33.130000000000003</v>
      </c>
    </row>
    <row r="4380" spans="1:6" ht="13.5">
      <c r="A4380" s="244" t="s">
        <v>14145</v>
      </c>
      <c r="B4380" s="244" t="str">
        <f t="shared" si="68"/>
        <v>86915U</v>
      </c>
      <c r="C4380" s="244" t="s">
        <v>17188</v>
      </c>
      <c r="D4380" s="244" t="s">
        <v>2</v>
      </c>
      <c r="E4380" s="244" t="s">
        <v>4900</v>
      </c>
      <c r="F4380" s="245">
        <v>72.05</v>
      </c>
    </row>
    <row r="4381" spans="1:6" ht="13.5">
      <c r="A4381" s="244" t="s">
        <v>14146</v>
      </c>
      <c r="B4381" s="244" t="str">
        <f t="shared" si="68"/>
        <v>86916U</v>
      </c>
      <c r="C4381" s="244" t="s">
        <v>17189</v>
      </c>
      <c r="D4381" s="244" t="s">
        <v>2</v>
      </c>
      <c r="E4381" s="244" t="s">
        <v>4900</v>
      </c>
      <c r="F4381" s="245">
        <v>22.94</v>
      </c>
    </row>
    <row r="4382" spans="1:6" ht="13.5">
      <c r="A4382" s="244" t="s">
        <v>14147</v>
      </c>
      <c r="B4382" s="244" t="str">
        <f t="shared" si="68"/>
        <v>86919U</v>
      </c>
      <c r="C4382" s="244" t="s">
        <v>17190</v>
      </c>
      <c r="D4382" s="244" t="s">
        <v>2</v>
      </c>
      <c r="E4382" s="244" t="s">
        <v>4952</v>
      </c>
      <c r="F4382" s="245">
        <v>633.46</v>
      </c>
    </row>
    <row r="4383" spans="1:6" ht="13.5">
      <c r="A4383" s="244" t="s">
        <v>14148</v>
      </c>
      <c r="B4383" s="244" t="str">
        <f t="shared" si="68"/>
        <v>86920U</v>
      </c>
      <c r="C4383" s="244" t="s">
        <v>17191</v>
      </c>
      <c r="D4383" s="244" t="s">
        <v>2</v>
      </c>
      <c r="E4383" s="244" t="s">
        <v>4952</v>
      </c>
      <c r="F4383" s="245">
        <v>599.27</v>
      </c>
    </row>
    <row r="4384" spans="1:6" ht="13.5">
      <c r="A4384" s="244" t="s">
        <v>14149</v>
      </c>
      <c r="B4384" s="244" t="str">
        <f t="shared" si="68"/>
        <v>86921U</v>
      </c>
      <c r="C4384" s="244" t="s">
        <v>17192</v>
      </c>
      <c r="D4384" s="244" t="s">
        <v>2</v>
      </c>
      <c r="E4384" s="244" t="s">
        <v>4952</v>
      </c>
      <c r="F4384" s="245">
        <v>605.9</v>
      </c>
    </row>
    <row r="4385" spans="1:6" ht="13.5">
      <c r="A4385" s="244" t="s">
        <v>14150</v>
      </c>
      <c r="B4385" s="244" t="str">
        <f t="shared" si="68"/>
        <v>86922U</v>
      </c>
      <c r="C4385" s="244" t="s">
        <v>17193</v>
      </c>
      <c r="D4385" s="244" t="s">
        <v>2</v>
      </c>
      <c r="E4385" s="244" t="s">
        <v>4952</v>
      </c>
      <c r="F4385" s="245">
        <v>525.61</v>
      </c>
    </row>
    <row r="4386" spans="1:6" ht="13.5">
      <c r="A4386" s="244" t="s">
        <v>14151</v>
      </c>
      <c r="B4386" s="244" t="str">
        <f t="shared" si="68"/>
        <v>86923U</v>
      </c>
      <c r="C4386" s="244" t="s">
        <v>17194</v>
      </c>
      <c r="D4386" s="244" t="s">
        <v>2</v>
      </c>
      <c r="E4386" s="244" t="s">
        <v>4952</v>
      </c>
      <c r="F4386" s="245">
        <v>385.51</v>
      </c>
    </row>
    <row r="4387" spans="1:6" ht="13.5">
      <c r="A4387" s="244" t="s">
        <v>14152</v>
      </c>
      <c r="B4387" s="244" t="str">
        <f t="shared" si="68"/>
        <v>86924U</v>
      </c>
      <c r="C4387" s="244" t="s">
        <v>17195</v>
      </c>
      <c r="D4387" s="244" t="s">
        <v>2</v>
      </c>
      <c r="E4387" s="244" t="s">
        <v>4952</v>
      </c>
      <c r="F4387" s="245">
        <v>392.14</v>
      </c>
    </row>
    <row r="4388" spans="1:6" ht="13.5">
      <c r="A4388" s="244" t="s">
        <v>14153</v>
      </c>
      <c r="B4388" s="244" t="str">
        <f t="shared" si="68"/>
        <v>86925U</v>
      </c>
      <c r="C4388" s="244" t="s">
        <v>17196</v>
      </c>
      <c r="D4388" s="244" t="s">
        <v>2</v>
      </c>
      <c r="E4388" s="244" t="s">
        <v>4952</v>
      </c>
      <c r="F4388" s="245">
        <v>413.4</v>
      </c>
    </row>
    <row r="4389" spans="1:6" ht="13.5">
      <c r="A4389" s="244" t="s">
        <v>14154</v>
      </c>
      <c r="B4389" s="244" t="str">
        <f t="shared" si="68"/>
        <v>86926U</v>
      </c>
      <c r="C4389" s="244" t="s">
        <v>17197</v>
      </c>
      <c r="D4389" s="244" t="s">
        <v>2</v>
      </c>
      <c r="E4389" s="244" t="s">
        <v>4952</v>
      </c>
      <c r="F4389" s="245">
        <v>420.03</v>
      </c>
    </row>
    <row r="4390" spans="1:6" ht="13.5">
      <c r="A4390" s="244" t="s">
        <v>14155</v>
      </c>
      <c r="B4390" s="244" t="str">
        <f t="shared" si="68"/>
        <v>86927U</v>
      </c>
      <c r="C4390" s="244" t="s">
        <v>17198</v>
      </c>
      <c r="D4390" s="244" t="s">
        <v>2</v>
      </c>
      <c r="E4390" s="244" t="s">
        <v>4952</v>
      </c>
      <c r="F4390" s="245">
        <v>253.52</v>
      </c>
    </row>
    <row r="4391" spans="1:6" ht="13.5">
      <c r="A4391" s="244" t="s">
        <v>14156</v>
      </c>
      <c r="B4391" s="244" t="str">
        <f t="shared" si="68"/>
        <v>86928U</v>
      </c>
      <c r="C4391" s="244" t="s">
        <v>17199</v>
      </c>
      <c r="D4391" s="244" t="s">
        <v>2</v>
      </c>
      <c r="E4391" s="244" t="s">
        <v>4952</v>
      </c>
      <c r="F4391" s="245">
        <v>260.14999999999998</v>
      </c>
    </row>
    <row r="4392" spans="1:6" ht="13.5">
      <c r="A4392" s="244" t="s">
        <v>14157</v>
      </c>
      <c r="B4392" s="244" t="str">
        <f t="shared" si="68"/>
        <v>86929U</v>
      </c>
      <c r="C4392" s="244" t="s">
        <v>17200</v>
      </c>
      <c r="D4392" s="244" t="s">
        <v>2</v>
      </c>
      <c r="E4392" s="244" t="s">
        <v>4952</v>
      </c>
      <c r="F4392" s="245">
        <v>247.58</v>
      </c>
    </row>
    <row r="4393" spans="1:6" ht="13.5">
      <c r="A4393" s="244" t="s">
        <v>14158</v>
      </c>
      <c r="B4393" s="244" t="str">
        <f t="shared" si="68"/>
        <v>86930U</v>
      </c>
      <c r="C4393" s="244" t="s">
        <v>17201</v>
      </c>
      <c r="D4393" s="244" t="s">
        <v>2</v>
      </c>
      <c r="E4393" s="244" t="s">
        <v>4952</v>
      </c>
      <c r="F4393" s="245">
        <v>254.21</v>
      </c>
    </row>
    <row r="4394" spans="1:6" ht="13.5">
      <c r="A4394" s="244" t="s">
        <v>14159</v>
      </c>
      <c r="B4394" s="244" t="str">
        <f t="shared" si="68"/>
        <v>86931U</v>
      </c>
      <c r="C4394" s="244" t="s">
        <v>17202</v>
      </c>
      <c r="D4394" s="244" t="s">
        <v>2</v>
      </c>
      <c r="E4394" s="244" t="s">
        <v>4952</v>
      </c>
      <c r="F4394" s="245">
        <v>342.64</v>
      </c>
    </row>
    <row r="4395" spans="1:6" ht="13.5">
      <c r="A4395" s="244" t="s">
        <v>14160</v>
      </c>
      <c r="B4395" s="244" t="str">
        <f t="shared" si="68"/>
        <v>86932U</v>
      </c>
      <c r="C4395" s="244" t="s">
        <v>17203</v>
      </c>
      <c r="D4395" s="244" t="s">
        <v>2</v>
      </c>
      <c r="E4395" s="244" t="s">
        <v>4952</v>
      </c>
      <c r="F4395" s="245">
        <v>366.78</v>
      </c>
    </row>
    <row r="4396" spans="1:6" ht="13.5">
      <c r="A4396" s="244" t="s">
        <v>14161</v>
      </c>
      <c r="B4396" s="244" t="str">
        <f t="shared" si="68"/>
        <v>86933U</v>
      </c>
      <c r="C4396" s="244" t="s">
        <v>17204</v>
      </c>
      <c r="D4396" s="244" t="s">
        <v>2</v>
      </c>
      <c r="E4396" s="244" t="s">
        <v>4952</v>
      </c>
      <c r="F4396" s="245">
        <v>275.14999999999998</v>
      </c>
    </row>
    <row r="4397" spans="1:6" ht="13.5">
      <c r="A4397" s="244" t="s">
        <v>14162</v>
      </c>
      <c r="B4397" s="244" t="str">
        <f t="shared" si="68"/>
        <v>86934U</v>
      </c>
      <c r="C4397" s="244" t="s">
        <v>17205</v>
      </c>
      <c r="D4397" s="244" t="s">
        <v>2</v>
      </c>
      <c r="E4397" s="244" t="s">
        <v>4952</v>
      </c>
      <c r="F4397" s="245">
        <v>269.20999999999998</v>
      </c>
    </row>
    <row r="4398" spans="1:6" ht="13.5">
      <c r="A4398" s="244" t="s">
        <v>14163</v>
      </c>
      <c r="B4398" s="244" t="str">
        <f t="shared" si="68"/>
        <v>86935U</v>
      </c>
      <c r="C4398" s="244" t="s">
        <v>17206</v>
      </c>
      <c r="D4398" s="244" t="s">
        <v>2</v>
      </c>
      <c r="E4398" s="244" t="s">
        <v>4900</v>
      </c>
      <c r="F4398" s="245">
        <v>185.28</v>
      </c>
    </row>
    <row r="4399" spans="1:6" ht="13.5">
      <c r="A4399" s="244" t="s">
        <v>14164</v>
      </c>
      <c r="B4399" s="244" t="str">
        <f t="shared" si="68"/>
        <v>86936U</v>
      </c>
      <c r="C4399" s="244" t="s">
        <v>17207</v>
      </c>
      <c r="D4399" s="244" t="s">
        <v>2</v>
      </c>
      <c r="E4399" s="244" t="s">
        <v>4900</v>
      </c>
      <c r="F4399" s="245">
        <v>297.13</v>
      </c>
    </row>
    <row r="4400" spans="1:6" ht="13.5">
      <c r="A4400" s="244" t="s">
        <v>14165</v>
      </c>
      <c r="B4400" s="244" t="str">
        <f t="shared" si="68"/>
        <v>86937U</v>
      </c>
      <c r="C4400" s="244" t="s">
        <v>17208</v>
      </c>
      <c r="D4400" s="244" t="s">
        <v>2</v>
      </c>
      <c r="E4400" s="244" t="s">
        <v>4900</v>
      </c>
      <c r="F4400" s="245">
        <v>132.56</v>
      </c>
    </row>
    <row r="4401" spans="1:6" ht="13.5">
      <c r="A4401" s="244" t="s">
        <v>14166</v>
      </c>
      <c r="B4401" s="244" t="str">
        <f t="shared" si="68"/>
        <v>86938U</v>
      </c>
      <c r="C4401" s="244" t="s">
        <v>17209</v>
      </c>
      <c r="D4401" s="244" t="s">
        <v>2</v>
      </c>
      <c r="E4401" s="244" t="s">
        <v>4900</v>
      </c>
      <c r="F4401" s="245">
        <v>244.41</v>
      </c>
    </row>
    <row r="4402" spans="1:6" ht="13.5">
      <c r="A4402" s="244" t="s">
        <v>14167</v>
      </c>
      <c r="B4402" s="244" t="str">
        <f t="shared" si="68"/>
        <v>86939U</v>
      </c>
      <c r="C4402" s="244" t="s">
        <v>17210</v>
      </c>
      <c r="D4402" s="244" t="s">
        <v>2</v>
      </c>
      <c r="E4402" s="244" t="s">
        <v>4952</v>
      </c>
      <c r="F4402" s="245">
        <v>263.77</v>
      </c>
    </row>
    <row r="4403" spans="1:6" ht="13.5">
      <c r="A4403" s="244" t="s">
        <v>14168</v>
      </c>
      <c r="B4403" s="244" t="str">
        <f t="shared" si="68"/>
        <v>86940U</v>
      </c>
      <c r="C4403" s="244" t="s">
        <v>17211</v>
      </c>
      <c r="D4403" s="244" t="s">
        <v>2</v>
      </c>
      <c r="E4403" s="244" t="s">
        <v>4952</v>
      </c>
      <c r="F4403" s="245">
        <v>652.54</v>
      </c>
    </row>
    <row r="4404" spans="1:6" ht="13.5">
      <c r="A4404" s="244" t="s">
        <v>14169</v>
      </c>
      <c r="B4404" s="244" t="str">
        <f t="shared" si="68"/>
        <v>86941U</v>
      </c>
      <c r="C4404" s="244" t="s">
        <v>17212</v>
      </c>
      <c r="D4404" s="244" t="s">
        <v>2</v>
      </c>
      <c r="E4404" s="244" t="s">
        <v>4952</v>
      </c>
      <c r="F4404" s="245">
        <v>509.19</v>
      </c>
    </row>
    <row r="4405" spans="1:6" ht="13.5">
      <c r="A4405" s="244" t="s">
        <v>14170</v>
      </c>
      <c r="B4405" s="244" t="str">
        <f t="shared" si="68"/>
        <v>86942U</v>
      </c>
      <c r="C4405" s="244" t="s">
        <v>17213</v>
      </c>
      <c r="D4405" s="244" t="s">
        <v>2</v>
      </c>
      <c r="E4405" s="244" t="s">
        <v>4952</v>
      </c>
      <c r="F4405" s="245">
        <v>170.01</v>
      </c>
    </row>
    <row r="4406" spans="1:6" ht="13.5">
      <c r="A4406" s="244" t="s">
        <v>14171</v>
      </c>
      <c r="B4406" s="244" t="str">
        <f t="shared" si="68"/>
        <v>86943U</v>
      </c>
      <c r="C4406" s="244" t="s">
        <v>17214</v>
      </c>
      <c r="D4406" s="244" t="s">
        <v>2</v>
      </c>
      <c r="E4406" s="244" t="s">
        <v>4952</v>
      </c>
      <c r="F4406" s="245">
        <v>164.07</v>
      </c>
    </row>
    <row r="4407" spans="1:6" ht="13.5">
      <c r="A4407" s="244" t="s">
        <v>14172</v>
      </c>
      <c r="B4407" s="244" t="str">
        <f t="shared" si="68"/>
        <v>86947U</v>
      </c>
      <c r="C4407" s="244" t="s">
        <v>17215</v>
      </c>
      <c r="D4407" s="244" t="s">
        <v>2</v>
      </c>
      <c r="E4407" s="244" t="s">
        <v>4952</v>
      </c>
      <c r="F4407" s="245">
        <v>713.29</v>
      </c>
    </row>
    <row r="4408" spans="1:6" ht="13.5">
      <c r="A4408" s="244" t="s">
        <v>14173</v>
      </c>
      <c r="B4408" s="244" t="str">
        <f t="shared" si="68"/>
        <v>93396U</v>
      </c>
      <c r="C4408" s="244" t="s">
        <v>17216</v>
      </c>
      <c r="D4408" s="244" t="s">
        <v>2</v>
      </c>
      <c r="E4408" s="244" t="s">
        <v>4952</v>
      </c>
      <c r="F4408" s="245">
        <v>395.59</v>
      </c>
    </row>
    <row r="4409" spans="1:6" ht="13.5">
      <c r="A4409" s="244" t="s">
        <v>14174</v>
      </c>
      <c r="B4409" s="244" t="str">
        <f t="shared" si="68"/>
        <v>93441U</v>
      </c>
      <c r="C4409" s="244" t="s">
        <v>17217</v>
      </c>
      <c r="D4409" s="244" t="s">
        <v>2</v>
      </c>
      <c r="E4409" s="244" t="s">
        <v>4952</v>
      </c>
      <c r="F4409" s="245">
        <v>660.57</v>
      </c>
    </row>
    <row r="4410" spans="1:6" ht="13.5">
      <c r="A4410" s="244" t="s">
        <v>14175</v>
      </c>
      <c r="B4410" s="244" t="str">
        <f t="shared" si="68"/>
        <v>93442U</v>
      </c>
      <c r="C4410" s="244" t="s">
        <v>17218</v>
      </c>
      <c r="D4410" s="244" t="s">
        <v>2</v>
      </c>
      <c r="E4410" s="244" t="s">
        <v>4952</v>
      </c>
      <c r="F4410" s="245">
        <v>841.58</v>
      </c>
    </row>
    <row r="4411" spans="1:6" ht="13.5">
      <c r="A4411" s="244" t="s">
        <v>14176</v>
      </c>
      <c r="B4411" s="244" t="str">
        <f t="shared" si="68"/>
        <v>95469U</v>
      </c>
      <c r="C4411" s="244" t="s">
        <v>17219</v>
      </c>
      <c r="D4411" s="244" t="s">
        <v>2</v>
      </c>
      <c r="E4411" s="244" t="s">
        <v>4952</v>
      </c>
      <c r="F4411" s="245">
        <v>154.44</v>
      </c>
    </row>
    <row r="4412" spans="1:6" ht="13.5">
      <c r="A4412" s="244" t="s">
        <v>14177</v>
      </c>
      <c r="B4412" s="244" t="str">
        <f t="shared" si="68"/>
        <v>95470U</v>
      </c>
      <c r="C4412" s="244" t="s">
        <v>8061</v>
      </c>
      <c r="D4412" s="244" t="s">
        <v>2</v>
      </c>
      <c r="E4412" s="244" t="s">
        <v>4952</v>
      </c>
      <c r="F4412" s="245">
        <v>160.11000000000001</v>
      </c>
    </row>
    <row r="4413" spans="1:6" ht="13.5">
      <c r="A4413" s="244" t="s">
        <v>14178</v>
      </c>
      <c r="B4413" s="244" t="str">
        <f t="shared" si="68"/>
        <v>95471U</v>
      </c>
      <c r="C4413" s="244" t="s">
        <v>17220</v>
      </c>
      <c r="D4413" s="244" t="s">
        <v>2</v>
      </c>
      <c r="E4413" s="244" t="s">
        <v>4952</v>
      </c>
      <c r="F4413" s="245">
        <v>585.05999999999995</v>
      </c>
    </row>
    <row r="4414" spans="1:6" ht="13.5">
      <c r="A4414" s="244" t="s">
        <v>14179</v>
      </c>
      <c r="B4414" s="244" t="str">
        <f t="shared" si="68"/>
        <v>95472U</v>
      </c>
      <c r="C4414" s="244" t="s">
        <v>17221</v>
      </c>
      <c r="D4414" s="244" t="s">
        <v>2</v>
      </c>
      <c r="E4414" s="244" t="s">
        <v>4952</v>
      </c>
      <c r="F4414" s="245">
        <v>590.73</v>
      </c>
    </row>
    <row r="4415" spans="1:6" ht="13.5">
      <c r="A4415" s="244" t="s">
        <v>14180</v>
      </c>
      <c r="B4415" s="244" t="str">
        <f t="shared" si="68"/>
        <v>95542U</v>
      </c>
      <c r="C4415" s="244" t="s">
        <v>17222</v>
      </c>
      <c r="D4415" s="244" t="s">
        <v>2</v>
      </c>
      <c r="E4415" s="244" t="s">
        <v>4900</v>
      </c>
      <c r="F4415" s="245">
        <v>20.440000000000001</v>
      </c>
    </row>
    <row r="4416" spans="1:6" ht="13.5">
      <c r="A4416" s="244" t="s">
        <v>14181</v>
      </c>
      <c r="B4416" s="244" t="str">
        <f t="shared" si="68"/>
        <v>95543U</v>
      </c>
      <c r="C4416" s="244" t="s">
        <v>17223</v>
      </c>
      <c r="D4416" s="244" t="s">
        <v>2</v>
      </c>
      <c r="E4416" s="244" t="s">
        <v>4900</v>
      </c>
      <c r="F4416" s="245">
        <v>34.97</v>
      </c>
    </row>
    <row r="4417" spans="1:6" ht="13.5">
      <c r="A4417" s="244" t="s">
        <v>14182</v>
      </c>
      <c r="B4417" s="244" t="str">
        <f t="shared" si="68"/>
        <v>95544U</v>
      </c>
      <c r="C4417" s="244" t="s">
        <v>17224</v>
      </c>
      <c r="D4417" s="244" t="s">
        <v>2</v>
      </c>
      <c r="E4417" s="244" t="s">
        <v>4900</v>
      </c>
      <c r="F4417" s="245">
        <v>24.58</v>
      </c>
    </row>
    <row r="4418" spans="1:6" ht="13.5">
      <c r="A4418" s="244" t="s">
        <v>14183</v>
      </c>
      <c r="B4418" s="244" t="str">
        <f t="shared" si="68"/>
        <v>95545U</v>
      </c>
      <c r="C4418" s="244" t="s">
        <v>17225</v>
      </c>
      <c r="D4418" s="244" t="s">
        <v>2</v>
      </c>
      <c r="E4418" s="244" t="s">
        <v>5269</v>
      </c>
      <c r="F4418" s="245">
        <v>24.14</v>
      </c>
    </row>
    <row r="4419" spans="1:6" ht="13.5">
      <c r="A4419" s="244" t="s">
        <v>14184</v>
      </c>
      <c r="B4419" s="244" t="str">
        <f t="shared" si="68"/>
        <v>95546U</v>
      </c>
      <c r="C4419" s="244" t="s">
        <v>17226</v>
      </c>
      <c r="D4419" s="244" t="s">
        <v>2</v>
      </c>
      <c r="E4419" s="244" t="s">
        <v>4900</v>
      </c>
      <c r="F4419" s="245">
        <v>87.44</v>
      </c>
    </row>
    <row r="4420" spans="1:6" ht="13.5">
      <c r="A4420" s="244" t="s">
        <v>14185</v>
      </c>
      <c r="B4420" s="244" t="str">
        <f t="shared" si="68"/>
        <v>95547U</v>
      </c>
      <c r="C4420" s="244" t="s">
        <v>17227</v>
      </c>
      <c r="D4420" s="244" t="s">
        <v>2</v>
      </c>
      <c r="E4420" s="244" t="s">
        <v>5269</v>
      </c>
      <c r="F4420" s="245">
        <v>44.95</v>
      </c>
    </row>
    <row r="4421" spans="1:6" ht="13.5">
      <c r="A4421" s="244" t="s">
        <v>17228</v>
      </c>
      <c r="B4421" s="244" t="str">
        <f t="shared" si="68"/>
        <v>100848U</v>
      </c>
      <c r="C4421" s="244" t="s">
        <v>17229</v>
      </c>
      <c r="D4421" s="244" t="s">
        <v>2</v>
      </c>
      <c r="E4421" s="244" t="s">
        <v>4952</v>
      </c>
      <c r="F4421" s="245">
        <v>285.25</v>
      </c>
    </row>
    <row r="4422" spans="1:6" ht="13.5">
      <c r="A4422" s="244" t="s">
        <v>17230</v>
      </c>
      <c r="B4422" s="244" t="str">
        <f t="shared" si="68"/>
        <v>100849U</v>
      </c>
      <c r="C4422" s="244" t="s">
        <v>17231</v>
      </c>
      <c r="D4422" s="244" t="s">
        <v>2</v>
      </c>
      <c r="E4422" s="244" t="s">
        <v>5269</v>
      </c>
      <c r="F4422" s="245">
        <v>28.42</v>
      </c>
    </row>
    <row r="4423" spans="1:6" ht="13.5">
      <c r="A4423" s="244" t="s">
        <v>17232</v>
      </c>
      <c r="B4423" s="244" t="str">
        <f t="shared" si="68"/>
        <v>100851U</v>
      </c>
      <c r="C4423" s="244" t="s">
        <v>17233</v>
      </c>
      <c r="D4423" s="244" t="s">
        <v>2</v>
      </c>
      <c r="E4423" s="244" t="s">
        <v>4900</v>
      </c>
      <c r="F4423" s="245">
        <v>56.62</v>
      </c>
    </row>
    <row r="4424" spans="1:6" ht="13.5">
      <c r="A4424" s="244" t="s">
        <v>17234</v>
      </c>
      <c r="B4424" s="244" t="str">
        <f t="shared" ref="B4424:B4487" si="69">A4424&amp;"U"</f>
        <v>100852U</v>
      </c>
      <c r="C4424" s="244" t="s">
        <v>17235</v>
      </c>
      <c r="D4424" s="244" t="s">
        <v>2</v>
      </c>
      <c r="E4424" s="244" t="s">
        <v>4900</v>
      </c>
      <c r="F4424" s="245">
        <v>147.35</v>
      </c>
    </row>
    <row r="4425" spans="1:6" ht="13.5">
      <c r="A4425" s="244" t="s">
        <v>17236</v>
      </c>
      <c r="B4425" s="244" t="str">
        <f t="shared" si="69"/>
        <v>100854U</v>
      </c>
      <c r="C4425" s="244" t="s">
        <v>17237</v>
      </c>
      <c r="D4425" s="244" t="s">
        <v>2</v>
      </c>
      <c r="E4425" s="244" t="s">
        <v>4900</v>
      </c>
      <c r="F4425" s="245">
        <v>541</v>
      </c>
    </row>
    <row r="4426" spans="1:6" ht="13.5">
      <c r="A4426" s="244" t="s">
        <v>17238</v>
      </c>
      <c r="B4426" s="244" t="str">
        <f t="shared" si="69"/>
        <v>100855U</v>
      </c>
      <c r="C4426" s="244" t="s">
        <v>17239</v>
      </c>
      <c r="D4426" s="244" t="s">
        <v>2</v>
      </c>
      <c r="E4426" s="244" t="s">
        <v>5269</v>
      </c>
      <c r="F4426" s="245">
        <v>24.14</v>
      </c>
    </row>
    <row r="4427" spans="1:6" ht="13.5">
      <c r="A4427" s="244" t="s">
        <v>17240</v>
      </c>
      <c r="B4427" s="244" t="str">
        <f t="shared" si="69"/>
        <v>100856U</v>
      </c>
      <c r="C4427" s="244" t="s">
        <v>17241</v>
      </c>
      <c r="D4427" s="244" t="s">
        <v>2</v>
      </c>
      <c r="E4427" s="244" t="s">
        <v>4900</v>
      </c>
      <c r="F4427" s="245">
        <v>20.47</v>
      </c>
    </row>
    <row r="4428" spans="1:6" ht="13.5">
      <c r="A4428" s="244" t="s">
        <v>17242</v>
      </c>
      <c r="B4428" s="244" t="str">
        <f t="shared" si="69"/>
        <v>100857U</v>
      </c>
      <c r="C4428" s="244" t="s">
        <v>17243</v>
      </c>
      <c r="D4428" s="244" t="s">
        <v>2</v>
      </c>
      <c r="E4428" s="244" t="s">
        <v>4900</v>
      </c>
      <c r="F4428" s="245">
        <v>202.79</v>
      </c>
    </row>
    <row r="4429" spans="1:6" ht="13.5">
      <c r="A4429" s="244" t="s">
        <v>17244</v>
      </c>
      <c r="B4429" s="244" t="str">
        <f t="shared" si="69"/>
        <v>100858U</v>
      </c>
      <c r="C4429" s="244" t="s">
        <v>17245</v>
      </c>
      <c r="D4429" s="244" t="s">
        <v>2</v>
      </c>
      <c r="E4429" s="244" t="s">
        <v>4952</v>
      </c>
      <c r="F4429" s="245">
        <v>422.3</v>
      </c>
    </row>
    <row r="4430" spans="1:6" ht="13.5">
      <c r="A4430" s="244" t="s">
        <v>17246</v>
      </c>
      <c r="B4430" s="244" t="str">
        <f t="shared" si="69"/>
        <v>100860U</v>
      </c>
      <c r="C4430" s="244" t="s">
        <v>17247</v>
      </c>
      <c r="D4430" s="244" t="s">
        <v>2</v>
      </c>
      <c r="E4430" s="244" t="s">
        <v>5269</v>
      </c>
      <c r="F4430" s="245">
        <v>59.94</v>
      </c>
    </row>
    <row r="4431" spans="1:6" ht="13.5">
      <c r="A4431" s="244" t="s">
        <v>17248</v>
      </c>
      <c r="B4431" s="244" t="str">
        <f t="shared" si="69"/>
        <v>100861U</v>
      </c>
      <c r="C4431" s="244" t="s">
        <v>17249</v>
      </c>
      <c r="D4431" s="244" t="s">
        <v>2</v>
      </c>
      <c r="E4431" s="244" t="s">
        <v>4952</v>
      </c>
      <c r="F4431" s="245">
        <v>21.92</v>
      </c>
    </row>
    <row r="4432" spans="1:6" ht="13.5">
      <c r="A4432" s="244" t="s">
        <v>17250</v>
      </c>
      <c r="B4432" s="244" t="str">
        <f t="shared" si="69"/>
        <v>100862U</v>
      </c>
      <c r="C4432" s="244" t="s">
        <v>17251</v>
      </c>
      <c r="D4432" s="244" t="s">
        <v>2</v>
      </c>
      <c r="E4432" s="244" t="s">
        <v>4952</v>
      </c>
      <c r="F4432" s="245">
        <v>23.91</v>
      </c>
    </row>
    <row r="4433" spans="1:6" ht="13.5">
      <c r="A4433" s="244" t="s">
        <v>17252</v>
      </c>
      <c r="B4433" s="244" t="str">
        <f t="shared" si="69"/>
        <v>100863U</v>
      </c>
      <c r="C4433" s="244" t="s">
        <v>17253</v>
      </c>
      <c r="D4433" s="244" t="s">
        <v>2</v>
      </c>
      <c r="E4433" s="244" t="s">
        <v>4952</v>
      </c>
      <c r="F4433" s="245">
        <v>438.14</v>
      </c>
    </row>
    <row r="4434" spans="1:6" ht="13.5">
      <c r="A4434" s="244" t="s">
        <v>17254</v>
      </c>
      <c r="B4434" s="244" t="str">
        <f t="shared" si="69"/>
        <v>100864U</v>
      </c>
      <c r="C4434" s="244" t="s">
        <v>17255</v>
      </c>
      <c r="D4434" s="244" t="s">
        <v>2</v>
      </c>
      <c r="E4434" s="244" t="s">
        <v>4952</v>
      </c>
      <c r="F4434" s="245">
        <v>482.79</v>
      </c>
    </row>
    <row r="4435" spans="1:6" ht="13.5">
      <c r="A4435" s="244" t="s">
        <v>17256</v>
      </c>
      <c r="B4435" s="244" t="str">
        <f t="shared" si="69"/>
        <v>100865U</v>
      </c>
      <c r="C4435" s="244" t="s">
        <v>17257</v>
      </c>
      <c r="D4435" s="244" t="s">
        <v>2</v>
      </c>
      <c r="E4435" s="244" t="s">
        <v>4952</v>
      </c>
      <c r="F4435" s="245">
        <v>435.82</v>
      </c>
    </row>
    <row r="4436" spans="1:6" ht="13.5">
      <c r="A4436" s="244" t="s">
        <v>17258</v>
      </c>
      <c r="B4436" s="244" t="str">
        <f t="shared" si="69"/>
        <v>100866U</v>
      </c>
      <c r="C4436" s="244" t="s">
        <v>17259</v>
      </c>
      <c r="D4436" s="244" t="s">
        <v>2</v>
      </c>
      <c r="E4436" s="244" t="s">
        <v>4952</v>
      </c>
      <c r="F4436" s="245">
        <v>223.63</v>
      </c>
    </row>
    <row r="4437" spans="1:6" ht="13.5">
      <c r="A4437" s="244" t="s">
        <v>17260</v>
      </c>
      <c r="B4437" s="244" t="str">
        <f t="shared" si="69"/>
        <v>100867U</v>
      </c>
      <c r="C4437" s="244" t="s">
        <v>17261</v>
      </c>
      <c r="D4437" s="244" t="s">
        <v>2</v>
      </c>
      <c r="E4437" s="244" t="s">
        <v>4952</v>
      </c>
      <c r="F4437" s="245">
        <v>238.35</v>
      </c>
    </row>
    <row r="4438" spans="1:6" ht="13.5">
      <c r="A4438" s="244" t="s">
        <v>17262</v>
      </c>
      <c r="B4438" s="244" t="str">
        <f t="shared" si="69"/>
        <v>100868U</v>
      </c>
      <c r="C4438" s="244" t="s">
        <v>17263</v>
      </c>
      <c r="D4438" s="244" t="s">
        <v>2</v>
      </c>
      <c r="E4438" s="244" t="s">
        <v>4952</v>
      </c>
      <c r="F4438" s="245">
        <v>248.15</v>
      </c>
    </row>
    <row r="4439" spans="1:6" ht="13.5">
      <c r="A4439" s="244" t="s">
        <v>17264</v>
      </c>
      <c r="B4439" s="244" t="str">
        <f t="shared" si="69"/>
        <v>100869U</v>
      </c>
      <c r="C4439" s="244" t="s">
        <v>17265</v>
      </c>
      <c r="D4439" s="244" t="s">
        <v>2</v>
      </c>
      <c r="E4439" s="244" t="s">
        <v>4952</v>
      </c>
      <c r="F4439" s="245">
        <v>255.66</v>
      </c>
    </row>
    <row r="4440" spans="1:6" ht="13.5">
      <c r="A4440" s="244" t="s">
        <v>17266</v>
      </c>
      <c r="B4440" s="244" t="str">
        <f t="shared" si="69"/>
        <v>100870U</v>
      </c>
      <c r="C4440" s="244" t="s">
        <v>17267</v>
      </c>
      <c r="D4440" s="244" t="s">
        <v>2</v>
      </c>
      <c r="E4440" s="244" t="s">
        <v>4952</v>
      </c>
      <c r="F4440" s="245">
        <v>175.06</v>
      </c>
    </row>
    <row r="4441" spans="1:6" ht="13.5">
      <c r="A4441" s="244" t="s">
        <v>17268</v>
      </c>
      <c r="B4441" s="244" t="str">
        <f t="shared" si="69"/>
        <v>100871U</v>
      </c>
      <c r="C4441" s="244" t="s">
        <v>17269</v>
      </c>
      <c r="D4441" s="244" t="s">
        <v>2</v>
      </c>
      <c r="E4441" s="244" t="s">
        <v>4952</v>
      </c>
      <c r="F4441" s="245">
        <v>187.47</v>
      </c>
    </row>
    <row r="4442" spans="1:6" ht="13.5">
      <c r="A4442" s="244" t="s">
        <v>17270</v>
      </c>
      <c r="B4442" s="244" t="str">
        <f t="shared" si="69"/>
        <v>100872U</v>
      </c>
      <c r="C4442" s="244" t="s">
        <v>17271</v>
      </c>
      <c r="D4442" s="244" t="s">
        <v>2</v>
      </c>
      <c r="E4442" s="244" t="s">
        <v>4952</v>
      </c>
      <c r="F4442" s="245">
        <v>195.39</v>
      </c>
    </row>
    <row r="4443" spans="1:6" ht="13.5">
      <c r="A4443" s="244" t="s">
        <v>17272</v>
      </c>
      <c r="B4443" s="244" t="str">
        <f t="shared" si="69"/>
        <v>100873U</v>
      </c>
      <c r="C4443" s="244" t="s">
        <v>17273</v>
      </c>
      <c r="D4443" s="244" t="s">
        <v>2</v>
      </c>
      <c r="E4443" s="244" t="s">
        <v>4952</v>
      </c>
      <c r="F4443" s="245">
        <v>200.33</v>
      </c>
    </row>
    <row r="4444" spans="1:6" ht="13.5">
      <c r="A4444" s="244" t="s">
        <v>17274</v>
      </c>
      <c r="B4444" s="244" t="str">
        <f t="shared" si="69"/>
        <v>100874U</v>
      </c>
      <c r="C4444" s="244" t="s">
        <v>17275</v>
      </c>
      <c r="D4444" s="244" t="s">
        <v>2</v>
      </c>
      <c r="E4444" s="244" t="s">
        <v>4952</v>
      </c>
      <c r="F4444" s="245">
        <v>223.63</v>
      </c>
    </row>
    <row r="4445" spans="1:6" ht="13.5">
      <c r="A4445" s="244" t="s">
        <v>17276</v>
      </c>
      <c r="B4445" s="244" t="str">
        <f t="shared" si="69"/>
        <v>100875U</v>
      </c>
      <c r="C4445" s="244" t="s">
        <v>17277</v>
      </c>
      <c r="D4445" s="244" t="s">
        <v>2</v>
      </c>
      <c r="E4445" s="244" t="s">
        <v>4952</v>
      </c>
      <c r="F4445" s="245">
        <v>803.39</v>
      </c>
    </row>
    <row r="4446" spans="1:6" ht="13.5">
      <c r="A4446" s="244" t="s">
        <v>14186</v>
      </c>
      <c r="B4446" s="244" t="str">
        <f t="shared" si="69"/>
        <v>6087U</v>
      </c>
      <c r="C4446" s="244" t="s">
        <v>8062</v>
      </c>
      <c r="D4446" s="244" t="s">
        <v>2</v>
      </c>
      <c r="E4446" s="244" t="s">
        <v>4900</v>
      </c>
      <c r="F4446" s="245">
        <v>21.65</v>
      </c>
    </row>
    <row r="4447" spans="1:6" ht="13.5">
      <c r="A4447" s="244" t="s">
        <v>14187</v>
      </c>
      <c r="B4447" s="244" t="str">
        <f t="shared" si="69"/>
        <v>98052U</v>
      </c>
      <c r="C4447" s="244" t="s">
        <v>14188</v>
      </c>
      <c r="D4447" s="244" t="s">
        <v>2</v>
      </c>
      <c r="E4447" s="244" t="s">
        <v>4952</v>
      </c>
      <c r="F4447" s="280">
        <v>1076.8800000000001</v>
      </c>
    </row>
    <row r="4448" spans="1:6" ht="13.5">
      <c r="A4448" s="244" t="s">
        <v>14189</v>
      </c>
      <c r="B4448" s="244" t="str">
        <f t="shared" si="69"/>
        <v>98053U</v>
      </c>
      <c r="C4448" s="244" t="s">
        <v>14190</v>
      </c>
      <c r="D4448" s="244" t="s">
        <v>2</v>
      </c>
      <c r="E4448" s="244" t="s">
        <v>4952</v>
      </c>
      <c r="F4448" s="280">
        <v>1574.07</v>
      </c>
    </row>
    <row r="4449" spans="1:6" ht="13.5">
      <c r="A4449" s="244" t="s">
        <v>14191</v>
      </c>
      <c r="B4449" s="244" t="str">
        <f t="shared" si="69"/>
        <v>98054U</v>
      </c>
      <c r="C4449" s="244" t="s">
        <v>14192</v>
      </c>
      <c r="D4449" s="244" t="s">
        <v>2</v>
      </c>
      <c r="E4449" s="244" t="s">
        <v>4952</v>
      </c>
      <c r="F4449" s="280">
        <v>2316.42</v>
      </c>
    </row>
    <row r="4450" spans="1:6" ht="13.5">
      <c r="A4450" s="244" t="s">
        <v>14193</v>
      </c>
      <c r="B4450" s="244" t="str">
        <f t="shared" si="69"/>
        <v>98055U</v>
      </c>
      <c r="C4450" s="244" t="s">
        <v>14194</v>
      </c>
      <c r="D4450" s="244" t="s">
        <v>2</v>
      </c>
      <c r="E4450" s="244" t="s">
        <v>4952</v>
      </c>
      <c r="F4450" s="280">
        <v>3072.91</v>
      </c>
    </row>
    <row r="4451" spans="1:6" ht="13.5">
      <c r="A4451" s="244" t="s">
        <v>14195</v>
      </c>
      <c r="B4451" s="244" t="str">
        <f t="shared" si="69"/>
        <v>98056U</v>
      </c>
      <c r="C4451" s="244" t="s">
        <v>14196</v>
      </c>
      <c r="D4451" s="244" t="s">
        <v>2</v>
      </c>
      <c r="E4451" s="244" t="s">
        <v>4952</v>
      </c>
      <c r="F4451" s="280">
        <v>3551.38</v>
      </c>
    </row>
    <row r="4452" spans="1:6" ht="13.5">
      <c r="A4452" s="244" t="s">
        <v>14197</v>
      </c>
      <c r="B4452" s="244" t="str">
        <f t="shared" si="69"/>
        <v>98057U</v>
      </c>
      <c r="C4452" s="244" t="s">
        <v>14198</v>
      </c>
      <c r="D4452" s="244" t="s">
        <v>2</v>
      </c>
      <c r="E4452" s="244" t="s">
        <v>4952</v>
      </c>
      <c r="F4452" s="280">
        <v>4673.45</v>
      </c>
    </row>
    <row r="4453" spans="1:6" ht="13.5">
      <c r="A4453" s="244" t="s">
        <v>14199</v>
      </c>
      <c r="B4453" s="244" t="str">
        <f t="shared" si="69"/>
        <v>98066U</v>
      </c>
      <c r="C4453" s="244" t="s">
        <v>14200</v>
      </c>
      <c r="D4453" s="244" t="s">
        <v>2</v>
      </c>
      <c r="E4453" s="244" t="s">
        <v>4952</v>
      </c>
      <c r="F4453" s="280">
        <v>3499.57</v>
      </c>
    </row>
    <row r="4454" spans="1:6" ht="13.5">
      <c r="A4454" s="244" t="s">
        <v>14201</v>
      </c>
      <c r="B4454" s="244" t="str">
        <f t="shared" si="69"/>
        <v>98067U</v>
      </c>
      <c r="C4454" s="244" t="s">
        <v>14202</v>
      </c>
      <c r="D4454" s="244" t="s">
        <v>2</v>
      </c>
      <c r="E4454" s="244" t="s">
        <v>4952</v>
      </c>
      <c r="F4454" s="280">
        <v>4676.3999999999996</v>
      </c>
    </row>
    <row r="4455" spans="1:6" ht="13.5">
      <c r="A4455" s="244" t="s">
        <v>14203</v>
      </c>
      <c r="B4455" s="244" t="str">
        <f t="shared" si="69"/>
        <v>98068U</v>
      </c>
      <c r="C4455" s="244" t="s">
        <v>14204</v>
      </c>
      <c r="D4455" s="244" t="s">
        <v>2</v>
      </c>
      <c r="E4455" s="244" t="s">
        <v>4952</v>
      </c>
      <c r="F4455" s="280">
        <v>6612.69</v>
      </c>
    </row>
    <row r="4456" spans="1:6" ht="13.5">
      <c r="A4456" s="244" t="s">
        <v>14205</v>
      </c>
      <c r="B4456" s="244" t="str">
        <f t="shared" si="69"/>
        <v>98069U</v>
      </c>
      <c r="C4456" s="244" t="s">
        <v>14206</v>
      </c>
      <c r="D4456" s="244" t="s">
        <v>2</v>
      </c>
      <c r="E4456" s="244" t="s">
        <v>4952</v>
      </c>
      <c r="F4456" s="280">
        <v>8860.26</v>
      </c>
    </row>
    <row r="4457" spans="1:6" ht="13.5">
      <c r="A4457" s="244" t="s">
        <v>14207</v>
      </c>
      <c r="B4457" s="244" t="str">
        <f t="shared" si="69"/>
        <v>98070U</v>
      </c>
      <c r="C4457" s="244" t="s">
        <v>14208</v>
      </c>
      <c r="D4457" s="244" t="s">
        <v>2</v>
      </c>
      <c r="E4457" s="244" t="s">
        <v>4952</v>
      </c>
      <c r="F4457" s="280">
        <v>10157.83</v>
      </c>
    </row>
    <row r="4458" spans="1:6" ht="13.5">
      <c r="A4458" s="244" t="s">
        <v>14209</v>
      </c>
      <c r="B4458" s="244" t="str">
        <f t="shared" si="69"/>
        <v>98071U</v>
      </c>
      <c r="C4458" s="244" t="s">
        <v>14210</v>
      </c>
      <c r="D4458" s="244" t="s">
        <v>2</v>
      </c>
      <c r="E4458" s="244" t="s">
        <v>4952</v>
      </c>
      <c r="F4458" s="280">
        <v>11157.83</v>
      </c>
    </row>
    <row r="4459" spans="1:6" ht="13.5">
      <c r="A4459" s="244" t="s">
        <v>14211</v>
      </c>
      <c r="B4459" s="244" t="str">
        <f t="shared" si="69"/>
        <v>98072U</v>
      </c>
      <c r="C4459" s="244" t="s">
        <v>14212</v>
      </c>
      <c r="D4459" s="244" t="s">
        <v>2</v>
      </c>
      <c r="E4459" s="244" t="s">
        <v>4952</v>
      </c>
      <c r="F4459" s="280">
        <v>2919.11</v>
      </c>
    </row>
    <row r="4460" spans="1:6" ht="13.5">
      <c r="A4460" s="244" t="s">
        <v>14213</v>
      </c>
      <c r="B4460" s="244" t="str">
        <f t="shared" si="69"/>
        <v>98073U</v>
      </c>
      <c r="C4460" s="244" t="s">
        <v>14214</v>
      </c>
      <c r="D4460" s="244" t="s">
        <v>2</v>
      </c>
      <c r="E4460" s="244" t="s">
        <v>4952</v>
      </c>
      <c r="F4460" s="280">
        <v>4549.4399999999996</v>
      </c>
    </row>
    <row r="4461" spans="1:6" ht="13.5">
      <c r="A4461" s="244" t="s">
        <v>14215</v>
      </c>
      <c r="B4461" s="244" t="str">
        <f t="shared" si="69"/>
        <v>98074U</v>
      </c>
      <c r="C4461" s="244" t="s">
        <v>14216</v>
      </c>
      <c r="D4461" s="244" t="s">
        <v>2</v>
      </c>
      <c r="E4461" s="244" t="s">
        <v>4952</v>
      </c>
      <c r="F4461" s="280">
        <v>7046.03</v>
      </c>
    </row>
    <row r="4462" spans="1:6" ht="13.5">
      <c r="A4462" s="244" t="s">
        <v>14217</v>
      </c>
      <c r="B4462" s="244" t="str">
        <f t="shared" si="69"/>
        <v>98075U</v>
      </c>
      <c r="C4462" s="244" t="s">
        <v>14218</v>
      </c>
      <c r="D4462" s="244" t="s">
        <v>2</v>
      </c>
      <c r="E4462" s="244" t="s">
        <v>4952</v>
      </c>
      <c r="F4462" s="280">
        <v>9152.4599999999991</v>
      </c>
    </row>
    <row r="4463" spans="1:6" ht="13.5">
      <c r="A4463" s="244" t="s">
        <v>14219</v>
      </c>
      <c r="B4463" s="244" t="str">
        <f t="shared" si="69"/>
        <v>98076U</v>
      </c>
      <c r="C4463" s="244" t="s">
        <v>14220</v>
      </c>
      <c r="D4463" s="244" t="s">
        <v>2</v>
      </c>
      <c r="E4463" s="244" t="s">
        <v>4952</v>
      </c>
      <c r="F4463" s="280">
        <v>10536.21</v>
      </c>
    </row>
    <row r="4464" spans="1:6" ht="13.5">
      <c r="A4464" s="244" t="s">
        <v>14221</v>
      </c>
      <c r="B4464" s="244" t="str">
        <f t="shared" si="69"/>
        <v>98077U</v>
      </c>
      <c r="C4464" s="244" t="s">
        <v>14222</v>
      </c>
      <c r="D4464" s="244" t="s">
        <v>2</v>
      </c>
      <c r="E4464" s="244" t="s">
        <v>4952</v>
      </c>
      <c r="F4464" s="280">
        <v>12397.72</v>
      </c>
    </row>
    <row r="4465" spans="1:6" ht="13.5">
      <c r="A4465" s="244" t="s">
        <v>14223</v>
      </c>
      <c r="B4465" s="244" t="str">
        <f t="shared" si="69"/>
        <v>98078U</v>
      </c>
      <c r="C4465" s="244" t="s">
        <v>14224</v>
      </c>
      <c r="D4465" s="244" t="s">
        <v>2</v>
      </c>
      <c r="E4465" s="244" t="s">
        <v>4952</v>
      </c>
      <c r="F4465" s="280">
        <v>2888.64</v>
      </c>
    </row>
    <row r="4466" spans="1:6" ht="13.5">
      <c r="A4466" s="244" t="s">
        <v>14225</v>
      </c>
      <c r="B4466" s="244" t="str">
        <f t="shared" si="69"/>
        <v>98079U</v>
      </c>
      <c r="C4466" s="244" t="s">
        <v>14226</v>
      </c>
      <c r="D4466" s="244" t="s">
        <v>2</v>
      </c>
      <c r="E4466" s="244" t="s">
        <v>4952</v>
      </c>
      <c r="F4466" s="280">
        <v>5065.7700000000004</v>
      </c>
    </row>
    <row r="4467" spans="1:6" ht="13.5">
      <c r="A4467" s="244" t="s">
        <v>14227</v>
      </c>
      <c r="B4467" s="244" t="str">
        <f t="shared" si="69"/>
        <v>98080U</v>
      </c>
      <c r="C4467" s="244" t="s">
        <v>14228</v>
      </c>
      <c r="D4467" s="244" t="s">
        <v>2</v>
      </c>
      <c r="E4467" s="244" t="s">
        <v>4952</v>
      </c>
      <c r="F4467" s="280">
        <v>6521.57</v>
      </c>
    </row>
    <row r="4468" spans="1:6" ht="13.5">
      <c r="A4468" s="244" t="s">
        <v>14229</v>
      </c>
      <c r="B4468" s="244" t="str">
        <f t="shared" si="69"/>
        <v>98081U</v>
      </c>
      <c r="C4468" s="244" t="s">
        <v>14230</v>
      </c>
      <c r="D4468" s="244" t="s">
        <v>2</v>
      </c>
      <c r="E4468" s="244" t="s">
        <v>4952</v>
      </c>
      <c r="F4468" s="280">
        <v>9667.2800000000007</v>
      </c>
    </row>
    <row r="4469" spans="1:6" ht="13.5">
      <c r="A4469" s="244" t="s">
        <v>14231</v>
      </c>
      <c r="B4469" s="244" t="str">
        <f t="shared" si="69"/>
        <v>98082U</v>
      </c>
      <c r="C4469" s="244" t="s">
        <v>14232</v>
      </c>
      <c r="D4469" s="244" t="s">
        <v>2</v>
      </c>
      <c r="E4469" s="244" t="s">
        <v>4952</v>
      </c>
      <c r="F4469" s="280">
        <v>2736.22</v>
      </c>
    </row>
    <row r="4470" spans="1:6" ht="13.5">
      <c r="A4470" s="244" t="s">
        <v>14233</v>
      </c>
      <c r="B4470" s="244" t="str">
        <f t="shared" si="69"/>
        <v>98083U</v>
      </c>
      <c r="C4470" s="244" t="s">
        <v>14234</v>
      </c>
      <c r="D4470" s="244" t="s">
        <v>2</v>
      </c>
      <c r="E4470" s="244" t="s">
        <v>4952</v>
      </c>
      <c r="F4470" s="280">
        <v>3620.27</v>
      </c>
    </row>
    <row r="4471" spans="1:6" ht="13.5">
      <c r="A4471" s="244" t="s">
        <v>14235</v>
      </c>
      <c r="B4471" s="244" t="str">
        <f t="shared" si="69"/>
        <v>98084U</v>
      </c>
      <c r="C4471" s="244" t="s">
        <v>14236</v>
      </c>
      <c r="D4471" s="244" t="s">
        <v>2</v>
      </c>
      <c r="E4471" s="244" t="s">
        <v>4952</v>
      </c>
      <c r="F4471" s="280">
        <v>5087.51</v>
      </c>
    </row>
    <row r="4472" spans="1:6" ht="13.5">
      <c r="A4472" s="244" t="s">
        <v>14237</v>
      </c>
      <c r="B4472" s="244" t="str">
        <f t="shared" si="69"/>
        <v>98085U</v>
      </c>
      <c r="C4472" s="244" t="s">
        <v>14238</v>
      </c>
      <c r="D4472" s="244" t="s">
        <v>2</v>
      </c>
      <c r="E4472" s="244" t="s">
        <v>4952</v>
      </c>
      <c r="F4472" s="280">
        <v>6885.53</v>
      </c>
    </row>
    <row r="4473" spans="1:6" ht="13.5">
      <c r="A4473" s="244" t="s">
        <v>14239</v>
      </c>
      <c r="B4473" s="244" t="str">
        <f t="shared" si="69"/>
        <v>98086U</v>
      </c>
      <c r="C4473" s="244" t="s">
        <v>14240</v>
      </c>
      <c r="D4473" s="244" t="s">
        <v>2</v>
      </c>
      <c r="E4473" s="244" t="s">
        <v>4952</v>
      </c>
      <c r="F4473" s="280">
        <v>7796.74</v>
      </c>
    </row>
    <row r="4474" spans="1:6" ht="13.5">
      <c r="A4474" s="244" t="s">
        <v>14241</v>
      </c>
      <c r="B4474" s="244" t="str">
        <f t="shared" si="69"/>
        <v>98087U</v>
      </c>
      <c r="C4474" s="244" t="s">
        <v>14242</v>
      </c>
      <c r="D4474" s="244" t="s">
        <v>2</v>
      </c>
      <c r="E4474" s="244" t="s">
        <v>4952</v>
      </c>
      <c r="F4474" s="280">
        <v>8370.16</v>
      </c>
    </row>
    <row r="4475" spans="1:6" ht="13.5">
      <c r="A4475" s="244" t="s">
        <v>14243</v>
      </c>
      <c r="B4475" s="244" t="str">
        <f t="shared" si="69"/>
        <v>98088U</v>
      </c>
      <c r="C4475" s="244" t="s">
        <v>14244</v>
      </c>
      <c r="D4475" s="244" t="s">
        <v>2</v>
      </c>
      <c r="E4475" s="244" t="s">
        <v>4952</v>
      </c>
      <c r="F4475" s="280">
        <v>2330.35</v>
      </c>
    </row>
    <row r="4476" spans="1:6" ht="13.5">
      <c r="A4476" s="244" t="s">
        <v>14245</v>
      </c>
      <c r="B4476" s="244" t="str">
        <f t="shared" si="69"/>
        <v>98089U</v>
      </c>
      <c r="C4476" s="244" t="s">
        <v>14246</v>
      </c>
      <c r="D4476" s="244" t="s">
        <v>2</v>
      </c>
      <c r="E4476" s="244" t="s">
        <v>4952</v>
      </c>
      <c r="F4476" s="280">
        <v>3676.61</v>
      </c>
    </row>
    <row r="4477" spans="1:6" ht="13.5">
      <c r="A4477" s="244" t="s">
        <v>14247</v>
      </c>
      <c r="B4477" s="244" t="str">
        <f t="shared" si="69"/>
        <v>98090U</v>
      </c>
      <c r="C4477" s="244" t="s">
        <v>14248</v>
      </c>
      <c r="D4477" s="244" t="s">
        <v>2</v>
      </c>
      <c r="E4477" s="244" t="s">
        <v>4952</v>
      </c>
      <c r="F4477" s="280">
        <v>5763.77</v>
      </c>
    </row>
    <row r="4478" spans="1:6" ht="13.5">
      <c r="A4478" s="244" t="s">
        <v>14249</v>
      </c>
      <c r="B4478" s="244" t="str">
        <f t="shared" si="69"/>
        <v>98091U</v>
      </c>
      <c r="C4478" s="244" t="s">
        <v>14250</v>
      </c>
      <c r="D4478" s="244" t="s">
        <v>2</v>
      </c>
      <c r="E4478" s="244" t="s">
        <v>4952</v>
      </c>
      <c r="F4478" s="280">
        <v>7418.8</v>
      </c>
    </row>
    <row r="4479" spans="1:6" ht="13.5">
      <c r="A4479" s="244" t="s">
        <v>14251</v>
      </c>
      <c r="B4479" s="244" t="str">
        <f t="shared" si="69"/>
        <v>98092U</v>
      </c>
      <c r="C4479" s="244" t="s">
        <v>14252</v>
      </c>
      <c r="D4479" s="244" t="s">
        <v>2</v>
      </c>
      <c r="E4479" s="244" t="s">
        <v>4952</v>
      </c>
      <c r="F4479" s="280">
        <v>8727.3700000000008</v>
      </c>
    </row>
    <row r="4480" spans="1:6" ht="13.5">
      <c r="A4480" s="244" t="s">
        <v>14253</v>
      </c>
      <c r="B4480" s="244" t="str">
        <f t="shared" si="69"/>
        <v>98093U</v>
      </c>
      <c r="C4480" s="244" t="s">
        <v>14254</v>
      </c>
      <c r="D4480" s="244" t="s">
        <v>2</v>
      </c>
      <c r="E4480" s="244" t="s">
        <v>4952</v>
      </c>
      <c r="F4480" s="280">
        <v>10297.75</v>
      </c>
    </row>
    <row r="4481" spans="1:6" ht="13.5">
      <c r="A4481" s="244" t="s">
        <v>14255</v>
      </c>
      <c r="B4481" s="244" t="str">
        <f t="shared" si="69"/>
        <v>98094U</v>
      </c>
      <c r="C4481" s="244" t="s">
        <v>14256</v>
      </c>
      <c r="D4481" s="244" t="s">
        <v>2</v>
      </c>
      <c r="E4481" s="244" t="s">
        <v>4952</v>
      </c>
      <c r="F4481" s="280">
        <v>1930.96</v>
      </c>
    </row>
    <row r="4482" spans="1:6" ht="13.5">
      <c r="A4482" s="244" t="s">
        <v>14257</v>
      </c>
      <c r="B4482" s="244" t="str">
        <f t="shared" si="69"/>
        <v>98099U</v>
      </c>
      <c r="C4482" s="244" t="s">
        <v>14258</v>
      </c>
      <c r="D4482" s="244" t="s">
        <v>2</v>
      </c>
      <c r="E4482" s="244" t="s">
        <v>4952</v>
      </c>
      <c r="F4482" s="280">
        <v>3316.1</v>
      </c>
    </row>
    <row r="4483" spans="1:6" ht="13.5">
      <c r="A4483" s="244" t="s">
        <v>14259</v>
      </c>
      <c r="B4483" s="244" t="str">
        <f t="shared" si="69"/>
        <v>98100U</v>
      </c>
      <c r="C4483" s="244" t="s">
        <v>14260</v>
      </c>
      <c r="D4483" s="244" t="s">
        <v>2</v>
      </c>
      <c r="E4483" s="244" t="s">
        <v>4952</v>
      </c>
      <c r="F4483" s="280">
        <v>4331.91</v>
      </c>
    </row>
    <row r="4484" spans="1:6" ht="13.5">
      <c r="A4484" s="244" t="s">
        <v>14261</v>
      </c>
      <c r="B4484" s="244" t="str">
        <f t="shared" si="69"/>
        <v>98101U</v>
      </c>
      <c r="C4484" s="244" t="s">
        <v>14262</v>
      </c>
      <c r="D4484" s="244" t="s">
        <v>2</v>
      </c>
      <c r="E4484" s="244" t="s">
        <v>4952</v>
      </c>
      <c r="F4484" s="280">
        <v>6409.31</v>
      </c>
    </row>
    <row r="4485" spans="1:6" ht="13.5">
      <c r="A4485" s="244" t="s">
        <v>14263</v>
      </c>
      <c r="B4485" s="244" t="str">
        <f t="shared" si="69"/>
        <v>98109U</v>
      </c>
      <c r="C4485" s="244" t="s">
        <v>14264</v>
      </c>
      <c r="D4485" s="244" t="s">
        <v>2</v>
      </c>
      <c r="E4485" s="244" t="s">
        <v>4952</v>
      </c>
      <c r="F4485" s="245">
        <v>579.19000000000005</v>
      </c>
    </row>
    <row r="4486" spans="1:6" ht="13.5">
      <c r="A4486" s="244" t="s">
        <v>14265</v>
      </c>
      <c r="B4486" s="244" t="str">
        <f t="shared" si="69"/>
        <v>98110U</v>
      </c>
      <c r="C4486" s="244" t="s">
        <v>14266</v>
      </c>
      <c r="D4486" s="244" t="s">
        <v>2</v>
      </c>
      <c r="E4486" s="244" t="s">
        <v>4952</v>
      </c>
      <c r="F4486" s="245">
        <v>294.51</v>
      </c>
    </row>
    <row r="4487" spans="1:6" ht="13.5">
      <c r="A4487" s="244" t="s">
        <v>14267</v>
      </c>
      <c r="B4487" s="244" t="str">
        <f t="shared" si="69"/>
        <v>98111U</v>
      </c>
      <c r="C4487" s="244" t="s">
        <v>14268</v>
      </c>
      <c r="D4487" s="244" t="s">
        <v>2</v>
      </c>
      <c r="E4487" s="244" t="s">
        <v>4952</v>
      </c>
      <c r="F4487" s="245">
        <v>16.98</v>
      </c>
    </row>
    <row r="4488" spans="1:6" ht="13.5">
      <c r="A4488" s="244" t="s">
        <v>14269</v>
      </c>
      <c r="B4488" s="244" t="str">
        <f t="shared" ref="B4488:B4551" si="70">A4488&amp;"U"</f>
        <v>98114U</v>
      </c>
      <c r="C4488" s="244" t="s">
        <v>14270</v>
      </c>
      <c r="D4488" s="244" t="s">
        <v>2</v>
      </c>
      <c r="E4488" s="244" t="s">
        <v>4952</v>
      </c>
      <c r="F4488" s="245">
        <v>459.5</v>
      </c>
    </row>
    <row r="4489" spans="1:6" ht="13.5">
      <c r="A4489" s="244" t="s">
        <v>14271</v>
      </c>
      <c r="B4489" s="244" t="str">
        <f t="shared" si="70"/>
        <v>98115U</v>
      </c>
      <c r="C4489" s="244" t="s">
        <v>14272</v>
      </c>
      <c r="D4489" s="244" t="s">
        <v>2</v>
      </c>
      <c r="E4489" s="244" t="s">
        <v>4952</v>
      </c>
      <c r="F4489" s="245">
        <v>82.93</v>
      </c>
    </row>
    <row r="4490" spans="1:6" ht="13.5">
      <c r="A4490" s="244" t="s">
        <v>14273</v>
      </c>
      <c r="B4490" s="244" t="str">
        <f t="shared" si="70"/>
        <v>89957U</v>
      </c>
      <c r="C4490" s="244" t="s">
        <v>8063</v>
      </c>
      <c r="D4490" s="244" t="s">
        <v>2</v>
      </c>
      <c r="E4490" s="244" t="s">
        <v>4900</v>
      </c>
      <c r="F4490" s="245">
        <v>95.81</v>
      </c>
    </row>
    <row r="4491" spans="1:6" ht="13.5">
      <c r="A4491" s="244" t="s">
        <v>14274</v>
      </c>
      <c r="B4491" s="244" t="str">
        <f t="shared" si="70"/>
        <v>89959U</v>
      </c>
      <c r="C4491" s="244" t="s">
        <v>8064</v>
      </c>
      <c r="D4491" s="244" t="s">
        <v>2</v>
      </c>
      <c r="E4491" s="244" t="s">
        <v>4900</v>
      </c>
      <c r="F4491" s="245">
        <v>156.19</v>
      </c>
    </row>
    <row r="4492" spans="1:6" ht="13.5">
      <c r="A4492" s="244" t="s">
        <v>14275</v>
      </c>
      <c r="B4492" s="244" t="str">
        <f t="shared" si="70"/>
        <v>89349U</v>
      </c>
      <c r="C4492" s="244" t="s">
        <v>8065</v>
      </c>
      <c r="D4492" s="244" t="s">
        <v>2</v>
      </c>
      <c r="E4492" s="244" t="s">
        <v>4900</v>
      </c>
      <c r="F4492" s="245">
        <v>20.91</v>
      </c>
    </row>
    <row r="4493" spans="1:6" ht="13.5">
      <c r="A4493" s="244" t="s">
        <v>14276</v>
      </c>
      <c r="B4493" s="244" t="str">
        <f t="shared" si="70"/>
        <v>89351U</v>
      </c>
      <c r="C4493" s="244" t="s">
        <v>14277</v>
      </c>
      <c r="D4493" s="244" t="s">
        <v>2</v>
      </c>
      <c r="E4493" s="244" t="s">
        <v>4900</v>
      </c>
      <c r="F4493" s="245">
        <v>23.68</v>
      </c>
    </row>
    <row r="4494" spans="1:6" ht="13.5">
      <c r="A4494" s="244" t="s">
        <v>14278</v>
      </c>
      <c r="B4494" s="244" t="str">
        <f t="shared" si="70"/>
        <v>89352U</v>
      </c>
      <c r="C4494" s="244" t="s">
        <v>8066</v>
      </c>
      <c r="D4494" s="244" t="s">
        <v>2</v>
      </c>
      <c r="E4494" s="244" t="s">
        <v>4900</v>
      </c>
      <c r="F4494" s="245">
        <v>26.79</v>
      </c>
    </row>
    <row r="4495" spans="1:6" ht="13.5">
      <c r="A4495" s="244" t="s">
        <v>14279</v>
      </c>
      <c r="B4495" s="244" t="str">
        <f t="shared" si="70"/>
        <v>89353U</v>
      </c>
      <c r="C4495" s="244" t="s">
        <v>4878</v>
      </c>
      <c r="D4495" s="244" t="s">
        <v>2</v>
      </c>
      <c r="E4495" s="244" t="s">
        <v>4900</v>
      </c>
      <c r="F4495" s="245">
        <v>27.9</v>
      </c>
    </row>
    <row r="4496" spans="1:6" ht="13.5">
      <c r="A4496" s="244" t="s">
        <v>14280</v>
      </c>
      <c r="B4496" s="244" t="str">
        <f t="shared" si="70"/>
        <v>89354U</v>
      </c>
      <c r="C4496" s="244" t="s">
        <v>8067</v>
      </c>
      <c r="D4496" s="244" t="s">
        <v>2</v>
      </c>
      <c r="E4496" s="244" t="s">
        <v>4900</v>
      </c>
      <c r="F4496" s="245">
        <v>208.21</v>
      </c>
    </row>
    <row r="4497" spans="1:6" ht="13.5">
      <c r="A4497" s="244" t="s">
        <v>14281</v>
      </c>
      <c r="B4497" s="244" t="str">
        <f t="shared" si="70"/>
        <v>89969U</v>
      </c>
      <c r="C4497" s="244" t="s">
        <v>8068</v>
      </c>
      <c r="D4497" s="244" t="s">
        <v>2</v>
      </c>
      <c r="E4497" s="244" t="s">
        <v>4900</v>
      </c>
      <c r="F4497" s="245">
        <v>30.55</v>
      </c>
    </row>
    <row r="4498" spans="1:6" ht="13.5">
      <c r="A4498" s="244" t="s">
        <v>14282</v>
      </c>
      <c r="B4498" s="244" t="str">
        <f t="shared" si="70"/>
        <v>89970U</v>
      </c>
      <c r="C4498" s="244" t="s">
        <v>8069</v>
      </c>
      <c r="D4498" s="244" t="s">
        <v>2</v>
      </c>
      <c r="E4498" s="244" t="s">
        <v>4900</v>
      </c>
      <c r="F4498" s="245">
        <v>33.42</v>
      </c>
    </row>
    <row r="4499" spans="1:6" ht="13.5">
      <c r="A4499" s="244" t="s">
        <v>14283</v>
      </c>
      <c r="B4499" s="244" t="str">
        <f t="shared" si="70"/>
        <v>89971U</v>
      </c>
      <c r="C4499" s="244" t="s">
        <v>8070</v>
      </c>
      <c r="D4499" s="244" t="s">
        <v>2</v>
      </c>
      <c r="E4499" s="244" t="s">
        <v>4900</v>
      </c>
      <c r="F4499" s="245">
        <v>34.590000000000003</v>
      </c>
    </row>
    <row r="4500" spans="1:6" ht="13.5">
      <c r="A4500" s="244" t="s">
        <v>14284</v>
      </c>
      <c r="B4500" s="244" t="str">
        <f t="shared" si="70"/>
        <v>89972U</v>
      </c>
      <c r="C4500" s="244" t="s">
        <v>8071</v>
      </c>
      <c r="D4500" s="244" t="s">
        <v>2</v>
      </c>
      <c r="E4500" s="244" t="s">
        <v>4900</v>
      </c>
      <c r="F4500" s="245">
        <v>37.14</v>
      </c>
    </row>
    <row r="4501" spans="1:6" ht="13.5">
      <c r="A4501" s="244" t="s">
        <v>14285</v>
      </c>
      <c r="B4501" s="244" t="str">
        <f t="shared" si="70"/>
        <v>89973U</v>
      </c>
      <c r="C4501" s="244" t="s">
        <v>8072</v>
      </c>
      <c r="D4501" s="244" t="s">
        <v>2</v>
      </c>
      <c r="E4501" s="244" t="s">
        <v>4900</v>
      </c>
      <c r="F4501" s="245">
        <v>348.34</v>
      </c>
    </row>
    <row r="4502" spans="1:6" ht="13.5">
      <c r="A4502" s="244" t="s">
        <v>14286</v>
      </c>
      <c r="B4502" s="244" t="str">
        <f t="shared" si="70"/>
        <v>89974U</v>
      </c>
      <c r="C4502" s="244" t="s">
        <v>8073</v>
      </c>
      <c r="D4502" s="244" t="s">
        <v>2</v>
      </c>
      <c r="E4502" s="244" t="s">
        <v>4900</v>
      </c>
      <c r="F4502" s="245">
        <v>198.96</v>
      </c>
    </row>
    <row r="4503" spans="1:6" ht="13.5">
      <c r="A4503" s="244" t="s">
        <v>14287</v>
      </c>
      <c r="B4503" s="244" t="str">
        <f t="shared" si="70"/>
        <v>89984U</v>
      </c>
      <c r="C4503" s="244" t="s">
        <v>8074</v>
      </c>
      <c r="D4503" s="244" t="s">
        <v>2</v>
      </c>
      <c r="E4503" s="244" t="s">
        <v>4900</v>
      </c>
      <c r="F4503" s="245">
        <v>56.26</v>
      </c>
    </row>
    <row r="4504" spans="1:6" ht="13.5">
      <c r="A4504" s="244" t="s">
        <v>14288</v>
      </c>
      <c r="B4504" s="244" t="str">
        <f t="shared" si="70"/>
        <v>89985U</v>
      </c>
      <c r="C4504" s="244" t="s">
        <v>8075</v>
      </c>
      <c r="D4504" s="244" t="s">
        <v>2</v>
      </c>
      <c r="E4504" s="244" t="s">
        <v>4900</v>
      </c>
      <c r="F4504" s="245">
        <v>57.86</v>
      </c>
    </row>
    <row r="4505" spans="1:6" ht="13.5">
      <c r="A4505" s="244" t="s">
        <v>14289</v>
      </c>
      <c r="B4505" s="244" t="str">
        <f t="shared" si="70"/>
        <v>89986U</v>
      </c>
      <c r="C4505" s="244" t="s">
        <v>8076</v>
      </c>
      <c r="D4505" s="244" t="s">
        <v>2</v>
      </c>
      <c r="E4505" s="244" t="s">
        <v>4900</v>
      </c>
      <c r="F4505" s="245">
        <v>54.91</v>
      </c>
    </row>
    <row r="4506" spans="1:6" ht="13.5">
      <c r="A4506" s="244" t="s">
        <v>14290</v>
      </c>
      <c r="B4506" s="244" t="str">
        <f t="shared" si="70"/>
        <v>89987U</v>
      </c>
      <c r="C4506" s="244" t="s">
        <v>8077</v>
      </c>
      <c r="D4506" s="244" t="s">
        <v>2</v>
      </c>
      <c r="E4506" s="244" t="s">
        <v>4900</v>
      </c>
      <c r="F4506" s="245">
        <v>60.82</v>
      </c>
    </row>
    <row r="4507" spans="1:6" ht="13.5">
      <c r="A4507" s="244" t="s">
        <v>14291</v>
      </c>
      <c r="B4507" s="244" t="str">
        <f t="shared" si="70"/>
        <v>90371U</v>
      </c>
      <c r="C4507" s="244" t="s">
        <v>8078</v>
      </c>
      <c r="D4507" s="244" t="s">
        <v>2</v>
      </c>
      <c r="E4507" s="244" t="s">
        <v>4900</v>
      </c>
      <c r="F4507" s="245">
        <v>19.89</v>
      </c>
    </row>
    <row r="4508" spans="1:6" ht="13.5">
      <c r="A4508" s="244" t="s">
        <v>14292</v>
      </c>
      <c r="B4508" s="244" t="str">
        <f t="shared" si="70"/>
        <v>94489U</v>
      </c>
      <c r="C4508" s="244" t="s">
        <v>8079</v>
      </c>
      <c r="D4508" s="244" t="s">
        <v>2</v>
      </c>
      <c r="E4508" s="244" t="s">
        <v>4900</v>
      </c>
      <c r="F4508" s="245">
        <v>16.88</v>
      </c>
    </row>
    <row r="4509" spans="1:6" ht="13.5">
      <c r="A4509" s="244" t="s">
        <v>14293</v>
      </c>
      <c r="B4509" s="244" t="str">
        <f t="shared" si="70"/>
        <v>94490U</v>
      </c>
      <c r="C4509" s="244" t="s">
        <v>8080</v>
      </c>
      <c r="D4509" s="244" t="s">
        <v>2</v>
      </c>
      <c r="E4509" s="244" t="s">
        <v>4900</v>
      </c>
      <c r="F4509" s="245">
        <v>28.21</v>
      </c>
    </row>
    <row r="4510" spans="1:6" ht="13.5">
      <c r="A4510" s="244" t="s">
        <v>14294</v>
      </c>
      <c r="B4510" s="244" t="str">
        <f t="shared" si="70"/>
        <v>94491U</v>
      </c>
      <c r="C4510" s="244" t="s">
        <v>8081</v>
      </c>
      <c r="D4510" s="244" t="s">
        <v>2</v>
      </c>
      <c r="E4510" s="244" t="s">
        <v>4900</v>
      </c>
      <c r="F4510" s="245">
        <v>39.06</v>
      </c>
    </row>
    <row r="4511" spans="1:6" ht="13.5">
      <c r="A4511" s="244" t="s">
        <v>14295</v>
      </c>
      <c r="B4511" s="244" t="str">
        <f t="shared" si="70"/>
        <v>94492U</v>
      </c>
      <c r="C4511" s="244" t="s">
        <v>8082</v>
      </c>
      <c r="D4511" s="244" t="s">
        <v>2</v>
      </c>
      <c r="E4511" s="244" t="s">
        <v>4900</v>
      </c>
      <c r="F4511" s="245">
        <v>40</v>
      </c>
    </row>
    <row r="4512" spans="1:6" ht="13.5">
      <c r="A4512" s="244" t="s">
        <v>14296</v>
      </c>
      <c r="B4512" s="244" t="str">
        <f t="shared" si="70"/>
        <v>94493U</v>
      </c>
      <c r="C4512" s="244" t="s">
        <v>8083</v>
      </c>
      <c r="D4512" s="244" t="s">
        <v>2</v>
      </c>
      <c r="E4512" s="244" t="s">
        <v>4900</v>
      </c>
      <c r="F4512" s="245">
        <v>72.91</v>
      </c>
    </row>
    <row r="4513" spans="1:6" ht="13.5">
      <c r="A4513" s="244" t="s">
        <v>14297</v>
      </c>
      <c r="B4513" s="244" t="str">
        <f t="shared" si="70"/>
        <v>94494U</v>
      </c>
      <c r="C4513" s="244" t="s">
        <v>8084</v>
      </c>
      <c r="D4513" s="244" t="s">
        <v>2</v>
      </c>
      <c r="E4513" s="244" t="s">
        <v>4900</v>
      </c>
      <c r="F4513" s="245">
        <v>46.31</v>
      </c>
    </row>
    <row r="4514" spans="1:6" ht="13.5">
      <c r="A4514" s="244" t="s">
        <v>14298</v>
      </c>
      <c r="B4514" s="244" t="str">
        <f t="shared" si="70"/>
        <v>94495U</v>
      </c>
      <c r="C4514" s="244" t="s">
        <v>8085</v>
      </c>
      <c r="D4514" s="244" t="s">
        <v>2</v>
      </c>
      <c r="E4514" s="244" t="s">
        <v>4900</v>
      </c>
      <c r="F4514" s="245">
        <v>58.64</v>
      </c>
    </row>
    <row r="4515" spans="1:6" ht="13.5">
      <c r="A4515" s="244" t="s">
        <v>14299</v>
      </c>
      <c r="B4515" s="244" t="str">
        <f t="shared" si="70"/>
        <v>94496U</v>
      </c>
      <c r="C4515" s="244" t="s">
        <v>8086</v>
      </c>
      <c r="D4515" s="244" t="s">
        <v>2</v>
      </c>
      <c r="E4515" s="244" t="s">
        <v>4900</v>
      </c>
      <c r="F4515" s="245">
        <v>71.44</v>
      </c>
    </row>
    <row r="4516" spans="1:6" ht="13.5">
      <c r="A4516" s="244" t="s">
        <v>14300</v>
      </c>
      <c r="B4516" s="244" t="str">
        <f t="shared" si="70"/>
        <v>94497U</v>
      </c>
      <c r="C4516" s="244" t="s">
        <v>8087</v>
      </c>
      <c r="D4516" s="244" t="s">
        <v>2</v>
      </c>
      <c r="E4516" s="244" t="s">
        <v>4900</v>
      </c>
      <c r="F4516" s="245">
        <v>83.48</v>
      </c>
    </row>
    <row r="4517" spans="1:6" ht="13.5">
      <c r="A4517" s="244" t="s">
        <v>14301</v>
      </c>
      <c r="B4517" s="244" t="str">
        <f t="shared" si="70"/>
        <v>94498U</v>
      </c>
      <c r="C4517" s="244" t="s">
        <v>8088</v>
      </c>
      <c r="D4517" s="244" t="s">
        <v>2</v>
      </c>
      <c r="E4517" s="244" t="s">
        <v>4900</v>
      </c>
      <c r="F4517" s="245">
        <v>107.39</v>
      </c>
    </row>
    <row r="4518" spans="1:6" ht="13.5">
      <c r="A4518" s="244" t="s">
        <v>14302</v>
      </c>
      <c r="B4518" s="244" t="str">
        <f t="shared" si="70"/>
        <v>94499U</v>
      </c>
      <c r="C4518" s="244" t="s">
        <v>8089</v>
      </c>
      <c r="D4518" s="244" t="s">
        <v>2</v>
      </c>
      <c r="E4518" s="244" t="s">
        <v>4900</v>
      </c>
      <c r="F4518" s="245">
        <v>193.98</v>
      </c>
    </row>
    <row r="4519" spans="1:6" ht="13.5">
      <c r="A4519" s="244" t="s">
        <v>14303</v>
      </c>
      <c r="B4519" s="244" t="str">
        <f t="shared" si="70"/>
        <v>94500U</v>
      </c>
      <c r="C4519" s="244" t="s">
        <v>8090</v>
      </c>
      <c r="D4519" s="244" t="s">
        <v>2</v>
      </c>
      <c r="E4519" s="244" t="s">
        <v>4900</v>
      </c>
      <c r="F4519" s="245">
        <v>230.38</v>
      </c>
    </row>
    <row r="4520" spans="1:6" ht="13.5">
      <c r="A4520" s="244" t="s">
        <v>14304</v>
      </c>
      <c r="B4520" s="244" t="str">
        <f t="shared" si="70"/>
        <v>94501U</v>
      </c>
      <c r="C4520" s="244" t="s">
        <v>8091</v>
      </c>
      <c r="D4520" s="244" t="s">
        <v>2</v>
      </c>
      <c r="E4520" s="244" t="s">
        <v>4900</v>
      </c>
      <c r="F4520" s="245">
        <v>449.77</v>
      </c>
    </row>
    <row r="4521" spans="1:6" ht="13.5">
      <c r="A4521" s="244" t="s">
        <v>14305</v>
      </c>
      <c r="B4521" s="244" t="str">
        <f t="shared" si="70"/>
        <v>94792U</v>
      </c>
      <c r="C4521" s="244" t="s">
        <v>8092</v>
      </c>
      <c r="D4521" s="244" t="s">
        <v>2</v>
      </c>
      <c r="E4521" s="244" t="s">
        <v>4900</v>
      </c>
      <c r="F4521" s="245">
        <v>88.65</v>
      </c>
    </row>
    <row r="4522" spans="1:6" ht="13.5">
      <c r="A4522" s="244" t="s">
        <v>14306</v>
      </c>
      <c r="B4522" s="244" t="str">
        <f t="shared" si="70"/>
        <v>94793U</v>
      </c>
      <c r="C4522" s="244" t="s">
        <v>8093</v>
      </c>
      <c r="D4522" s="244" t="s">
        <v>2</v>
      </c>
      <c r="E4522" s="244" t="s">
        <v>4900</v>
      </c>
      <c r="F4522" s="245">
        <v>114.09</v>
      </c>
    </row>
    <row r="4523" spans="1:6" ht="13.5">
      <c r="A4523" s="244" t="s">
        <v>14307</v>
      </c>
      <c r="B4523" s="244" t="str">
        <f t="shared" si="70"/>
        <v>94794U</v>
      </c>
      <c r="C4523" s="244" t="s">
        <v>8094</v>
      </c>
      <c r="D4523" s="244" t="s">
        <v>2</v>
      </c>
      <c r="E4523" s="244" t="s">
        <v>4900</v>
      </c>
      <c r="F4523" s="245">
        <v>118.16</v>
      </c>
    </row>
    <row r="4524" spans="1:6" ht="13.5">
      <c r="A4524" s="244" t="s">
        <v>14308</v>
      </c>
      <c r="B4524" s="244" t="str">
        <f t="shared" si="70"/>
        <v>94795U</v>
      </c>
      <c r="C4524" s="244" t="s">
        <v>14309</v>
      </c>
      <c r="D4524" s="244" t="s">
        <v>2</v>
      </c>
      <c r="E4524" s="244" t="s">
        <v>4900</v>
      </c>
      <c r="F4524" s="245">
        <v>22.73</v>
      </c>
    </row>
    <row r="4525" spans="1:6" ht="13.5">
      <c r="A4525" s="244" t="s">
        <v>14310</v>
      </c>
      <c r="B4525" s="244" t="str">
        <f t="shared" si="70"/>
        <v>94796U</v>
      </c>
      <c r="C4525" s="244" t="s">
        <v>14311</v>
      </c>
      <c r="D4525" s="244" t="s">
        <v>2</v>
      </c>
      <c r="E4525" s="244" t="s">
        <v>4900</v>
      </c>
      <c r="F4525" s="245">
        <v>26.4</v>
      </c>
    </row>
    <row r="4526" spans="1:6" ht="13.5">
      <c r="A4526" s="244" t="s">
        <v>14312</v>
      </c>
      <c r="B4526" s="244" t="str">
        <f t="shared" si="70"/>
        <v>94797U</v>
      </c>
      <c r="C4526" s="244" t="s">
        <v>14313</v>
      </c>
      <c r="D4526" s="244" t="s">
        <v>2</v>
      </c>
      <c r="E4526" s="244" t="s">
        <v>4900</v>
      </c>
      <c r="F4526" s="245">
        <v>40.24</v>
      </c>
    </row>
    <row r="4527" spans="1:6" ht="13.5">
      <c r="A4527" s="244" t="s">
        <v>14314</v>
      </c>
      <c r="B4527" s="244" t="str">
        <f t="shared" si="70"/>
        <v>94798U</v>
      </c>
      <c r="C4527" s="244" t="s">
        <v>14315</v>
      </c>
      <c r="D4527" s="244" t="s">
        <v>2</v>
      </c>
      <c r="E4527" s="244" t="s">
        <v>4900</v>
      </c>
      <c r="F4527" s="245">
        <v>87.58</v>
      </c>
    </row>
    <row r="4528" spans="1:6" ht="13.5">
      <c r="A4528" s="244" t="s">
        <v>14316</v>
      </c>
      <c r="B4528" s="244" t="str">
        <f t="shared" si="70"/>
        <v>94799U</v>
      </c>
      <c r="C4528" s="244" t="s">
        <v>14317</v>
      </c>
      <c r="D4528" s="244" t="s">
        <v>2</v>
      </c>
      <c r="E4528" s="244" t="s">
        <v>4900</v>
      </c>
      <c r="F4528" s="245">
        <v>84.88</v>
      </c>
    </row>
    <row r="4529" spans="1:6" ht="13.5">
      <c r="A4529" s="244" t="s">
        <v>14318</v>
      </c>
      <c r="B4529" s="244" t="str">
        <f t="shared" si="70"/>
        <v>94800U</v>
      </c>
      <c r="C4529" s="244" t="s">
        <v>14319</v>
      </c>
      <c r="D4529" s="244" t="s">
        <v>2</v>
      </c>
      <c r="E4529" s="244" t="s">
        <v>4900</v>
      </c>
      <c r="F4529" s="245">
        <v>144.72</v>
      </c>
    </row>
    <row r="4530" spans="1:6" ht="13.5">
      <c r="A4530" s="244" t="s">
        <v>14320</v>
      </c>
      <c r="B4530" s="244" t="str">
        <f t="shared" si="70"/>
        <v>95248U</v>
      </c>
      <c r="C4530" s="244" t="s">
        <v>8095</v>
      </c>
      <c r="D4530" s="244" t="s">
        <v>2</v>
      </c>
      <c r="E4530" s="244" t="s">
        <v>4900</v>
      </c>
      <c r="F4530" s="245">
        <v>55.29</v>
      </c>
    </row>
    <row r="4531" spans="1:6" ht="13.5">
      <c r="A4531" s="244" t="s">
        <v>14321</v>
      </c>
      <c r="B4531" s="244" t="str">
        <f t="shared" si="70"/>
        <v>95249U</v>
      </c>
      <c r="C4531" s="244" t="s">
        <v>8096</v>
      </c>
      <c r="D4531" s="244" t="s">
        <v>2</v>
      </c>
      <c r="E4531" s="244" t="s">
        <v>4900</v>
      </c>
      <c r="F4531" s="245">
        <v>59.96</v>
      </c>
    </row>
    <row r="4532" spans="1:6" ht="13.5">
      <c r="A4532" s="244" t="s">
        <v>14322</v>
      </c>
      <c r="B4532" s="244" t="str">
        <f t="shared" si="70"/>
        <v>95250U</v>
      </c>
      <c r="C4532" s="244" t="s">
        <v>8097</v>
      </c>
      <c r="D4532" s="244" t="s">
        <v>2</v>
      </c>
      <c r="E4532" s="244" t="s">
        <v>4900</v>
      </c>
      <c r="F4532" s="245">
        <v>72.2</v>
      </c>
    </row>
    <row r="4533" spans="1:6" ht="13.5">
      <c r="A4533" s="244" t="s">
        <v>14323</v>
      </c>
      <c r="B4533" s="244" t="str">
        <f t="shared" si="70"/>
        <v>95251U</v>
      </c>
      <c r="C4533" s="244" t="s">
        <v>8098</v>
      </c>
      <c r="D4533" s="244" t="s">
        <v>2</v>
      </c>
      <c r="E4533" s="244" t="s">
        <v>4900</v>
      </c>
      <c r="F4533" s="245">
        <v>95.94</v>
      </c>
    </row>
    <row r="4534" spans="1:6" ht="13.5">
      <c r="A4534" s="244" t="s">
        <v>14324</v>
      </c>
      <c r="B4534" s="244" t="str">
        <f t="shared" si="70"/>
        <v>95252U</v>
      </c>
      <c r="C4534" s="244" t="s">
        <v>8099</v>
      </c>
      <c r="D4534" s="244" t="s">
        <v>2</v>
      </c>
      <c r="E4534" s="244" t="s">
        <v>4900</v>
      </c>
      <c r="F4534" s="245">
        <v>110.37</v>
      </c>
    </row>
    <row r="4535" spans="1:6" ht="13.5">
      <c r="A4535" s="244" t="s">
        <v>14325</v>
      </c>
      <c r="B4535" s="244" t="str">
        <f t="shared" si="70"/>
        <v>95253U</v>
      </c>
      <c r="C4535" s="244" t="s">
        <v>8100</v>
      </c>
      <c r="D4535" s="244" t="s">
        <v>2</v>
      </c>
      <c r="E4535" s="244" t="s">
        <v>4900</v>
      </c>
      <c r="F4535" s="245">
        <v>157.49</v>
      </c>
    </row>
    <row r="4536" spans="1:6" ht="13.5">
      <c r="A4536" s="244" t="s">
        <v>14326</v>
      </c>
      <c r="B4536" s="244" t="str">
        <f t="shared" si="70"/>
        <v>99619U</v>
      </c>
      <c r="C4536" s="244" t="s">
        <v>14327</v>
      </c>
      <c r="D4536" s="244" t="s">
        <v>2</v>
      </c>
      <c r="E4536" s="244" t="s">
        <v>4900</v>
      </c>
      <c r="F4536" s="245">
        <v>43.59</v>
      </c>
    </row>
    <row r="4537" spans="1:6" ht="13.5">
      <c r="A4537" s="244" t="s">
        <v>14328</v>
      </c>
      <c r="B4537" s="244" t="str">
        <f t="shared" si="70"/>
        <v>99620U</v>
      </c>
      <c r="C4537" s="244" t="s">
        <v>14329</v>
      </c>
      <c r="D4537" s="244" t="s">
        <v>2</v>
      </c>
      <c r="E4537" s="244" t="s">
        <v>4900</v>
      </c>
      <c r="F4537" s="245">
        <v>75.290000000000006</v>
      </c>
    </row>
    <row r="4538" spans="1:6" ht="13.5">
      <c r="A4538" s="244" t="s">
        <v>14330</v>
      </c>
      <c r="B4538" s="244" t="str">
        <f t="shared" si="70"/>
        <v>99621U</v>
      </c>
      <c r="C4538" s="244" t="s">
        <v>14331</v>
      </c>
      <c r="D4538" s="244" t="s">
        <v>2</v>
      </c>
      <c r="E4538" s="244" t="s">
        <v>4900</v>
      </c>
      <c r="F4538" s="245">
        <v>100.87</v>
      </c>
    </row>
    <row r="4539" spans="1:6" ht="13.5">
      <c r="A4539" s="244" t="s">
        <v>14332</v>
      </c>
      <c r="B4539" s="244" t="str">
        <f t="shared" si="70"/>
        <v>99622U</v>
      </c>
      <c r="C4539" s="244" t="s">
        <v>14333</v>
      </c>
      <c r="D4539" s="244" t="s">
        <v>2</v>
      </c>
      <c r="E4539" s="244" t="s">
        <v>4900</v>
      </c>
      <c r="F4539" s="245">
        <v>109.72</v>
      </c>
    </row>
    <row r="4540" spans="1:6" ht="13.5">
      <c r="A4540" s="244" t="s">
        <v>14334</v>
      </c>
      <c r="B4540" s="244" t="str">
        <f t="shared" si="70"/>
        <v>99623U</v>
      </c>
      <c r="C4540" s="244" t="s">
        <v>14335</v>
      </c>
      <c r="D4540" s="244" t="s">
        <v>2</v>
      </c>
      <c r="E4540" s="244" t="s">
        <v>4900</v>
      </c>
      <c r="F4540" s="245">
        <v>144.63</v>
      </c>
    </row>
    <row r="4541" spans="1:6" ht="13.5">
      <c r="A4541" s="244" t="s">
        <v>14336</v>
      </c>
      <c r="B4541" s="244" t="str">
        <f t="shared" si="70"/>
        <v>99624U</v>
      </c>
      <c r="C4541" s="244" t="s">
        <v>14337</v>
      </c>
      <c r="D4541" s="244" t="s">
        <v>2</v>
      </c>
      <c r="E4541" s="244" t="s">
        <v>4900</v>
      </c>
      <c r="F4541" s="245">
        <v>195.32</v>
      </c>
    </row>
    <row r="4542" spans="1:6" ht="13.5">
      <c r="A4542" s="244" t="s">
        <v>14338</v>
      </c>
      <c r="B4542" s="244" t="str">
        <f t="shared" si="70"/>
        <v>99625U</v>
      </c>
      <c r="C4542" s="244" t="s">
        <v>14339</v>
      </c>
      <c r="D4542" s="244" t="s">
        <v>2</v>
      </c>
      <c r="E4542" s="244" t="s">
        <v>4900</v>
      </c>
      <c r="F4542" s="245">
        <v>260.75</v>
      </c>
    </row>
    <row r="4543" spans="1:6" ht="13.5">
      <c r="A4543" s="244" t="s">
        <v>14340</v>
      </c>
      <c r="B4543" s="244" t="str">
        <f t="shared" si="70"/>
        <v>99626U</v>
      </c>
      <c r="C4543" s="244" t="s">
        <v>14341</v>
      </c>
      <c r="D4543" s="244" t="s">
        <v>2</v>
      </c>
      <c r="E4543" s="244" t="s">
        <v>4900</v>
      </c>
      <c r="F4543" s="245">
        <v>389.04</v>
      </c>
    </row>
    <row r="4544" spans="1:6" ht="13.5">
      <c r="A4544" s="244" t="s">
        <v>14342</v>
      </c>
      <c r="B4544" s="244" t="str">
        <f t="shared" si="70"/>
        <v>99627U</v>
      </c>
      <c r="C4544" s="244" t="s">
        <v>14343</v>
      </c>
      <c r="D4544" s="244" t="s">
        <v>2</v>
      </c>
      <c r="E4544" s="244" t="s">
        <v>4900</v>
      </c>
      <c r="F4544" s="245">
        <v>47.81</v>
      </c>
    </row>
    <row r="4545" spans="1:6" ht="13.5">
      <c r="A4545" s="244" t="s">
        <v>14344</v>
      </c>
      <c r="B4545" s="244" t="str">
        <f t="shared" si="70"/>
        <v>99628U</v>
      </c>
      <c r="C4545" s="244" t="s">
        <v>14345</v>
      </c>
      <c r="D4545" s="244" t="s">
        <v>2</v>
      </c>
      <c r="E4545" s="244" t="s">
        <v>4900</v>
      </c>
      <c r="F4545" s="245">
        <v>30.31</v>
      </c>
    </row>
    <row r="4546" spans="1:6" ht="13.5">
      <c r="A4546" s="244" t="s">
        <v>14346</v>
      </c>
      <c r="B4546" s="244" t="str">
        <f t="shared" si="70"/>
        <v>99629U</v>
      </c>
      <c r="C4546" s="244" t="s">
        <v>14347</v>
      </c>
      <c r="D4546" s="244" t="s">
        <v>2</v>
      </c>
      <c r="E4546" s="244" t="s">
        <v>4900</v>
      </c>
      <c r="F4546" s="245">
        <v>50.91</v>
      </c>
    </row>
    <row r="4547" spans="1:6" ht="13.5">
      <c r="A4547" s="244" t="s">
        <v>14348</v>
      </c>
      <c r="B4547" s="244" t="str">
        <f t="shared" si="70"/>
        <v>99630U</v>
      </c>
      <c r="C4547" s="244" t="s">
        <v>14349</v>
      </c>
      <c r="D4547" s="244" t="s">
        <v>2</v>
      </c>
      <c r="E4547" s="244" t="s">
        <v>4900</v>
      </c>
      <c r="F4547" s="245">
        <v>64.47</v>
      </c>
    </row>
    <row r="4548" spans="1:6" ht="13.5">
      <c r="A4548" s="244" t="s">
        <v>14350</v>
      </c>
      <c r="B4548" s="244" t="str">
        <f t="shared" si="70"/>
        <v>99631U</v>
      </c>
      <c r="C4548" s="244" t="s">
        <v>14351</v>
      </c>
      <c r="D4548" s="244" t="s">
        <v>2</v>
      </c>
      <c r="E4548" s="244" t="s">
        <v>4900</v>
      </c>
      <c r="F4548" s="245">
        <v>70.38</v>
      </c>
    </row>
    <row r="4549" spans="1:6" ht="13.5">
      <c r="A4549" s="244" t="s">
        <v>14352</v>
      </c>
      <c r="B4549" s="244" t="str">
        <f t="shared" si="70"/>
        <v>99632U</v>
      </c>
      <c r="C4549" s="244" t="s">
        <v>14353</v>
      </c>
      <c r="D4549" s="244" t="s">
        <v>2</v>
      </c>
      <c r="E4549" s="244" t="s">
        <v>4900</v>
      </c>
      <c r="F4549" s="245">
        <v>92.02</v>
      </c>
    </row>
    <row r="4550" spans="1:6" ht="13.5">
      <c r="A4550" s="244" t="s">
        <v>14354</v>
      </c>
      <c r="B4550" s="244" t="str">
        <f t="shared" si="70"/>
        <v>99633U</v>
      </c>
      <c r="C4550" s="244" t="s">
        <v>14355</v>
      </c>
      <c r="D4550" s="244" t="s">
        <v>2</v>
      </c>
      <c r="E4550" s="244" t="s">
        <v>4900</v>
      </c>
      <c r="F4550" s="245">
        <v>170.74</v>
      </c>
    </row>
    <row r="4551" spans="1:6" ht="13.5">
      <c r="A4551" s="244" t="s">
        <v>14356</v>
      </c>
      <c r="B4551" s="244" t="str">
        <f t="shared" si="70"/>
        <v>99634U</v>
      </c>
      <c r="C4551" s="244" t="s">
        <v>14357</v>
      </c>
      <c r="D4551" s="244" t="s">
        <v>2</v>
      </c>
      <c r="E4551" s="244" t="s">
        <v>4900</v>
      </c>
      <c r="F4551" s="245">
        <v>275.77999999999997</v>
      </c>
    </row>
    <row r="4552" spans="1:6" ht="13.5">
      <c r="A4552" s="244" t="s">
        <v>14358</v>
      </c>
      <c r="B4552" s="244" t="str">
        <f t="shared" ref="B4552:B4615" si="71">A4552&amp;"U"</f>
        <v>99635U</v>
      </c>
      <c r="C4552" s="244" t="s">
        <v>14359</v>
      </c>
      <c r="D4552" s="244" t="s">
        <v>2</v>
      </c>
      <c r="E4552" s="244" t="s">
        <v>4900</v>
      </c>
      <c r="F4552" s="245">
        <v>180.59</v>
      </c>
    </row>
    <row r="4553" spans="1:6" ht="13.5">
      <c r="A4553" s="244" t="s">
        <v>14360</v>
      </c>
      <c r="B4553" s="244" t="str">
        <f t="shared" si="71"/>
        <v>95634U</v>
      </c>
      <c r="C4553" s="244" t="s">
        <v>14361</v>
      </c>
      <c r="D4553" s="244" t="s">
        <v>2</v>
      </c>
      <c r="E4553" s="244" t="s">
        <v>4900</v>
      </c>
      <c r="F4553" s="245">
        <v>107.02</v>
      </c>
    </row>
    <row r="4554" spans="1:6" ht="13.5">
      <c r="A4554" s="244" t="s">
        <v>14362</v>
      </c>
      <c r="B4554" s="244" t="str">
        <f t="shared" si="71"/>
        <v>95635U</v>
      </c>
      <c r="C4554" s="244" t="s">
        <v>14363</v>
      </c>
      <c r="D4554" s="244" t="s">
        <v>2</v>
      </c>
      <c r="E4554" s="244" t="s">
        <v>4900</v>
      </c>
      <c r="F4554" s="245">
        <v>116.16</v>
      </c>
    </row>
    <row r="4555" spans="1:6" ht="13.5">
      <c r="A4555" s="244" t="s">
        <v>14364</v>
      </c>
      <c r="B4555" s="244" t="str">
        <f t="shared" si="71"/>
        <v>95637U</v>
      </c>
      <c r="C4555" s="244" t="s">
        <v>8101</v>
      </c>
      <c r="D4555" s="244" t="s">
        <v>2</v>
      </c>
      <c r="E4555" s="244" t="s">
        <v>4952</v>
      </c>
      <c r="F4555" s="245">
        <v>357.78</v>
      </c>
    </row>
    <row r="4556" spans="1:6" ht="13.5">
      <c r="A4556" s="244" t="s">
        <v>14365</v>
      </c>
      <c r="B4556" s="244" t="str">
        <f t="shared" si="71"/>
        <v>95638U</v>
      </c>
      <c r="C4556" s="244" t="s">
        <v>8102</v>
      </c>
      <c r="D4556" s="244" t="s">
        <v>2</v>
      </c>
      <c r="E4556" s="244" t="s">
        <v>4952</v>
      </c>
      <c r="F4556" s="245">
        <v>434.12</v>
      </c>
    </row>
    <row r="4557" spans="1:6" ht="13.5">
      <c r="A4557" s="244" t="s">
        <v>14366</v>
      </c>
      <c r="B4557" s="244" t="str">
        <f t="shared" si="71"/>
        <v>95639U</v>
      </c>
      <c r="C4557" s="244" t="s">
        <v>8103</v>
      </c>
      <c r="D4557" s="244" t="s">
        <v>2</v>
      </c>
      <c r="E4557" s="244" t="s">
        <v>4952</v>
      </c>
      <c r="F4557" s="245">
        <v>550.55999999999995</v>
      </c>
    </row>
    <row r="4558" spans="1:6" ht="13.5">
      <c r="A4558" s="244" t="s">
        <v>14367</v>
      </c>
      <c r="B4558" s="244" t="str">
        <f t="shared" si="71"/>
        <v>95641U</v>
      </c>
      <c r="C4558" s="244" t="s">
        <v>8104</v>
      </c>
      <c r="D4558" s="244" t="s">
        <v>2</v>
      </c>
      <c r="E4558" s="244" t="s">
        <v>4900</v>
      </c>
      <c r="F4558" s="245">
        <v>198.09</v>
      </c>
    </row>
    <row r="4559" spans="1:6" ht="13.5">
      <c r="A4559" s="244" t="s">
        <v>14368</v>
      </c>
      <c r="B4559" s="244" t="str">
        <f t="shared" si="71"/>
        <v>95642U</v>
      </c>
      <c r="C4559" s="244" t="s">
        <v>8105</v>
      </c>
      <c r="D4559" s="244" t="s">
        <v>2</v>
      </c>
      <c r="E4559" s="244" t="s">
        <v>4900</v>
      </c>
      <c r="F4559" s="245">
        <v>292.87</v>
      </c>
    </row>
    <row r="4560" spans="1:6" ht="13.5">
      <c r="A4560" s="244" t="s">
        <v>14369</v>
      </c>
      <c r="B4560" s="244" t="str">
        <f t="shared" si="71"/>
        <v>95643U</v>
      </c>
      <c r="C4560" s="244" t="s">
        <v>8106</v>
      </c>
      <c r="D4560" s="244" t="s">
        <v>2</v>
      </c>
      <c r="E4560" s="244" t="s">
        <v>4900</v>
      </c>
      <c r="F4560" s="245">
        <v>383.44</v>
      </c>
    </row>
    <row r="4561" spans="1:6" ht="13.5">
      <c r="A4561" s="244" t="s">
        <v>14370</v>
      </c>
      <c r="B4561" s="244" t="str">
        <f t="shared" si="71"/>
        <v>95644U</v>
      </c>
      <c r="C4561" s="244" t="s">
        <v>8107</v>
      </c>
      <c r="D4561" s="244" t="s">
        <v>2</v>
      </c>
      <c r="E4561" s="244" t="s">
        <v>4900</v>
      </c>
      <c r="F4561" s="245">
        <v>143.31</v>
      </c>
    </row>
    <row r="4562" spans="1:6" ht="13.5">
      <c r="A4562" s="244" t="s">
        <v>14371</v>
      </c>
      <c r="B4562" s="244" t="str">
        <f t="shared" si="71"/>
        <v>95645U</v>
      </c>
      <c r="C4562" s="244" t="s">
        <v>8108</v>
      </c>
      <c r="D4562" s="244" t="s">
        <v>2</v>
      </c>
      <c r="E4562" s="244" t="s">
        <v>4900</v>
      </c>
      <c r="F4562" s="245">
        <v>263.18</v>
      </c>
    </row>
    <row r="4563" spans="1:6" ht="13.5">
      <c r="A4563" s="244" t="s">
        <v>14372</v>
      </c>
      <c r="B4563" s="244" t="str">
        <f t="shared" si="71"/>
        <v>95646U</v>
      </c>
      <c r="C4563" s="244" t="s">
        <v>8109</v>
      </c>
      <c r="D4563" s="244" t="s">
        <v>2</v>
      </c>
      <c r="E4563" s="244" t="s">
        <v>4900</v>
      </c>
      <c r="F4563" s="245">
        <v>392.12</v>
      </c>
    </row>
    <row r="4564" spans="1:6" ht="13.5">
      <c r="A4564" s="244" t="s">
        <v>14373</v>
      </c>
      <c r="B4564" s="244" t="str">
        <f t="shared" si="71"/>
        <v>95647U</v>
      </c>
      <c r="C4564" s="244" t="s">
        <v>8110</v>
      </c>
      <c r="D4564" s="244" t="s">
        <v>2</v>
      </c>
      <c r="E4564" s="244" t="s">
        <v>4900</v>
      </c>
      <c r="F4564" s="245">
        <v>514.48</v>
      </c>
    </row>
    <row r="4565" spans="1:6" ht="13.5">
      <c r="A4565" s="244" t="s">
        <v>14374</v>
      </c>
      <c r="B4565" s="244" t="str">
        <f t="shared" si="71"/>
        <v>95673U</v>
      </c>
      <c r="C4565" s="244" t="s">
        <v>8111</v>
      </c>
      <c r="D4565" s="244" t="s">
        <v>2</v>
      </c>
      <c r="E4565" s="244" t="s">
        <v>4900</v>
      </c>
      <c r="F4565" s="245">
        <v>118.8</v>
      </c>
    </row>
    <row r="4566" spans="1:6" ht="13.5">
      <c r="A4566" s="244" t="s">
        <v>14375</v>
      </c>
      <c r="B4566" s="244" t="str">
        <f t="shared" si="71"/>
        <v>95674U</v>
      </c>
      <c r="C4566" s="244" t="s">
        <v>8112</v>
      </c>
      <c r="D4566" s="244" t="s">
        <v>2</v>
      </c>
      <c r="E4566" s="244" t="s">
        <v>4900</v>
      </c>
      <c r="F4566" s="245">
        <v>126.44</v>
      </c>
    </row>
    <row r="4567" spans="1:6" ht="13.5">
      <c r="A4567" s="244" t="s">
        <v>14376</v>
      </c>
      <c r="B4567" s="244" t="str">
        <f t="shared" si="71"/>
        <v>95675U</v>
      </c>
      <c r="C4567" s="244" t="s">
        <v>8113</v>
      </c>
      <c r="D4567" s="244" t="s">
        <v>2</v>
      </c>
      <c r="E4567" s="244" t="s">
        <v>4900</v>
      </c>
      <c r="F4567" s="245">
        <v>154.78</v>
      </c>
    </row>
    <row r="4568" spans="1:6" ht="13.5">
      <c r="A4568" s="244" t="s">
        <v>14377</v>
      </c>
      <c r="B4568" s="244" t="str">
        <f t="shared" si="71"/>
        <v>95676U</v>
      </c>
      <c r="C4568" s="244" t="s">
        <v>8114</v>
      </c>
      <c r="D4568" s="244" t="s">
        <v>2</v>
      </c>
      <c r="E4568" s="244" t="s">
        <v>4900</v>
      </c>
      <c r="F4568" s="245">
        <v>68.61</v>
      </c>
    </row>
    <row r="4569" spans="1:6" ht="13.5">
      <c r="A4569" s="244" t="s">
        <v>14378</v>
      </c>
      <c r="B4569" s="244" t="str">
        <f t="shared" si="71"/>
        <v>97741U</v>
      </c>
      <c r="C4569" s="244" t="s">
        <v>8115</v>
      </c>
      <c r="D4569" s="244" t="s">
        <v>2</v>
      </c>
      <c r="E4569" s="244" t="s">
        <v>4900</v>
      </c>
      <c r="F4569" s="245">
        <v>110.45</v>
      </c>
    </row>
    <row r="4570" spans="1:6" ht="13.5">
      <c r="A4570" s="244" t="s">
        <v>14379</v>
      </c>
      <c r="B4570" s="244" t="str">
        <f t="shared" si="71"/>
        <v>72285U</v>
      </c>
      <c r="C4570" s="244" t="s">
        <v>8116</v>
      </c>
      <c r="D4570" s="244" t="s">
        <v>2</v>
      </c>
      <c r="E4570" s="244" t="s">
        <v>4900</v>
      </c>
      <c r="F4570" s="245">
        <v>75.88</v>
      </c>
    </row>
    <row r="4571" spans="1:6" ht="13.5">
      <c r="A4571" s="244" t="s">
        <v>14380</v>
      </c>
      <c r="B4571" s="244" t="str">
        <f t="shared" si="71"/>
        <v>90436U</v>
      </c>
      <c r="C4571" s="244" t="s">
        <v>8117</v>
      </c>
      <c r="D4571" s="244" t="s">
        <v>2</v>
      </c>
      <c r="E4571" s="244" t="s">
        <v>4900</v>
      </c>
      <c r="F4571" s="245">
        <v>10.029999999999999</v>
      </c>
    </row>
    <row r="4572" spans="1:6" ht="13.5">
      <c r="A4572" s="244" t="s">
        <v>14381</v>
      </c>
      <c r="B4572" s="244" t="str">
        <f t="shared" si="71"/>
        <v>90437U</v>
      </c>
      <c r="C4572" s="244" t="s">
        <v>8118</v>
      </c>
      <c r="D4572" s="244" t="s">
        <v>2</v>
      </c>
      <c r="E4572" s="244" t="s">
        <v>4900</v>
      </c>
      <c r="F4572" s="245">
        <v>24.39</v>
      </c>
    </row>
    <row r="4573" spans="1:6" ht="13.5">
      <c r="A4573" s="244" t="s">
        <v>14382</v>
      </c>
      <c r="B4573" s="244" t="str">
        <f t="shared" si="71"/>
        <v>90438U</v>
      </c>
      <c r="C4573" s="244" t="s">
        <v>8119</v>
      </c>
      <c r="D4573" s="244" t="s">
        <v>2</v>
      </c>
      <c r="E4573" s="244" t="s">
        <v>4900</v>
      </c>
      <c r="F4573" s="245">
        <v>34.950000000000003</v>
      </c>
    </row>
    <row r="4574" spans="1:6" ht="13.5">
      <c r="A4574" s="244" t="s">
        <v>14383</v>
      </c>
      <c r="B4574" s="244" t="str">
        <f t="shared" si="71"/>
        <v>90439U</v>
      </c>
      <c r="C4574" s="244" t="s">
        <v>8120</v>
      </c>
      <c r="D4574" s="244" t="s">
        <v>2</v>
      </c>
      <c r="E4574" s="244" t="s">
        <v>4952</v>
      </c>
      <c r="F4574" s="245">
        <v>45.62</v>
      </c>
    </row>
    <row r="4575" spans="1:6" ht="13.5">
      <c r="A4575" s="244" t="s">
        <v>14384</v>
      </c>
      <c r="B4575" s="244" t="str">
        <f t="shared" si="71"/>
        <v>90440U</v>
      </c>
      <c r="C4575" s="244" t="s">
        <v>8121</v>
      </c>
      <c r="D4575" s="244" t="s">
        <v>2</v>
      </c>
      <c r="E4575" s="244" t="s">
        <v>4952</v>
      </c>
      <c r="F4575" s="245">
        <v>73.06</v>
      </c>
    </row>
    <row r="4576" spans="1:6" ht="13.5">
      <c r="A4576" s="244" t="s">
        <v>14385</v>
      </c>
      <c r="B4576" s="244" t="str">
        <f t="shared" si="71"/>
        <v>90441U</v>
      </c>
      <c r="C4576" s="244" t="s">
        <v>8122</v>
      </c>
      <c r="D4576" s="244" t="s">
        <v>2</v>
      </c>
      <c r="E4576" s="244" t="s">
        <v>4952</v>
      </c>
      <c r="F4576" s="245">
        <v>93.33</v>
      </c>
    </row>
    <row r="4577" spans="1:6" ht="13.5">
      <c r="A4577" s="244" t="s">
        <v>14386</v>
      </c>
      <c r="B4577" s="244" t="str">
        <f t="shared" si="71"/>
        <v>90443U</v>
      </c>
      <c r="C4577" s="244" t="s">
        <v>8123</v>
      </c>
      <c r="D4577" s="244" t="s">
        <v>65</v>
      </c>
      <c r="E4577" s="244" t="s">
        <v>4900</v>
      </c>
      <c r="F4577" s="245">
        <v>9.1199999999999992</v>
      </c>
    </row>
    <row r="4578" spans="1:6" ht="13.5">
      <c r="A4578" s="244" t="s">
        <v>14387</v>
      </c>
      <c r="B4578" s="244" t="str">
        <f t="shared" si="71"/>
        <v>90444U</v>
      </c>
      <c r="C4578" s="244" t="s">
        <v>8124</v>
      </c>
      <c r="D4578" s="244" t="s">
        <v>65</v>
      </c>
      <c r="E4578" s="244" t="s">
        <v>4952</v>
      </c>
      <c r="F4578" s="245">
        <v>19.559999999999999</v>
      </c>
    </row>
    <row r="4579" spans="1:6" ht="13.5">
      <c r="A4579" s="244" t="s">
        <v>14388</v>
      </c>
      <c r="B4579" s="244" t="str">
        <f t="shared" si="71"/>
        <v>90445U</v>
      </c>
      <c r="C4579" s="244" t="s">
        <v>8125</v>
      </c>
      <c r="D4579" s="244" t="s">
        <v>65</v>
      </c>
      <c r="E4579" s="244" t="s">
        <v>4952</v>
      </c>
      <c r="F4579" s="245">
        <v>20.89</v>
      </c>
    </row>
    <row r="4580" spans="1:6" ht="13.5">
      <c r="A4580" s="244" t="s">
        <v>14389</v>
      </c>
      <c r="B4580" s="244" t="str">
        <f t="shared" si="71"/>
        <v>90446U</v>
      </c>
      <c r="C4580" s="244" t="s">
        <v>8126</v>
      </c>
      <c r="D4580" s="244" t="s">
        <v>65</v>
      </c>
      <c r="E4580" s="244" t="s">
        <v>4952</v>
      </c>
      <c r="F4580" s="245">
        <v>22.7</v>
      </c>
    </row>
    <row r="4581" spans="1:6" ht="13.5">
      <c r="A4581" s="244" t="s">
        <v>14390</v>
      </c>
      <c r="B4581" s="244" t="str">
        <f t="shared" si="71"/>
        <v>90447U</v>
      </c>
      <c r="C4581" s="244" t="s">
        <v>8127</v>
      </c>
      <c r="D4581" s="244" t="s">
        <v>65</v>
      </c>
      <c r="E4581" s="244" t="s">
        <v>4900</v>
      </c>
      <c r="F4581" s="245">
        <v>4.54</v>
      </c>
    </row>
    <row r="4582" spans="1:6" ht="13.5">
      <c r="A4582" s="244" t="s">
        <v>14391</v>
      </c>
      <c r="B4582" s="244" t="str">
        <f t="shared" si="71"/>
        <v>90451U</v>
      </c>
      <c r="C4582" s="244" t="s">
        <v>8128</v>
      </c>
      <c r="D4582" s="244" t="s">
        <v>2</v>
      </c>
      <c r="E4582" s="244" t="s">
        <v>4952</v>
      </c>
      <c r="F4582" s="245">
        <v>3.09</v>
      </c>
    </row>
    <row r="4583" spans="1:6" ht="13.5">
      <c r="A4583" s="244" t="s">
        <v>14392</v>
      </c>
      <c r="B4583" s="244" t="str">
        <f t="shared" si="71"/>
        <v>90452U</v>
      </c>
      <c r="C4583" s="244" t="s">
        <v>8129</v>
      </c>
      <c r="D4583" s="244" t="s">
        <v>2</v>
      </c>
      <c r="E4583" s="244" t="s">
        <v>4952</v>
      </c>
      <c r="F4583" s="245">
        <v>13.14</v>
      </c>
    </row>
    <row r="4584" spans="1:6" ht="13.5">
      <c r="A4584" s="244" t="s">
        <v>14393</v>
      </c>
      <c r="B4584" s="244" t="str">
        <f t="shared" si="71"/>
        <v>90453U</v>
      </c>
      <c r="C4584" s="244" t="s">
        <v>8130</v>
      </c>
      <c r="D4584" s="244" t="s">
        <v>2</v>
      </c>
      <c r="E4584" s="244" t="s">
        <v>4900</v>
      </c>
      <c r="F4584" s="245">
        <v>1.88</v>
      </c>
    </row>
    <row r="4585" spans="1:6" ht="13.5">
      <c r="A4585" s="244" t="s">
        <v>14394</v>
      </c>
      <c r="B4585" s="244" t="str">
        <f t="shared" si="71"/>
        <v>90454U</v>
      </c>
      <c r="C4585" s="244" t="s">
        <v>8131</v>
      </c>
      <c r="D4585" s="244" t="s">
        <v>2</v>
      </c>
      <c r="E4585" s="244" t="s">
        <v>4900</v>
      </c>
      <c r="F4585" s="245">
        <v>3.31</v>
      </c>
    </row>
    <row r="4586" spans="1:6" ht="13.5">
      <c r="A4586" s="244" t="s">
        <v>14395</v>
      </c>
      <c r="B4586" s="244" t="str">
        <f t="shared" si="71"/>
        <v>90455U</v>
      </c>
      <c r="C4586" s="244" t="s">
        <v>8132</v>
      </c>
      <c r="D4586" s="244" t="s">
        <v>2</v>
      </c>
      <c r="E4586" s="244" t="s">
        <v>4900</v>
      </c>
      <c r="F4586" s="245">
        <v>4.4000000000000004</v>
      </c>
    </row>
    <row r="4587" spans="1:6" ht="13.5">
      <c r="A4587" s="244" t="s">
        <v>14396</v>
      </c>
      <c r="B4587" s="244" t="str">
        <f t="shared" si="71"/>
        <v>90456U</v>
      </c>
      <c r="C4587" s="244" t="s">
        <v>8133</v>
      </c>
      <c r="D4587" s="244" t="s">
        <v>2</v>
      </c>
      <c r="E4587" s="244" t="s">
        <v>4900</v>
      </c>
      <c r="F4587" s="245">
        <v>2.93</v>
      </c>
    </row>
    <row r="4588" spans="1:6" ht="13.5">
      <c r="A4588" s="244" t="s">
        <v>14397</v>
      </c>
      <c r="B4588" s="244" t="str">
        <f t="shared" si="71"/>
        <v>90457U</v>
      </c>
      <c r="C4588" s="244" t="s">
        <v>8134</v>
      </c>
      <c r="D4588" s="244" t="s">
        <v>2</v>
      </c>
      <c r="E4588" s="244" t="s">
        <v>4900</v>
      </c>
      <c r="F4588" s="245">
        <v>6.68</v>
      </c>
    </row>
    <row r="4589" spans="1:6" ht="13.5">
      <c r="A4589" s="244" t="s">
        <v>14398</v>
      </c>
      <c r="B4589" s="244" t="str">
        <f t="shared" si="71"/>
        <v>90458U</v>
      </c>
      <c r="C4589" s="244" t="s">
        <v>8135</v>
      </c>
      <c r="D4589" s="244" t="s">
        <v>2</v>
      </c>
      <c r="E4589" s="244" t="s">
        <v>4900</v>
      </c>
      <c r="F4589" s="245">
        <v>18.95</v>
      </c>
    </row>
    <row r="4590" spans="1:6" ht="13.5">
      <c r="A4590" s="244" t="s">
        <v>14399</v>
      </c>
      <c r="B4590" s="244" t="str">
        <f t="shared" si="71"/>
        <v>90459U</v>
      </c>
      <c r="C4590" s="244" t="s">
        <v>8136</v>
      </c>
      <c r="D4590" s="244" t="s">
        <v>2</v>
      </c>
      <c r="E4590" s="244" t="s">
        <v>4900</v>
      </c>
      <c r="F4590" s="245">
        <v>26.73</v>
      </c>
    </row>
    <row r="4591" spans="1:6" ht="13.5">
      <c r="A4591" s="244" t="s">
        <v>14400</v>
      </c>
      <c r="B4591" s="244" t="str">
        <f t="shared" si="71"/>
        <v>90460U</v>
      </c>
      <c r="C4591" s="244" t="s">
        <v>17278</v>
      </c>
      <c r="D4591" s="244" t="s">
        <v>65</v>
      </c>
      <c r="E4591" s="244" t="s">
        <v>4952</v>
      </c>
      <c r="F4591" s="245">
        <v>21.03</v>
      </c>
    </row>
    <row r="4592" spans="1:6" ht="13.5">
      <c r="A4592" s="244" t="s">
        <v>14401</v>
      </c>
      <c r="B4592" s="244" t="str">
        <f t="shared" si="71"/>
        <v>90461U</v>
      </c>
      <c r="C4592" s="244" t="s">
        <v>17279</v>
      </c>
      <c r="D4592" s="244" t="s">
        <v>65</v>
      </c>
      <c r="E4592" s="244" t="s">
        <v>4952</v>
      </c>
      <c r="F4592" s="245">
        <v>11.47</v>
      </c>
    </row>
    <row r="4593" spans="1:6" ht="13.5">
      <c r="A4593" s="244" t="s">
        <v>14402</v>
      </c>
      <c r="B4593" s="244" t="str">
        <f t="shared" si="71"/>
        <v>90462U</v>
      </c>
      <c r="C4593" s="244" t="s">
        <v>17280</v>
      </c>
      <c r="D4593" s="244" t="s">
        <v>65</v>
      </c>
      <c r="E4593" s="244" t="s">
        <v>4952</v>
      </c>
      <c r="F4593" s="245">
        <v>2.52</v>
      </c>
    </row>
    <row r="4594" spans="1:6" ht="13.5">
      <c r="A4594" s="244" t="s">
        <v>14403</v>
      </c>
      <c r="B4594" s="244" t="str">
        <f t="shared" si="71"/>
        <v>90463U</v>
      </c>
      <c r="C4594" s="244" t="s">
        <v>17281</v>
      </c>
      <c r="D4594" s="244" t="s">
        <v>65</v>
      </c>
      <c r="E4594" s="244" t="s">
        <v>4952</v>
      </c>
      <c r="F4594" s="245">
        <v>2.0099999999999998</v>
      </c>
    </row>
    <row r="4595" spans="1:6" ht="13.5">
      <c r="A4595" s="244" t="s">
        <v>14404</v>
      </c>
      <c r="B4595" s="244" t="str">
        <f t="shared" si="71"/>
        <v>90466U</v>
      </c>
      <c r="C4595" s="244" t="s">
        <v>8138</v>
      </c>
      <c r="D4595" s="244" t="s">
        <v>65</v>
      </c>
      <c r="E4595" s="244" t="s">
        <v>4900</v>
      </c>
      <c r="F4595" s="245">
        <v>9.1300000000000008</v>
      </c>
    </row>
    <row r="4596" spans="1:6" ht="13.5">
      <c r="A4596" s="244" t="s">
        <v>14405</v>
      </c>
      <c r="B4596" s="244" t="str">
        <f t="shared" si="71"/>
        <v>90467U</v>
      </c>
      <c r="C4596" s="244" t="s">
        <v>8139</v>
      </c>
      <c r="D4596" s="244" t="s">
        <v>65</v>
      </c>
      <c r="E4596" s="244" t="s">
        <v>4900</v>
      </c>
      <c r="F4596" s="245">
        <v>14.43</v>
      </c>
    </row>
    <row r="4597" spans="1:6" ht="13.5">
      <c r="A4597" s="244" t="s">
        <v>14406</v>
      </c>
      <c r="B4597" s="244" t="str">
        <f t="shared" si="71"/>
        <v>90468U</v>
      </c>
      <c r="C4597" s="244" t="s">
        <v>8140</v>
      </c>
      <c r="D4597" s="244" t="s">
        <v>65</v>
      </c>
      <c r="E4597" s="244" t="s">
        <v>4900</v>
      </c>
      <c r="F4597" s="245">
        <v>4.01</v>
      </c>
    </row>
    <row r="4598" spans="1:6" ht="13.5">
      <c r="A4598" s="244" t="s">
        <v>14407</v>
      </c>
      <c r="B4598" s="244" t="str">
        <f t="shared" si="71"/>
        <v>90469U</v>
      </c>
      <c r="C4598" s="244" t="s">
        <v>8141</v>
      </c>
      <c r="D4598" s="244" t="s">
        <v>65</v>
      </c>
      <c r="E4598" s="244" t="s">
        <v>4900</v>
      </c>
      <c r="F4598" s="245">
        <v>6.43</v>
      </c>
    </row>
    <row r="4599" spans="1:6" ht="13.5">
      <c r="A4599" s="244" t="s">
        <v>14408</v>
      </c>
      <c r="B4599" s="244" t="str">
        <f t="shared" si="71"/>
        <v>90470U</v>
      </c>
      <c r="C4599" s="244" t="s">
        <v>8142</v>
      </c>
      <c r="D4599" s="244" t="s">
        <v>65</v>
      </c>
      <c r="E4599" s="244" t="s">
        <v>4900</v>
      </c>
      <c r="F4599" s="245">
        <v>8.84</v>
      </c>
    </row>
    <row r="4600" spans="1:6" ht="13.5">
      <c r="A4600" s="244" t="s">
        <v>14409</v>
      </c>
      <c r="B4600" s="244" t="str">
        <f t="shared" si="71"/>
        <v>91166U</v>
      </c>
      <c r="C4600" s="244" t="s">
        <v>8143</v>
      </c>
      <c r="D4600" s="244" t="s">
        <v>65</v>
      </c>
      <c r="E4600" s="244" t="s">
        <v>4900</v>
      </c>
      <c r="F4600" s="245">
        <v>2.4700000000000002</v>
      </c>
    </row>
    <row r="4601" spans="1:6" ht="13.5">
      <c r="A4601" s="244" t="s">
        <v>14410</v>
      </c>
      <c r="B4601" s="244" t="str">
        <f t="shared" si="71"/>
        <v>91167U</v>
      </c>
      <c r="C4601" s="244" t="s">
        <v>8144</v>
      </c>
      <c r="D4601" s="244" t="s">
        <v>65</v>
      </c>
      <c r="E4601" s="244" t="s">
        <v>4900</v>
      </c>
      <c r="F4601" s="245">
        <v>6.81</v>
      </c>
    </row>
    <row r="4602" spans="1:6" ht="13.5">
      <c r="A4602" s="244" t="s">
        <v>14411</v>
      </c>
      <c r="B4602" s="244" t="str">
        <f t="shared" si="71"/>
        <v>91168U</v>
      </c>
      <c r="C4602" s="244" t="s">
        <v>8145</v>
      </c>
      <c r="D4602" s="244" t="s">
        <v>65</v>
      </c>
      <c r="E4602" s="244" t="s">
        <v>4900</v>
      </c>
      <c r="F4602" s="245">
        <v>5.0999999999999996</v>
      </c>
    </row>
    <row r="4603" spans="1:6" ht="13.5">
      <c r="A4603" s="244" t="s">
        <v>14412</v>
      </c>
      <c r="B4603" s="244" t="str">
        <f t="shared" si="71"/>
        <v>91169U</v>
      </c>
      <c r="C4603" s="244" t="s">
        <v>8146</v>
      </c>
      <c r="D4603" s="244" t="s">
        <v>65</v>
      </c>
      <c r="E4603" s="244" t="s">
        <v>4900</v>
      </c>
      <c r="F4603" s="245">
        <v>6.07</v>
      </c>
    </row>
    <row r="4604" spans="1:6" ht="13.5">
      <c r="A4604" s="244" t="s">
        <v>14413</v>
      </c>
      <c r="B4604" s="244" t="str">
        <f t="shared" si="71"/>
        <v>91170U</v>
      </c>
      <c r="C4604" s="244" t="s">
        <v>8147</v>
      </c>
      <c r="D4604" s="244" t="s">
        <v>65</v>
      </c>
      <c r="E4604" s="244" t="s">
        <v>4900</v>
      </c>
      <c r="F4604" s="245">
        <v>1.76</v>
      </c>
    </row>
    <row r="4605" spans="1:6" ht="13.5">
      <c r="A4605" s="244" t="s">
        <v>14414</v>
      </c>
      <c r="B4605" s="244" t="str">
        <f t="shared" si="71"/>
        <v>91171U</v>
      </c>
      <c r="C4605" s="244" t="s">
        <v>8148</v>
      </c>
      <c r="D4605" s="244" t="s">
        <v>65</v>
      </c>
      <c r="E4605" s="244" t="s">
        <v>4900</v>
      </c>
      <c r="F4605" s="245">
        <v>2.16</v>
      </c>
    </row>
    <row r="4606" spans="1:6" ht="13.5">
      <c r="A4606" s="244" t="s">
        <v>14415</v>
      </c>
      <c r="B4606" s="244" t="str">
        <f t="shared" si="71"/>
        <v>91172U</v>
      </c>
      <c r="C4606" s="244" t="s">
        <v>8149</v>
      </c>
      <c r="D4606" s="244" t="s">
        <v>65</v>
      </c>
      <c r="E4606" s="244" t="s">
        <v>4900</v>
      </c>
      <c r="F4606" s="245">
        <v>3.19</v>
      </c>
    </row>
    <row r="4607" spans="1:6" ht="13.5">
      <c r="A4607" s="244" t="s">
        <v>14416</v>
      </c>
      <c r="B4607" s="244" t="str">
        <f t="shared" si="71"/>
        <v>91173U</v>
      </c>
      <c r="C4607" s="244" t="s">
        <v>8150</v>
      </c>
      <c r="D4607" s="244" t="s">
        <v>65</v>
      </c>
      <c r="E4607" s="244" t="s">
        <v>4900</v>
      </c>
      <c r="F4607" s="245">
        <v>0.88</v>
      </c>
    </row>
    <row r="4608" spans="1:6" ht="13.5">
      <c r="A4608" s="244" t="s">
        <v>14417</v>
      </c>
      <c r="B4608" s="244" t="str">
        <f t="shared" si="71"/>
        <v>91174U</v>
      </c>
      <c r="C4608" s="244" t="s">
        <v>8151</v>
      </c>
      <c r="D4608" s="244" t="s">
        <v>65</v>
      </c>
      <c r="E4608" s="244" t="s">
        <v>4900</v>
      </c>
      <c r="F4608" s="245">
        <v>1.71</v>
      </c>
    </row>
    <row r="4609" spans="1:6" ht="13.5">
      <c r="A4609" s="244" t="s">
        <v>14418</v>
      </c>
      <c r="B4609" s="244" t="str">
        <f t="shared" si="71"/>
        <v>91175U</v>
      </c>
      <c r="C4609" s="244" t="s">
        <v>8152</v>
      </c>
      <c r="D4609" s="244" t="s">
        <v>65</v>
      </c>
      <c r="E4609" s="244" t="s">
        <v>4900</v>
      </c>
      <c r="F4609" s="245">
        <v>2.81</v>
      </c>
    </row>
    <row r="4610" spans="1:6" ht="13.5">
      <c r="A4610" s="244" t="s">
        <v>14419</v>
      </c>
      <c r="B4610" s="244" t="str">
        <f t="shared" si="71"/>
        <v>91176U</v>
      </c>
      <c r="C4610" s="244" t="s">
        <v>8153</v>
      </c>
      <c r="D4610" s="244" t="s">
        <v>65</v>
      </c>
      <c r="E4610" s="244" t="s">
        <v>4952</v>
      </c>
      <c r="F4610" s="245">
        <v>29.47</v>
      </c>
    </row>
    <row r="4611" spans="1:6" ht="13.5">
      <c r="A4611" s="244" t="s">
        <v>14420</v>
      </c>
      <c r="B4611" s="244" t="str">
        <f t="shared" si="71"/>
        <v>91177U</v>
      </c>
      <c r="C4611" s="244" t="s">
        <v>8154</v>
      </c>
      <c r="D4611" s="244" t="s">
        <v>65</v>
      </c>
      <c r="E4611" s="244" t="s">
        <v>4952</v>
      </c>
      <c r="F4611" s="245">
        <v>13.29</v>
      </c>
    </row>
    <row r="4612" spans="1:6" ht="13.5">
      <c r="A4612" s="244" t="s">
        <v>14421</v>
      </c>
      <c r="B4612" s="244" t="str">
        <f t="shared" si="71"/>
        <v>91178U</v>
      </c>
      <c r="C4612" s="244" t="s">
        <v>8155</v>
      </c>
      <c r="D4612" s="244" t="s">
        <v>65</v>
      </c>
      <c r="E4612" s="244" t="s">
        <v>4952</v>
      </c>
      <c r="F4612" s="245">
        <v>12.47</v>
      </c>
    </row>
    <row r="4613" spans="1:6" ht="13.5">
      <c r="A4613" s="244" t="s">
        <v>14422</v>
      </c>
      <c r="B4613" s="244" t="str">
        <f t="shared" si="71"/>
        <v>91179U</v>
      </c>
      <c r="C4613" s="244" t="s">
        <v>8156</v>
      </c>
      <c r="D4613" s="244" t="s">
        <v>65</v>
      </c>
      <c r="E4613" s="244" t="s">
        <v>4952</v>
      </c>
      <c r="F4613" s="245">
        <v>7.56</v>
      </c>
    </row>
    <row r="4614" spans="1:6" ht="13.5">
      <c r="A4614" s="244" t="s">
        <v>14423</v>
      </c>
      <c r="B4614" s="244" t="str">
        <f t="shared" si="71"/>
        <v>91180U</v>
      </c>
      <c r="C4614" s="244" t="s">
        <v>8157</v>
      </c>
      <c r="D4614" s="244" t="s">
        <v>65</v>
      </c>
      <c r="E4614" s="244" t="s">
        <v>4952</v>
      </c>
      <c r="F4614" s="245">
        <v>5.88</v>
      </c>
    </row>
    <row r="4615" spans="1:6" ht="13.5">
      <c r="A4615" s="244" t="s">
        <v>14424</v>
      </c>
      <c r="B4615" s="244" t="str">
        <f t="shared" si="71"/>
        <v>91181U</v>
      </c>
      <c r="C4615" s="244" t="s">
        <v>8158</v>
      </c>
      <c r="D4615" s="244" t="s">
        <v>65</v>
      </c>
      <c r="E4615" s="244" t="s">
        <v>4952</v>
      </c>
      <c r="F4615" s="245">
        <v>6.32</v>
      </c>
    </row>
    <row r="4616" spans="1:6" ht="13.5">
      <c r="A4616" s="244" t="s">
        <v>14425</v>
      </c>
      <c r="B4616" s="244" t="str">
        <f t="shared" ref="B4616:B4679" si="72">A4616&amp;"U"</f>
        <v>91182U</v>
      </c>
      <c r="C4616" s="244" t="s">
        <v>8159</v>
      </c>
      <c r="D4616" s="244" t="s">
        <v>65</v>
      </c>
      <c r="E4616" s="244" t="s">
        <v>4952</v>
      </c>
      <c r="F4616" s="245">
        <v>19.600000000000001</v>
      </c>
    </row>
    <row r="4617" spans="1:6" ht="13.5">
      <c r="A4617" s="244" t="s">
        <v>14426</v>
      </c>
      <c r="B4617" s="244" t="str">
        <f t="shared" si="72"/>
        <v>91183U</v>
      </c>
      <c r="C4617" s="244" t="s">
        <v>8160</v>
      </c>
      <c r="D4617" s="244" t="s">
        <v>65</v>
      </c>
      <c r="E4617" s="244" t="s">
        <v>4952</v>
      </c>
      <c r="F4617" s="245">
        <v>9.6300000000000008</v>
      </c>
    </row>
    <row r="4618" spans="1:6" ht="13.5">
      <c r="A4618" s="244" t="s">
        <v>14427</v>
      </c>
      <c r="B4618" s="244" t="str">
        <f t="shared" si="72"/>
        <v>91184U</v>
      </c>
      <c r="C4618" s="244" t="s">
        <v>8161</v>
      </c>
      <c r="D4618" s="244" t="s">
        <v>65</v>
      </c>
      <c r="E4618" s="244" t="s">
        <v>4952</v>
      </c>
      <c r="F4618" s="245">
        <v>8.9700000000000006</v>
      </c>
    </row>
    <row r="4619" spans="1:6" ht="13.5">
      <c r="A4619" s="244" t="s">
        <v>14428</v>
      </c>
      <c r="B4619" s="244" t="str">
        <f t="shared" si="72"/>
        <v>91185U</v>
      </c>
      <c r="C4619" s="244" t="s">
        <v>8162</v>
      </c>
      <c r="D4619" s="244" t="s">
        <v>65</v>
      </c>
      <c r="E4619" s="244" t="s">
        <v>4952</v>
      </c>
      <c r="F4619" s="245">
        <v>5.0199999999999996</v>
      </c>
    </row>
    <row r="4620" spans="1:6" ht="13.5">
      <c r="A4620" s="244" t="s">
        <v>14429</v>
      </c>
      <c r="B4620" s="244" t="str">
        <f t="shared" si="72"/>
        <v>91186U</v>
      </c>
      <c r="C4620" s="244" t="s">
        <v>8163</v>
      </c>
      <c r="D4620" s="244" t="s">
        <v>65</v>
      </c>
      <c r="E4620" s="244" t="s">
        <v>4952</v>
      </c>
      <c r="F4620" s="245">
        <v>4.1100000000000003</v>
      </c>
    </row>
    <row r="4621" spans="1:6" ht="13.5">
      <c r="A4621" s="244" t="s">
        <v>14430</v>
      </c>
      <c r="B4621" s="244" t="str">
        <f t="shared" si="72"/>
        <v>91187U</v>
      </c>
      <c r="C4621" s="244" t="s">
        <v>8164</v>
      </c>
      <c r="D4621" s="244" t="s">
        <v>65</v>
      </c>
      <c r="E4621" s="244" t="s">
        <v>4952</v>
      </c>
      <c r="F4621" s="245">
        <v>4.7300000000000004</v>
      </c>
    </row>
    <row r="4622" spans="1:6" ht="13.5">
      <c r="A4622" s="244" t="s">
        <v>14431</v>
      </c>
      <c r="B4622" s="244" t="str">
        <f t="shared" si="72"/>
        <v>91188U</v>
      </c>
      <c r="C4622" s="244" t="s">
        <v>8165</v>
      </c>
      <c r="D4622" s="244" t="s">
        <v>2</v>
      </c>
      <c r="E4622" s="244" t="s">
        <v>4900</v>
      </c>
      <c r="F4622" s="245">
        <v>4.8499999999999996</v>
      </c>
    </row>
    <row r="4623" spans="1:6" ht="13.5">
      <c r="A4623" s="244" t="s">
        <v>14432</v>
      </c>
      <c r="B4623" s="244" t="str">
        <f t="shared" si="72"/>
        <v>91189U</v>
      </c>
      <c r="C4623" s="244" t="s">
        <v>8166</v>
      </c>
      <c r="D4623" s="244" t="s">
        <v>2</v>
      </c>
      <c r="E4623" s="244" t="s">
        <v>4900</v>
      </c>
      <c r="F4623" s="245">
        <v>32.35</v>
      </c>
    </row>
    <row r="4624" spans="1:6" ht="13.5">
      <c r="A4624" s="244" t="s">
        <v>14433</v>
      </c>
      <c r="B4624" s="244" t="str">
        <f t="shared" si="72"/>
        <v>91190U</v>
      </c>
      <c r="C4624" s="244" t="s">
        <v>8167</v>
      </c>
      <c r="D4624" s="244" t="s">
        <v>2</v>
      </c>
      <c r="E4624" s="244" t="s">
        <v>4900</v>
      </c>
      <c r="F4624" s="245">
        <v>3.53</v>
      </c>
    </row>
    <row r="4625" spans="1:6" ht="13.5">
      <c r="A4625" s="244" t="s">
        <v>14434</v>
      </c>
      <c r="B4625" s="244" t="str">
        <f t="shared" si="72"/>
        <v>91191U</v>
      </c>
      <c r="C4625" s="244" t="s">
        <v>8168</v>
      </c>
      <c r="D4625" s="244" t="s">
        <v>2</v>
      </c>
      <c r="E4625" s="244" t="s">
        <v>4900</v>
      </c>
      <c r="F4625" s="245">
        <v>3.75</v>
      </c>
    </row>
    <row r="4626" spans="1:6" ht="13.5">
      <c r="A4626" s="244" t="s">
        <v>14435</v>
      </c>
      <c r="B4626" s="244" t="str">
        <f t="shared" si="72"/>
        <v>91192U</v>
      </c>
      <c r="C4626" s="244" t="s">
        <v>8169</v>
      </c>
      <c r="D4626" s="244" t="s">
        <v>2</v>
      </c>
      <c r="E4626" s="244" t="s">
        <v>4900</v>
      </c>
      <c r="F4626" s="245">
        <v>4.1500000000000004</v>
      </c>
    </row>
    <row r="4627" spans="1:6" ht="13.5">
      <c r="A4627" s="244" t="s">
        <v>14436</v>
      </c>
      <c r="B4627" s="244" t="str">
        <f t="shared" si="72"/>
        <v>91222U</v>
      </c>
      <c r="C4627" s="244" t="s">
        <v>8170</v>
      </c>
      <c r="D4627" s="244" t="s">
        <v>65</v>
      </c>
      <c r="E4627" s="244" t="s">
        <v>4900</v>
      </c>
      <c r="F4627" s="245">
        <v>9.82</v>
      </c>
    </row>
    <row r="4628" spans="1:6" ht="13.5">
      <c r="A4628" s="244" t="s">
        <v>14437</v>
      </c>
      <c r="B4628" s="244" t="str">
        <f t="shared" si="72"/>
        <v>94480U</v>
      </c>
      <c r="C4628" s="244" t="s">
        <v>8171</v>
      </c>
      <c r="D4628" s="244" t="s">
        <v>2</v>
      </c>
      <c r="E4628" s="244" t="s">
        <v>4952</v>
      </c>
      <c r="F4628" s="280">
        <v>1598.72</v>
      </c>
    </row>
    <row r="4629" spans="1:6" ht="13.5">
      <c r="A4629" s="244" t="s">
        <v>14438</v>
      </c>
      <c r="B4629" s="244" t="str">
        <f t="shared" si="72"/>
        <v>94481U</v>
      </c>
      <c r="C4629" s="244" t="s">
        <v>8172</v>
      </c>
      <c r="D4629" s="244" t="s">
        <v>2</v>
      </c>
      <c r="E4629" s="244" t="s">
        <v>4952</v>
      </c>
      <c r="F4629" s="280">
        <v>1143.72</v>
      </c>
    </row>
    <row r="4630" spans="1:6" ht="13.5">
      <c r="A4630" s="244" t="s">
        <v>14439</v>
      </c>
      <c r="B4630" s="244" t="str">
        <f t="shared" si="72"/>
        <v>94482U</v>
      </c>
      <c r="C4630" s="244" t="s">
        <v>8173</v>
      </c>
      <c r="D4630" s="244" t="s">
        <v>2</v>
      </c>
      <c r="E4630" s="244" t="s">
        <v>4952</v>
      </c>
      <c r="F4630" s="245">
        <v>913.22</v>
      </c>
    </row>
    <row r="4631" spans="1:6" ht="13.5">
      <c r="A4631" s="244" t="s">
        <v>14440</v>
      </c>
      <c r="B4631" s="244" t="str">
        <f t="shared" si="72"/>
        <v>94483U</v>
      </c>
      <c r="C4631" s="244" t="s">
        <v>8174</v>
      </c>
      <c r="D4631" s="244" t="s">
        <v>2</v>
      </c>
      <c r="E4631" s="244" t="s">
        <v>4952</v>
      </c>
      <c r="F4631" s="245">
        <v>773.74</v>
      </c>
    </row>
    <row r="4632" spans="1:6" ht="13.5">
      <c r="A4632" s="244" t="s">
        <v>14441</v>
      </c>
      <c r="B4632" s="244" t="str">
        <f t="shared" si="72"/>
        <v>95541U</v>
      </c>
      <c r="C4632" s="244" t="s">
        <v>8175</v>
      </c>
      <c r="D4632" s="244" t="s">
        <v>2</v>
      </c>
      <c r="E4632" s="244" t="s">
        <v>4900</v>
      </c>
      <c r="F4632" s="245">
        <v>3.25</v>
      </c>
    </row>
    <row r="4633" spans="1:6" ht="13.5">
      <c r="A4633" s="244" t="s">
        <v>14442</v>
      </c>
      <c r="B4633" s="244" t="str">
        <f t="shared" si="72"/>
        <v>96559U</v>
      </c>
      <c r="C4633" s="244" t="s">
        <v>17282</v>
      </c>
      <c r="D4633" s="244" t="s">
        <v>63</v>
      </c>
      <c r="E4633" s="244" t="s">
        <v>4952</v>
      </c>
      <c r="F4633" s="245">
        <v>59.39</v>
      </c>
    </row>
    <row r="4634" spans="1:6" ht="13.5">
      <c r="A4634" s="244" t="s">
        <v>14443</v>
      </c>
      <c r="B4634" s="244" t="str">
        <f t="shared" si="72"/>
        <v>96560U</v>
      </c>
      <c r="C4634" s="244" t="s">
        <v>17283</v>
      </c>
      <c r="D4634" s="244" t="s">
        <v>63</v>
      </c>
      <c r="E4634" s="244" t="s">
        <v>4952</v>
      </c>
      <c r="F4634" s="245">
        <v>30.25</v>
      </c>
    </row>
    <row r="4635" spans="1:6" ht="13.5">
      <c r="A4635" s="244" t="s">
        <v>14444</v>
      </c>
      <c r="B4635" s="244" t="str">
        <f t="shared" si="72"/>
        <v>96561U</v>
      </c>
      <c r="C4635" s="244" t="s">
        <v>17284</v>
      </c>
      <c r="D4635" s="244" t="s">
        <v>63</v>
      </c>
      <c r="E4635" s="244" t="s">
        <v>4952</v>
      </c>
      <c r="F4635" s="245">
        <v>18.57</v>
      </c>
    </row>
    <row r="4636" spans="1:6" ht="13.5">
      <c r="A4636" s="244" t="s">
        <v>14445</v>
      </c>
      <c r="B4636" s="244" t="str">
        <f t="shared" si="72"/>
        <v>96562U</v>
      </c>
      <c r="C4636" s="244" t="s">
        <v>17285</v>
      </c>
      <c r="D4636" s="244" t="s">
        <v>65</v>
      </c>
      <c r="E4636" s="244" t="s">
        <v>4952</v>
      </c>
      <c r="F4636" s="245">
        <v>30.73</v>
      </c>
    </row>
    <row r="4637" spans="1:6" ht="13.5">
      <c r="A4637" s="244" t="s">
        <v>14446</v>
      </c>
      <c r="B4637" s="244" t="str">
        <f t="shared" si="72"/>
        <v>96563U</v>
      </c>
      <c r="C4637" s="244" t="s">
        <v>17286</v>
      </c>
      <c r="D4637" s="244" t="s">
        <v>65</v>
      </c>
      <c r="E4637" s="244" t="s">
        <v>4952</v>
      </c>
      <c r="F4637" s="245">
        <v>33.090000000000003</v>
      </c>
    </row>
    <row r="4638" spans="1:6" ht="13.5">
      <c r="A4638" s="244" t="s">
        <v>8176</v>
      </c>
      <c r="B4638" s="244" t="str">
        <f t="shared" si="72"/>
        <v>73826/1U</v>
      </c>
      <c r="C4638" s="244" t="s">
        <v>8177</v>
      </c>
      <c r="D4638" s="244" t="s">
        <v>2</v>
      </c>
      <c r="E4638" s="244" t="s">
        <v>4900</v>
      </c>
      <c r="F4638" s="245">
        <v>503</v>
      </c>
    </row>
    <row r="4639" spans="1:6" ht="13.5">
      <c r="A4639" s="244" t="s">
        <v>8178</v>
      </c>
      <c r="B4639" s="244" t="str">
        <f t="shared" si="72"/>
        <v>73826/2U</v>
      </c>
      <c r="C4639" s="244" t="s">
        <v>8179</v>
      </c>
      <c r="D4639" s="244" t="s">
        <v>2</v>
      </c>
      <c r="E4639" s="244" t="s">
        <v>4900</v>
      </c>
      <c r="F4639" s="245">
        <v>653.9</v>
      </c>
    </row>
    <row r="4640" spans="1:6" ht="13.5">
      <c r="A4640" s="244" t="s">
        <v>8180</v>
      </c>
      <c r="B4640" s="244" t="str">
        <f t="shared" si="72"/>
        <v>73834/1U</v>
      </c>
      <c r="C4640" s="244" t="s">
        <v>8181</v>
      </c>
      <c r="D4640" s="244" t="s">
        <v>2</v>
      </c>
      <c r="E4640" s="244" t="s">
        <v>4900</v>
      </c>
      <c r="F4640" s="245">
        <v>164.02</v>
      </c>
    </row>
    <row r="4641" spans="1:6" ht="13.5">
      <c r="A4641" s="244" t="s">
        <v>8182</v>
      </c>
      <c r="B4641" s="244" t="str">
        <f t="shared" si="72"/>
        <v>73834/2U</v>
      </c>
      <c r="C4641" s="244" t="s">
        <v>8183</v>
      </c>
      <c r="D4641" s="244" t="s">
        <v>2</v>
      </c>
      <c r="E4641" s="244" t="s">
        <v>4900</v>
      </c>
      <c r="F4641" s="245">
        <v>262.44</v>
      </c>
    </row>
    <row r="4642" spans="1:6" ht="13.5">
      <c r="A4642" s="244" t="s">
        <v>8184</v>
      </c>
      <c r="B4642" s="244" t="str">
        <f t="shared" si="72"/>
        <v>73834/3U</v>
      </c>
      <c r="C4642" s="244" t="s">
        <v>8185</v>
      </c>
      <c r="D4642" s="244" t="s">
        <v>2</v>
      </c>
      <c r="E4642" s="244" t="s">
        <v>4900</v>
      </c>
      <c r="F4642" s="245">
        <v>524.88</v>
      </c>
    </row>
    <row r="4643" spans="1:6" ht="13.5">
      <c r="A4643" s="244" t="s">
        <v>8186</v>
      </c>
      <c r="B4643" s="244" t="str">
        <f t="shared" si="72"/>
        <v>73834/4U</v>
      </c>
      <c r="C4643" s="244" t="s">
        <v>8187</v>
      </c>
      <c r="D4643" s="244" t="s">
        <v>2</v>
      </c>
      <c r="E4643" s="244" t="s">
        <v>4900</v>
      </c>
      <c r="F4643" s="245">
        <v>787.32</v>
      </c>
    </row>
    <row r="4644" spans="1:6" ht="13.5">
      <c r="A4644" s="244" t="s">
        <v>8188</v>
      </c>
      <c r="B4644" s="244" t="str">
        <f t="shared" si="72"/>
        <v>73835/1U</v>
      </c>
      <c r="C4644" s="244" t="s">
        <v>8189</v>
      </c>
      <c r="D4644" s="244" t="s">
        <v>2</v>
      </c>
      <c r="E4644" s="244" t="s">
        <v>4900</v>
      </c>
      <c r="F4644" s="280">
        <v>1079.6199999999999</v>
      </c>
    </row>
    <row r="4645" spans="1:6" ht="13.5">
      <c r="A4645" s="244" t="s">
        <v>8190</v>
      </c>
      <c r="B4645" s="244" t="str">
        <f t="shared" si="72"/>
        <v>73835/2U</v>
      </c>
      <c r="C4645" s="244" t="s">
        <v>8191</v>
      </c>
      <c r="D4645" s="244" t="s">
        <v>2</v>
      </c>
      <c r="E4645" s="244" t="s">
        <v>4900</v>
      </c>
      <c r="F4645" s="280">
        <v>1468.29</v>
      </c>
    </row>
    <row r="4646" spans="1:6" ht="13.5">
      <c r="A4646" s="244" t="s">
        <v>8192</v>
      </c>
      <c r="B4646" s="244" t="str">
        <f t="shared" si="72"/>
        <v>73835/3U</v>
      </c>
      <c r="C4646" s="244" t="s">
        <v>8193</v>
      </c>
      <c r="D4646" s="244" t="s">
        <v>2</v>
      </c>
      <c r="E4646" s="244" t="s">
        <v>4900</v>
      </c>
      <c r="F4646" s="280">
        <v>1641.03</v>
      </c>
    </row>
    <row r="4647" spans="1:6" ht="13.5">
      <c r="A4647" s="244" t="s">
        <v>8194</v>
      </c>
      <c r="B4647" s="244" t="str">
        <f t="shared" si="72"/>
        <v>73836/1U</v>
      </c>
      <c r="C4647" s="244" t="s">
        <v>8195</v>
      </c>
      <c r="D4647" s="244" t="s">
        <v>2</v>
      </c>
      <c r="E4647" s="244" t="s">
        <v>4900</v>
      </c>
      <c r="F4647" s="245">
        <v>431.85</v>
      </c>
    </row>
    <row r="4648" spans="1:6" ht="13.5">
      <c r="A4648" s="244" t="s">
        <v>8196</v>
      </c>
      <c r="B4648" s="244" t="str">
        <f t="shared" si="72"/>
        <v>73836/2U</v>
      </c>
      <c r="C4648" s="244" t="s">
        <v>8197</v>
      </c>
      <c r="D4648" s="244" t="s">
        <v>2</v>
      </c>
      <c r="E4648" s="244" t="s">
        <v>4900</v>
      </c>
      <c r="F4648" s="245">
        <v>561.4</v>
      </c>
    </row>
    <row r="4649" spans="1:6" ht="13.5">
      <c r="A4649" s="244" t="s">
        <v>8198</v>
      </c>
      <c r="B4649" s="244" t="str">
        <f t="shared" si="72"/>
        <v>73836/3U</v>
      </c>
      <c r="C4649" s="244" t="s">
        <v>8199</v>
      </c>
      <c r="D4649" s="244" t="s">
        <v>2</v>
      </c>
      <c r="E4649" s="244" t="s">
        <v>4900</v>
      </c>
      <c r="F4649" s="245">
        <v>863.7</v>
      </c>
    </row>
    <row r="4650" spans="1:6" ht="13.5">
      <c r="A4650" s="244" t="s">
        <v>8200</v>
      </c>
      <c r="B4650" s="244" t="str">
        <f t="shared" si="72"/>
        <v>73836/4U</v>
      </c>
      <c r="C4650" s="244" t="s">
        <v>8201</v>
      </c>
      <c r="D4650" s="244" t="s">
        <v>2</v>
      </c>
      <c r="E4650" s="244" t="s">
        <v>4900</v>
      </c>
      <c r="F4650" s="280">
        <v>1381.92</v>
      </c>
    </row>
    <row r="4651" spans="1:6" ht="13.5">
      <c r="A4651" s="244" t="s">
        <v>8202</v>
      </c>
      <c r="B4651" s="244" t="str">
        <f t="shared" si="72"/>
        <v>73837/1U</v>
      </c>
      <c r="C4651" s="244" t="s">
        <v>8203</v>
      </c>
      <c r="D4651" s="244" t="s">
        <v>2</v>
      </c>
      <c r="E4651" s="244" t="s">
        <v>4900</v>
      </c>
      <c r="F4651" s="245">
        <v>164.02</v>
      </c>
    </row>
    <row r="4652" spans="1:6" ht="13.5">
      <c r="A4652" s="244" t="s">
        <v>8204</v>
      </c>
      <c r="B4652" s="244" t="str">
        <f t="shared" si="72"/>
        <v>73837/2U</v>
      </c>
      <c r="C4652" s="244" t="s">
        <v>8205</v>
      </c>
      <c r="D4652" s="244" t="s">
        <v>2</v>
      </c>
      <c r="E4652" s="244" t="s">
        <v>4900</v>
      </c>
      <c r="F4652" s="245">
        <v>328.05</v>
      </c>
    </row>
    <row r="4653" spans="1:6" ht="13.5">
      <c r="A4653" s="244" t="s">
        <v>8206</v>
      </c>
      <c r="B4653" s="244" t="str">
        <f t="shared" si="72"/>
        <v>73837/3U</v>
      </c>
      <c r="C4653" s="244" t="s">
        <v>8207</v>
      </c>
      <c r="D4653" s="244" t="s">
        <v>2</v>
      </c>
      <c r="E4653" s="244" t="s">
        <v>4900</v>
      </c>
      <c r="F4653" s="245">
        <v>656.1</v>
      </c>
    </row>
    <row r="4654" spans="1:6" ht="13.5">
      <c r="A4654" s="244" t="s">
        <v>14447</v>
      </c>
      <c r="B4654" s="244" t="str">
        <f t="shared" si="72"/>
        <v>93350U</v>
      </c>
      <c r="C4654" s="244" t="s">
        <v>8208</v>
      </c>
      <c r="D4654" s="244" t="s">
        <v>2</v>
      </c>
      <c r="E4654" s="244" t="s">
        <v>4952</v>
      </c>
      <c r="F4654" s="245">
        <v>738.76</v>
      </c>
    </row>
    <row r="4655" spans="1:6" ht="13.5">
      <c r="A4655" s="244" t="s">
        <v>14448</v>
      </c>
      <c r="B4655" s="244" t="str">
        <f t="shared" si="72"/>
        <v>93351U</v>
      </c>
      <c r="C4655" s="244" t="s">
        <v>8209</v>
      </c>
      <c r="D4655" s="244" t="s">
        <v>2</v>
      </c>
      <c r="E4655" s="244" t="s">
        <v>4952</v>
      </c>
      <c r="F4655" s="245">
        <v>603.61</v>
      </c>
    </row>
    <row r="4656" spans="1:6" ht="13.5">
      <c r="A4656" s="244" t="s">
        <v>14449</v>
      </c>
      <c r="B4656" s="244" t="str">
        <f t="shared" si="72"/>
        <v>93352U</v>
      </c>
      <c r="C4656" s="244" t="s">
        <v>8210</v>
      </c>
      <c r="D4656" s="244" t="s">
        <v>2</v>
      </c>
      <c r="E4656" s="244" t="s">
        <v>4952</v>
      </c>
      <c r="F4656" s="245">
        <v>469.2</v>
      </c>
    </row>
    <row r="4657" spans="1:6" ht="13.5">
      <c r="A4657" s="244" t="s">
        <v>14450</v>
      </c>
      <c r="B4657" s="244" t="str">
        <f t="shared" si="72"/>
        <v>93353U</v>
      </c>
      <c r="C4657" s="244" t="s">
        <v>8211</v>
      </c>
      <c r="D4657" s="244" t="s">
        <v>2</v>
      </c>
      <c r="E4657" s="244" t="s">
        <v>4952</v>
      </c>
      <c r="F4657" s="245">
        <v>338.03</v>
      </c>
    </row>
    <row r="4658" spans="1:6" ht="13.5">
      <c r="A4658" s="244" t="s">
        <v>14451</v>
      </c>
      <c r="B4658" s="244" t="str">
        <f t="shared" si="72"/>
        <v>93354U</v>
      </c>
      <c r="C4658" s="244" t="s">
        <v>8212</v>
      </c>
      <c r="D4658" s="244" t="s">
        <v>2</v>
      </c>
      <c r="E4658" s="244" t="s">
        <v>4952</v>
      </c>
      <c r="F4658" s="245">
        <v>511.14</v>
      </c>
    </row>
    <row r="4659" spans="1:6" ht="13.5">
      <c r="A4659" s="244" t="s">
        <v>14452</v>
      </c>
      <c r="B4659" s="244" t="str">
        <f t="shared" si="72"/>
        <v>93355U</v>
      </c>
      <c r="C4659" s="244" t="s">
        <v>8213</v>
      </c>
      <c r="D4659" s="244" t="s">
        <v>2</v>
      </c>
      <c r="E4659" s="244" t="s">
        <v>4952</v>
      </c>
      <c r="F4659" s="245">
        <v>424.22</v>
      </c>
    </row>
    <row r="4660" spans="1:6" ht="13.5">
      <c r="A4660" s="244" t="s">
        <v>14453</v>
      </c>
      <c r="B4660" s="244" t="str">
        <f t="shared" si="72"/>
        <v>93356U</v>
      </c>
      <c r="C4660" s="244" t="s">
        <v>8214</v>
      </c>
      <c r="D4660" s="244" t="s">
        <v>2</v>
      </c>
      <c r="E4660" s="244" t="s">
        <v>4952</v>
      </c>
      <c r="F4660" s="245">
        <v>336.7</v>
      </c>
    </row>
    <row r="4661" spans="1:6" ht="13.5">
      <c r="A4661" s="244" t="s">
        <v>14454</v>
      </c>
      <c r="B4661" s="244" t="str">
        <f t="shared" si="72"/>
        <v>93357U</v>
      </c>
      <c r="C4661" s="244" t="s">
        <v>8215</v>
      </c>
      <c r="D4661" s="244" t="s">
        <v>2</v>
      </c>
      <c r="E4661" s="244" t="s">
        <v>4952</v>
      </c>
      <c r="F4661" s="245">
        <v>251.04</v>
      </c>
    </row>
    <row r="4662" spans="1:6" ht="13.5">
      <c r="A4662" s="244" t="s">
        <v>8216</v>
      </c>
      <c r="B4662" s="244" t="str">
        <f t="shared" si="72"/>
        <v>74151/1U</v>
      </c>
      <c r="C4662" s="244" t="s">
        <v>8217</v>
      </c>
      <c r="D4662" s="244" t="s">
        <v>79</v>
      </c>
      <c r="E4662" s="244" t="s">
        <v>4952</v>
      </c>
      <c r="F4662" s="245">
        <v>2.42</v>
      </c>
    </row>
    <row r="4663" spans="1:6" ht="13.5">
      <c r="A4663" s="244" t="s">
        <v>8218</v>
      </c>
      <c r="B4663" s="244" t="str">
        <f t="shared" si="72"/>
        <v>74154/1U</v>
      </c>
      <c r="C4663" s="244" t="s">
        <v>8219</v>
      </c>
      <c r="D4663" s="244" t="s">
        <v>79</v>
      </c>
      <c r="E4663" s="244" t="s">
        <v>4952</v>
      </c>
      <c r="F4663" s="245">
        <v>3.62</v>
      </c>
    </row>
    <row r="4664" spans="1:6" ht="13.5">
      <c r="A4664" s="244" t="s">
        <v>8220</v>
      </c>
      <c r="B4664" s="244" t="str">
        <f t="shared" si="72"/>
        <v>74155/1U</v>
      </c>
      <c r="C4664" s="244" t="s">
        <v>8221</v>
      </c>
      <c r="D4664" s="244" t="s">
        <v>79</v>
      </c>
      <c r="E4664" s="244" t="s">
        <v>4952</v>
      </c>
      <c r="F4664" s="245">
        <v>1.22</v>
      </c>
    </row>
    <row r="4665" spans="1:6" ht="13.5">
      <c r="A4665" s="244" t="s">
        <v>8222</v>
      </c>
      <c r="B4665" s="244" t="str">
        <f t="shared" si="72"/>
        <v>74155/2U</v>
      </c>
      <c r="C4665" s="244" t="s">
        <v>8223</v>
      </c>
      <c r="D4665" s="244" t="s">
        <v>79</v>
      </c>
      <c r="E4665" s="244" t="s">
        <v>4952</v>
      </c>
      <c r="F4665" s="245">
        <v>2.37</v>
      </c>
    </row>
    <row r="4666" spans="1:6" ht="13.5">
      <c r="A4666" s="244" t="s">
        <v>8224</v>
      </c>
      <c r="B4666" s="244" t="str">
        <f t="shared" si="72"/>
        <v>74205/1U</v>
      </c>
      <c r="C4666" s="244" t="s">
        <v>8225</v>
      </c>
      <c r="D4666" s="244" t="s">
        <v>79</v>
      </c>
      <c r="E4666" s="244" t="s">
        <v>4952</v>
      </c>
      <c r="F4666" s="245">
        <v>1.21</v>
      </c>
    </row>
    <row r="4667" spans="1:6" ht="13.5">
      <c r="A4667" s="244" t="s">
        <v>14455</v>
      </c>
      <c r="B4667" s="244" t="str">
        <f t="shared" si="72"/>
        <v>79480U</v>
      </c>
      <c r="C4667" s="244" t="s">
        <v>8226</v>
      </c>
      <c r="D4667" s="244" t="s">
        <v>79</v>
      </c>
      <c r="E4667" s="244" t="s">
        <v>4952</v>
      </c>
      <c r="F4667" s="245">
        <v>1.84</v>
      </c>
    </row>
    <row r="4668" spans="1:6" ht="13.5">
      <c r="A4668" s="244" t="s">
        <v>14456</v>
      </c>
      <c r="B4668" s="244" t="str">
        <f t="shared" si="72"/>
        <v>83336U</v>
      </c>
      <c r="C4668" s="244" t="s">
        <v>8227</v>
      </c>
      <c r="D4668" s="244" t="s">
        <v>79</v>
      </c>
      <c r="E4668" s="244" t="s">
        <v>4952</v>
      </c>
      <c r="F4668" s="245">
        <v>3.75</v>
      </c>
    </row>
    <row r="4669" spans="1:6" ht="13.5">
      <c r="A4669" s="244" t="s">
        <v>14457</v>
      </c>
      <c r="B4669" s="244" t="str">
        <f t="shared" si="72"/>
        <v>83338U</v>
      </c>
      <c r="C4669" s="244" t="s">
        <v>8228</v>
      </c>
      <c r="D4669" s="244" t="s">
        <v>79</v>
      </c>
      <c r="E4669" s="244" t="s">
        <v>4952</v>
      </c>
      <c r="F4669" s="245">
        <v>2.14</v>
      </c>
    </row>
    <row r="4670" spans="1:6" ht="13.5">
      <c r="A4670" s="244" t="s">
        <v>14458</v>
      </c>
      <c r="B4670" s="244" t="str">
        <f t="shared" si="72"/>
        <v>96520U</v>
      </c>
      <c r="C4670" s="244" t="s">
        <v>8229</v>
      </c>
      <c r="D4670" s="244" t="s">
        <v>79</v>
      </c>
      <c r="E4670" s="244" t="s">
        <v>4952</v>
      </c>
      <c r="F4670" s="245">
        <v>66.510000000000005</v>
      </c>
    </row>
    <row r="4671" spans="1:6" ht="13.5">
      <c r="A4671" s="244" t="s">
        <v>14459</v>
      </c>
      <c r="B4671" s="244" t="str">
        <f t="shared" si="72"/>
        <v>96521U</v>
      </c>
      <c r="C4671" s="244" t="s">
        <v>8230</v>
      </c>
      <c r="D4671" s="244" t="s">
        <v>79</v>
      </c>
      <c r="E4671" s="244" t="s">
        <v>4952</v>
      </c>
      <c r="F4671" s="245">
        <v>28.62</v>
      </c>
    </row>
    <row r="4672" spans="1:6" ht="13.5">
      <c r="A4672" s="244" t="s">
        <v>14460</v>
      </c>
      <c r="B4672" s="244" t="str">
        <f t="shared" si="72"/>
        <v>96522U</v>
      </c>
      <c r="C4672" s="244" t="s">
        <v>8231</v>
      </c>
      <c r="D4672" s="244" t="s">
        <v>79</v>
      </c>
      <c r="E4672" s="244" t="s">
        <v>5269</v>
      </c>
      <c r="F4672" s="245">
        <v>99.07</v>
      </c>
    </row>
    <row r="4673" spans="1:6" ht="13.5">
      <c r="A4673" s="244" t="s">
        <v>14461</v>
      </c>
      <c r="B4673" s="244" t="str">
        <f t="shared" si="72"/>
        <v>96523U</v>
      </c>
      <c r="C4673" s="244" t="s">
        <v>8232</v>
      </c>
      <c r="D4673" s="244" t="s">
        <v>79</v>
      </c>
      <c r="E4673" s="244" t="s">
        <v>5269</v>
      </c>
      <c r="F4673" s="245">
        <v>62.73</v>
      </c>
    </row>
    <row r="4674" spans="1:6" ht="13.5">
      <c r="A4674" s="244" t="s">
        <v>14462</v>
      </c>
      <c r="B4674" s="244" t="str">
        <f t="shared" si="72"/>
        <v>96524U</v>
      </c>
      <c r="C4674" s="244" t="s">
        <v>8233</v>
      </c>
      <c r="D4674" s="244" t="s">
        <v>79</v>
      </c>
      <c r="E4674" s="244" t="s">
        <v>4952</v>
      </c>
      <c r="F4674" s="245">
        <v>125.92</v>
      </c>
    </row>
    <row r="4675" spans="1:6" ht="13.5">
      <c r="A4675" s="244" t="s">
        <v>14463</v>
      </c>
      <c r="B4675" s="244" t="str">
        <f t="shared" si="72"/>
        <v>96525U</v>
      </c>
      <c r="C4675" s="244" t="s">
        <v>8234</v>
      </c>
      <c r="D4675" s="244" t="s">
        <v>79</v>
      </c>
      <c r="E4675" s="244" t="s">
        <v>4952</v>
      </c>
      <c r="F4675" s="245">
        <v>30.11</v>
      </c>
    </row>
    <row r="4676" spans="1:6" ht="13.5">
      <c r="A4676" s="244" t="s">
        <v>14464</v>
      </c>
      <c r="B4676" s="244" t="str">
        <f t="shared" si="72"/>
        <v>96526U</v>
      </c>
      <c r="C4676" s="244" t="s">
        <v>8235</v>
      </c>
      <c r="D4676" s="244" t="s">
        <v>79</v>
      </c>
      <c r="E4676" s="244" t="s">
        <v>5269</v>
      </c>
      <c r="F4676" s="245">
        <v>200.58</v>
      </c>
    </row>
    <row r="4677" spans="1:6" ht="13.5">
      <c r="A4677" s="244" t="s">
        <v>14465</v>
      </c>
      <c r="B4677" s="244" t="str">
        <f t="shared" si="72"/>
        <v>96527U</v>
      </c>
      <c r="C4677" s="244" t="s">
        <v>8236</v>
      </c>
      <c r="D4677" s="244" t="s">
        <v>79</v>
      </c>
      <c r="E4677" s="244" t="s">
        <v>5269</v>
      </c>
      <c r="F4677" s="245">
        <v>82.2</v>
      </c>
    </row>
    <row r="4678" spans="1:6" ht="13.5">
      <c r="A4678" s="244" t="s">
        <v>14466</v>
      </c>
      <c r="B4678" s="244" t="str">
        <f t="shared" si="72"/>
        <v>96528U</v>
      </c>
      <c r="C4678" s="244" t="s">
        <v>8237</v>
      </c>
      <c r="D4678" s="244" t="s">
        <v>63</v>
      </c>
      <c r="E4678" s="244" t="s">
        <v>4900</v>
      </c>
      <c r="F4678" s="245">
        <v>111.02</v>
      </c>
    </row>
    <row r="4679" spans="1:6" ht="13.5">
      <c r="A4679" s="244" t="s">
        <v>17287</v>
      </c>
      <c r="B4679" s="244" t="str">
        <f t="shared" si="72"/>
        <v>101206U</v>
      </c>
      <c r="C4679" s="244" t="s">
        <v>17288</v>
      </c>
      <c r="D4679" s="244" t="s">
        <v>79</v>
      </c>
      <c r="E4679" s="244" t="s">
        <v>4952</v>
      </c>
      <c r="F4679" s="245">
        <v>6.86</v>
      </c>
    </row>
    <row r="4680" spans="1:6" ht="13.5">
      <c r="A4680" s="244" t="s">
        <v>17289</v>
      </c>
      <c r="B4680" s="244" t="str">
        <f t="shared" ref="B4680:B4743" si="73">A4680&amp;"U"</f>
        <v>101207U</v>
      </c>
      <c r="C4680" s="244" t="s">
        <v>17290</v>
      </c>
      <c r="D4680" s="244" t="s">
        <v>79</v>
      </c>
      <c r="E4680" s="244" t="s">
        <v>4952</v>
      </c>
      <c r="F4680" s="245">
        <v>5.88</v>
      </c>
    </row>
    <row r="4681" spans="1:6" ht="13.5">
      <c r="A4681" s="244" t="s">
        <v>17291</v>
      </c>
      <c r="B4681" s="244" t="str">
        <f t="shared" si="73"/>
        <v>101208U</v>
      </c>
      <c r="C4681" s="244" t="s">
        <v>17292</v>
      </c>
      <c r="D4681" s="244" t="s">
        <v>79</v>
      </c>
      <c r="E4681" s="244" t="s">
        <v>4952</v>
      </c>
      <c r="F4681" s="245">
        <v>5.76</v>
      </c>
    </row>
    <row r="4682" spans="1:6" ht="13.5">
      <c r="A4682" s="244" t="s">
        <v>17293</v>
      </c>
      <c r="B4682" s="244" t="str">
        <f t="shared" si="73"/>
        <v>101209U</v>
      </c>
      <c r="C4682" s="244" t="s">
        <v>17294</v>
      </c>
      <c r="D4682" s="244" t="s">
        <v>79</v>
      </c>
      <c r="E4682" s="244" t="s">
        <v>4952</v>
      </c>
      <c r="F4682" s="245">
        <v>5.31</v>
      </c>
    </row>
    <row r="4683" spans="1:6" ht="13.5">
      <c r="A4683" s="244" t="s">
        <v>17295</v>
      </c>
      <c r="B4683" s="244" t="str">
        <f t="shared" si="73"/>
        <v>101210U</v>
      </c>
      <c r="C4683" s="244" t="s">
        <v>17296</v>
      </c>
      <c r="D4683" s="244" t="s">
        <v>79</v>
      </c>
      <c r="E4683" s="244" t="s">
        <v>4952</v>
      </c>
      <c r="F4683" s="245">
        <v>9.5</v>
      </c>
    </row>
    <row r="4684" spans="1:6" ht="13.5">
      <c r="A4684" s="244" t="s">
        <v>17297</v>
      </c>
      <c r="B4684" s="244" t="str">
        <f t="shared" si="73"/>
        <v>101211U</v>
      </c>
      <c r="C4684" s="244" t="s">
        <v>17298</v>
      </c>
      <c r="D4684" s="244" t="s">
        <v>79</v>
      </c>
      <c r="E4684" s="244" t="s">
        <v>4952</v>
      </c>
      <c r="F4684" s="245">
        <v>10.19</v>
      </c>
    </row>
    <row r="4685" spans="1:6" ht="13.5">
      <c r="A4685" s="244" t="s">
        <v>17299</v>
      </c>
      <c r="B4685" s="244" t="str">
        <f t="shared" si="73"/>
        <v>101212U</v>
      </c>
      <c r="C4685" s="244" t="s">
        <v>17300</v>
      </c>
      <c r="D4685" s="244" t="s">
        <v>79</v>
      </c>
      <c r="E4685" s="244" t="s">
        <v>4952</v>
      </c>
      <c r="F4685" s="245">
        <v>11.87</v>
      </c>
    </row>
    <row r="4686" spans="1:6" ht="13.5">
      <c r="A4686" s="244" t="s">
        <v>17301</v>
      </c>
      <c r="B4686" s="244" t="str">
        <f t="shared" si="73"/>
        <v>101213U</v>
      </c>
      <c r="C4686" s="244" t="s">
        <v>17302</v>
      </c>
      <c r="D4686" s="244" t="s">
        <v>79</v>
      </c>
      <c r="E4686" s="244" t="s">
        <v>4952</v>
      </c>
      <c r="F4686" s="245">
        <v>13.27</v>
      </c>
    </row>
    <row r="4687" spans="1:6" ht="13.5">
      <c r="A4687" s="244" t="s">
        <v>17303</v>
      </c>
      <c r="B4687" s="244" t="str">
        <f t="shared" si="73"/>
        <v>101214U</v>
      </c>
      <c r="C4687" s="244" t="s">
        <v>17304</v>
      </c>
      <c r="D4687" s="244" t="s">
        <v>79</v>
      </c>
      <c r="E4687" s="244" t="s">
        <v>4952</v>
      </c>
      <c r="F4687" s="245">
        <v>16.010000000000002</v>
      </c>
    </row>
    <row r="4688" spans="1:6" ht="13.5">
      <c r="A4688" s="244" t="s">
        <v>17305</v>
      </c>
      <c r="B4688" s="244" t="str">
        <f t="shared" si="73"/>
        <v>101215U</v>
      </c>
      <c r="C4688" s="244" t="s">
        <v>17306</v>
      </c>
      <c r="D4688" s="244" t="s">
        <v>79</v>
      </c>
      <c r="E4688" s="244" t="s">
        <v>4952</v>
      </c>
      <c r="F4688" s="245">
        <v>9.09</v>
      </c>
    </row>
    <row r="4689" spans="1:6" ht="13.5">
      <c r="A4689" s="244" t="s">
        <v>17307</v>
      </c>
      <c r="B4689" s="244" t="str">
        <f t="shared" si="73"/>
        <v>101216U</v>
      </c>
      <c r="C4689" s="244" t="s">
        <v>17308</v>
      </c>
      <c r="D4689" s="244" t="s">
        <v>79</v>
      </c>
      <c r="E4689" s="244" t="s">
        <v>4952</v>
      </c>
      <c r="F4689" s="245">
        <v>9.52</v>
      </c>
    </row>
    <row r="4690" spans="1:6" ht="13.5">
      <c r="A4690" s="244" t="s">
        <v>17309</v>
      </c>
      <c r="B4690" s="244" t="str">
        <f t="shared" si="73"/>
        <v>101217U</v>
      </c>
      <c r="C4690" s="244" t="s">
        <v>17310</v>
      </c>
      <c r="D4690" s="244" t="s">
        <v>79</v>
      </c>
      <c r="E4690" s="244" t="s">
        <v>4952</v>
      </c>
      <c r="F4690" s="245">
        <v>11.07</v>
      </c>
    </row>
    <row r="4691" spans="1:6" ht="13.5">
      <c r="A4691" s="244" t="s">
        <v>17311</v>
      </c>
      <c r="B4691" s="244" t="str">
        <f t="shared" si="73"/>
        <v>101218U</v>
      </c>
      <c r="C4691" s="244" t="s">
        <v>17312</v>
      </c>
      <c r="D4691" s="244" t="s">
        <v>79</v>
      </c>
      <c r="E4691" s="244" t="s">
        <v>4952</v>
      </c>
      <c r="F4691" s="245">
        <v>11.7</v>
      </c>
    </row>
    <row r="4692" spans="1:6" ht="13.5">
      <c r="A4692" s="244" t="s">
        <v>17313</v>
      </c>
      <c r="B4692" s="244" t="str">
        <f t="shared" si="73"/>
        <v>101219U</v>
      </c>
      <c r="C4692" s="244" t="s">
        <v>17314</v>
      </c>
      <c r="D4692" s="244" t="s">
        <v>79</v>
      </c>
      <c r="E4692" s="244" t="s">
        <v>4952</v>
      </c>
      <c r="F4692" s="245">
        <v>14.15</v>
      </c>
    </row>
    <row r="4693" spans="1:6" ht="13.5">
      <c r="A4693" s="244" t="s">
        <v>17315</v>
      </c>
      <c r="B4693" s="244" t="str">
        <f t="shared" si="73"/>
        <v>101220U</v>
      </c>
      <c r="C4693" s="244" t="s">
        <v>17316</v>
      </c>
      <c r="D4693" s="244" t="s">
        <v>79</v>
      </c>
      <c r="E4693" s="244" t="s">
        <v>4952</v>
      </c>
      <c r="F4693" s="245">
        <v>8.93</v>
      </c>
    </row>
    <row r="4694" spans="1:6" ht="13.5">
      <c r="A4694" s="244" t="s">
        <v>17317</v>
      </c>
      <c r="B4694" s="244" t="str">
        <f t="shared" si="73"/>
        <v>101221U</v>
      </c>
      <c r="C4694" s="244" t="s">
        <v>17318</v>
      </c>
      <c r="D4694" s="244" t="s">
        <v>79</v>
      </c>
      <c r="E4694" s="244" t="s">
        <v>4952</v>
      </c>
      <c r="F4694" s="245">
        <v>9.42</v>
      </c>
    </row>
    <row r="4695" spans="1:6" ht="13.5">
      <c r="A4695" s="244" t="s">
        <v>17319</v>
      </c>
      <c r="B4695" s="244" t="str">
        <f t="shared" si="73"/>
        <v>101222U</v>
      </c>
      <c r="C4695" s="244" t="s">
        <v>17320</v>
      </c>
      <c r="D4695" s="244" t="s">
        <v>79</v>
      </c>
      <c r="E4695" s="244" t="s">
        <v>4952</v>
      </c>
      <c r="F4695" s="245">
        <v>10.94</v>
      </c>
    </row>
    <row r="4696" spans="1:6" ht="13.5">
      <c r="A4696" s="244" t="s">
        <v>17321</v>
      </c>
      <c r="B4696" s="244" t="str">
        <f t="shared" si="73"/>
        <v>101223U</v>
      </c>
      <c r="C4696" s="244" t="s">
        <v>17322</v>
      </c>
      <c r="D4696" s="244" t="s">
        <v>79</v>
      </c>
      <c r="E4696" s="244" t="s">
        <v>4952</v>
      </c>
      <c r="F4696" s="245">
        <v>12.19</v>
      </c>
    </row>
    <row r="4697" spans="1:6" ht="13.5">
      <c r="A4697" s="244" t="s">
        <v>17323</v>
      </c>
      <c r="B4697" s="244" t="str">
        <f t="shared" si="73"/>
        <v>101224U</v>
      </c>
      <c r="C4697" s="244" t="s">
        <v>17324</v>
      </c>
      <c r="D4697" s="244" t="s">
        <v>79</v>
      </c>
      <c r="E4697" s="244" t="s">
        <v>4952</v>
      </c>
      <c r="F4697" s="245">
        <v>15.26</v>
      </c>
    </row>
    <row r="4698" spans="1:6" ht="13.5">
      <c r="A4698" s="244" t="s">
        <v>17325</v>
      </c>
      <c r="B4698" s="244" t="str">
        <f t="shared" si="73"/>
        <v>101225U</v>
      </c>
      <c r="C4698" s="244" t="s">
        <v>17326</v>
      </c>
      <c r="D4698" s="244" t="s">
        <v>79</v>
      </c>
      <c r="E4698" s="244" t="s">
        <v>4952</v>
      </c>
      <c r="F4698" s="245">
        <v>8.15</v>
      </c>
    </row>
    <row r="4699" spans="1:6" ht="13.5">
      <c r="A4699" s="244" t="s">
        <v>17327</v>
      </c>
      <c r="B4699" s="244" t="str">
        <f t="shared" si="73"/>
        <v>101226U</v>
      </c>
      <c r="C4699" s="244" t="s">
        <v>17328</v>
      </c>
      <c r="D4699" s="244" t="s">
        <v>79</v>
      </c>
      <c r="E4699" s="244" t="s">
        <v>4952</v>
      </c>
      <c r="F4699" s="245">
        <v>8.59</v>
      </c>
    </row>
    <row r="4700" spans="1:6" ht="13.5">
      <c r="A4700" s="244" t="s">
        <v>17329</v>
      </c>
      <c r="B4700" s="244" t="str">
        <f t="shared" si="73"/>
        <v>101227U</v>
      </c>
      <c r="C4700" s="244" t="s">
        <v>17330</v>
      </c>
      <c r="D4700" s="244" t="s">
        <v>79</v>
      </c>
      <c r="E4700" s="244" t="s">
        <v>4952</v>
      </c>
      <c r="F4700" s="245">
        <v>9.94</v>
      </c>
    </row>
    <row r="4701" spans="1:6" ht="13.5">
      <c r="A4701" s="244" t="s">
        <v>17331</v>
      </c>
      <c r="B4701" s="244" t="str">
        <f t="shared" si="73"/>
        <v>101228U</v>
      </c>
      <c r="C4701" s="244" t="s">
        <v>17332</v>
      </c>
      <c r="D4701" s="244" t="s">
        <v>79</v>
      </c>
      <c r="E4701" s="244" t="s">
        <v>4952</v>
      </c>
      <c r="F4701" s="245">
        <v>10.58</v>
      </c>
    </row>
    <row r="4702" spans="1:6" ht="13.5">
      <c r="A4702" s="244" t="s">
        <v>17333</v>
      </c>
      <c r="B4702" s="244" t="str">
        <f t="shared" si="73"/>
        <v>101229U</v>
      </c>
      <c r="C4702" s="244" t="s">
        <v>17334</v>
      </c>
      <c r="D4702" s="244" t="s">
        <v>79</v>
      </c>
      <c r="E4702" s="244" t="s">
        <v>4952</v>
      </c>
      <c r="F4702" s="245">
        <v>13.33</v>
      </c>
    </row>
    <row r="4703" spans="1:6" ht="13.5">
      <c r="A4703" s="244" t="s">
        <v>17335</v>
      </c>
      <c r="B4703" s="244" t="str">
        <f t="shared" si="73"/>
        <v>101230U</v>
      </c>
      <c r="C4703" s="244" t="s">
        <v>17336</v>
      </c>
      <c r="D4703" s="244" t="s">
        <v>79</v>
      </c>
      <c r="E4703" s="244" t="s">
        <v>4952</v>
      </c>
      <c r="F4703" s="245">
        <v>6.03</v>
      </c>
    </row>
    <row r="4704" spans="1:6" ht="13.5">
      <c r="A4704" s="244" t="s">
        <v>17337</v>
      </c>
      <c r="B4704" s="244" t="str">
        <f t="shared" si="73"/>
        <v>101231U</v>
      </c>
      <c r="C4704" s="244" t="s">
        <v>17338</v>
      </c>
      <c r="D4704" s="244" t="s">
        <v>79</v>
      </c>
      <c r="E4704" s="244" t="s">
        <v>4952</v>
      </c>
      <c r="F4704" s="245">
        <v>5.7</v>
      </c>
    </row>
    <row r="4705" spans="1:6" ht="13.5">
      <c r="A4705" s="244" t="s">
        <v>17339</v>
      </c>
      <c r="B4705" s="244" t="str">
        <f t="shared" si="73"/>
        <v>101232U</v>
      </c>
      <c r="C4705" s="244" t="s">
        <v>17340</v>
      </c>
      <c r="D4705" s="244" t="s">
        <v>79</v>
      </c>
      <c r="E4705" s="244" t="s">
        <v>4952</v>
      </c>
      <c r="F4705" s="245">
        <v>5.12</v>
      </c>
    </row>
    <row r="4706" spans="1:6" ht="13.5">
      <c r="A4706" s="244" t="s">
        <v>17341</v>
      </c>
      <c r="B4706" s="244" t="str">
        <f t="shared" si="73"/>
        <v>101233U</v>
      </c>
      <c r="C4706" s="244" t="s">
        <v>17342</v>
      </c>
      <c r="D4706" s="244" t="s">
        <v>79</v>
      </c>
      <c r="E4706" s="244" t="s">
        <v>4952</v>
      </c>
      <c r="F4706" s="245">
        <v>4.7</v>
      </c>
    </row>
    <row r="4707" spans="1:6" ht="13.5">
      <c r="A4707" s="244" t="s">
        <v>17343</v>
      </c>
      <c r="B4707" s="244" t="str">
        <f t="shared" si="73"/>
        <v>101234U</v>
      </c>
      <c r="C4707" s="244" t="s">
        <v>17344</v>
      </c>
      <c r="D4707" s="244" t="s">
        <v>79</v>
      </c>
      <c r="E4707" s="244" t="s">
        <v>4952</v>
      </c>
      <c r="F4707" s="245">
        <v>9.32</v>
      </c>
    </row>
    <row r="4708" spans="1:6" ht="13.5">
      <c r="A4708" s="244" t="s">
        <v>17345</v>
      </c>
      <c r="B4708" s="244" t="str">
        <f t="shared" si="73"/>
        <v>101235U</v>
      </c>
      <c r="C4708" s="244" t="s">
        <v>17346</v>
      </c>
      <c r="D4708" s="244" t="s">
        <v>79</v>
      </c>
      <c r="E4708" s="244" t="s">
        <v>4952</v>
      </c>
      <c r="F4708" s="245">
        <v>9.7799999999999994</v>
      </c>
    </row>
    <row r="4709" spans="1:6" ht="13.5">
      <c r="A4709" s="244" t="s">
        <v>17347</v>
      </c>
      <c r="B4709" s="244" t="str">
        <f t="shared" si="73"/>
        <v>101236U</v>
      </c>
      <c r="C4709" s="244" t="s">
        <v>17348</v>
      </c>
      <c r="D4709" s="244" t="s">
        <v>79</v>
      </c>
      <c r="E4709" s="244" t="s">
        <v>4952</v>
      </c>
      <c r="F4709" s="245">
        <v>11.4</v>
      </c>
    </row>
    <row r="4710" spans="1:6" ht="13.5">
      <c r="A4710" s="244" t="s">
        <v>17349</v>
      </c>
      <c r="B4710" s="244" t="str">
        <f t="shared" si="73"/>
        <v>101237U</v>
      </c>
      <c r="C4710" s="244" t="s">
        <v>17350</v>
      </c>
      <c r="D4710" s="244" t="s">
        <v>79</v>
      </c>
      <c r="E4710" s="244" t="s">
        <v>4952</v>
      </c>
      <c r="F4710" s="245">
        <v>12.12</v>
      </c>
    </row>
    <row r="4711" spans="1:6" ht="13.5">
      <c r="A4711" s="244" t="s">
        <v>17351</v>
      </c>
      <c r="B4711" s="244" t="str">
        <f t="shared" si="73"/>
        <v>101238U</v>
      </c>
      <c r="C4711" s="244" t="s">
        <v>17352</v>
      </c>
      <c r="D4711" s="244" t="s">
        <v>79</v>
      </c>
      <c r="E4711" s="244" t="s">
        <v>4952</v>
      </c>
      <c r="F4711" s="245">
        <v>15.31</v>
      </c>
    </row>
    <row r="4712" spans="1:6" ht="13.5">
      <c r="A4712" s="244" t="s">
        <v>17353</v>
      </c>
      <c r="B4712" s="244" t="str">
        <f t="shared" si="73"/>
        <v>101239U</v>
      </c>
      <c r="C4712" s="244" t="s">
        <v>17354</v>
      </c>
      <c r="D4712" s="244" t="s">
        <v>79</v>
      </c>
      <c r="E4712" s="244" t="s">
        <v>4952</v>
      </c>
      <c r="F4712" s="245">
        <v>8.1199999999999992</v>
      </c>
    </row>
    <row r="4713" spans="1:6" ht="13.5">
      <c r="A4713" s="244" t="s">
        <v>17355</v>
      </c>
      <c r="B4713" s="244" t="str">
        <f t="shared" si="73"/>
        <v>101240U</v>
      </c>
      <c r="C4713" s="244" t="s">
        <v>17356</v>
      </c>
      <c r="D4713" s="244" t="s">
        <v>79</v>
      </c>
      <c r="E4713" s="244" t="s">
        <v>4952</v>
      </c>
      <c r="F4713" s="245">
        <v>8.56</v>
      </c>
    </row>
    <row r="4714" spans="1:6" ht="13.5">
      <c r="A4714" s="244" t="s">
        <v>17357</v>
      </c>
      <c r="B4714" s="244" t="str">
        <f t="shared" si="73"/>
        <v>101241U</v>
      </c>
      <c r="C4714" s="244" t="s">
        <v>17358</v>
      </c>
      <c r="D4714" s="244" t="s">
        <v>79</v>
      </c>
      <c r="E4714" s="244" t="s">
        <v>4952</v>
      </c>
      <c r="F4714" s="245">
        <v>9.99</v>
      </c>
    </row>
    <row r="4715" spans="1:6" ht="13.5">
      <c r="A4715" s="244" t="s">
        <v>17359</v>
      </c>
      <c r="B4715" s="244" t="str">
        <f t="shared" si="73"/>
        <v>101242U</v>
      </c>
      <c r="C4715" s="244" t="s">
        <v>17360</v>
      </c>
      <c r="D4715" s="244" t="s">
        <v>79</v>
      </c>
      <c r="E4715" s="244" t="s">
        <v>4952</v>
      </c>
      <c r="F4715" s="245">
        <v>11.17</v>
      </c>
    </row>
    <row r="4716" spans="1:6" ht="13.5">
      <c r="A4716" s="244" t="s">
        <v>17361</v>
      </c>
      <c r="B4716" s="244" t="str">
        <f t="shared" si="73"/>
        <v>101243U</v>
      </c>
      <c r="C4716" s="244" t="s">
        <v>17362</v>
      </c>
      <c r="D4716" s="244" t="s">
        <v>79</v>
      </c>
      <c r="E4716" s="244" t="s">
        <v>4952</v>
      </c>
      <c r="F4716" s="245">
        <v>13.5</v>
      </c>
    </row>
    <row r="4717" spans="1:6" ht="13.5">
      <c r="A4717" s="244" t="s">
        <v>17363</v>
      </c>
      <c r="B4717" s="244" t="str">
        <f t="shared" si="73"/>
        <v>101244U</v>
      </c>
      <c r="C4717" s="244" t="s">
        <v>17364</v>
      </c>
      <c r="D4717" s="244" t="s">
        <v>79</v>
      </c>
      <c r="E4717" s="244" t="s">
        <v>4952</v>
      </c>
      <c r="F4717" s="245">
        <v>8.59</v>
      </c>
    </row>
    <row r="4718" spans="1:6" ht="13.5">
      <c r="A4718" s="244" t="s">
        <v>17365</v>
      </c>
      <c r="B4718" s="244" t="str">
        <f t="shared" si="73"/>
        <v>101245U</v>
      </c>
      <c r="C4718" s="244" t="s">
        <v>17366</v>
      </c>
      <c r="D4718" s="244" t="s">
        <v>79</v>
      </c>
      <c r="E4718" s="244" t="s">
        <v>4952</v>
      </c>
      <c r="F4718" s="245">
        <v>9.06</v>
      </c>
    </row>
    <row r="4719" spans="1:6" ht="13.5">
      <c r="A4719" s="244" t="s">
        <v>17367</v>
      </c>
      <c r="B4719" s="244" t="str">
        <f t="shared" si="73"/>
        <v>101246U</v>
      </c>
      <c r="C4719" s="244" t="s">
        <v>17368</v>
      </c>
      <c r="D4719" s="244" t="s">
        <v>79</v>
      </c>
      <c r="E4719" s="244" t="s">
        <v>4952</v>
      </c>
      <c r="F4719" s="245">
        <v>10.52</v>
      </c>
    </row>
    <row r="4720" spans="1:6" ht="13.5">
      <c r="A4720" s="244" t="s">
        <v>17369</v>
      </c>
      <c r="B4720" s="244" t="str">
        <f t="shared" si="73"/>
        <v>101247U</v>
      </c>
      <c r="C4720" s="244" t="s">
        <v>17370</v>
      </c>
      <c r="D4720" s="244" t="s">
        <v>79</v>
      </c>
      <c r="E4720" s="244" t="s">
        <v>4952</v>
      </c>
      <c r="F4720" s="245">
        <v>11.67</v>
      </c>
    </row>
    <row r="4721" spans="1:6" ht="13.5">
      <c r="A4721" s="244" t="s">
        <v>17371</v>
      </c>
      <c r="B4721" s="244" t="str">
        <f t="shared" si="73"/>
        <v>101248U</v>
      </c>
      <c r="C4721" s="244" t="s">
        <v>17372</v>
      </c>
      <c r="D4721" s="244" t="s">
        <v>79</v>
      </c>
      <c r="E4721" s="244" t="s">
        <v>4952</v>
      </c>
      <c r="F4721" s="245">
        <v>14.59</v>
      </c>
    </row>
    <row r="4722" spans="1:6" ht="13.5">
      <c r="A4722" s="244" t="s">
        <v>17373</v>
      </c>
      <c r="B4722" s="244" t="str">
        <f t="shared" si="73"/>
        <v>101249U</v>
      </c>
      <c r="C4722" s="244" t="s">
        <v>17374</v>
      </c>
      <c r="D4722" s="244" t="s">
        <v>79</v>
      </c>
      <c r="E4722" s="244" t="s">
        <v>4952</v>
      </c>
      <c r="F4722" s="245">
        <v>7.39</v>
      </c>
    </row>
    <row r="4723" spans="1:6" ht="13.5">
      <c r="A4723" s="244" t="s">
        <v>17375</v>
      </c>
      <c r="B4723" s="244" t="str">
        <f t="shared" si="73"/>
        <v>101250U</v>
      </c>
      <c r="C4723" s="244" t="s">
        <v>17376</v>
      </c>
      <c r="D4723" s="244" t="s">
        <v>79</v>
      </c>
      <c r="E4723" s="244" t="s">
        <v>4952</v>
      </c>
      <c r="F4723" s="245">
        <v>8.2200000000000006</v>
      </c>
    </row>
    <row r="4724" spans="1:6" ht="13.5">
      <c r="A4724" s="244" t="s">
        <v>17377</v>
      </c>
      <c r="B4724" s="244" t="str">
        <f t="shared" si="73"/>
        <v>101251U</v>
      </c>
      <c r="C4724" s="244" t="s">
        <v>17378</v>
      </c>
      <c r="D4724" s="244" t="s">
        <v>79</v>
      </c>
      <c r="E4724" s="244" t="s">
        <v>4952</v>
      </c>
      <c r="F4724" s="245">
        <v>9.3699999999999992</v>
      </c>
    </row>
    <row r="4725" spans="1:6" ht="13.5">
      <c r="A4725" s="244" t="s">
        <v>17379</v>
      </c>
      <c r="B4725" s="244" t="str">
        <f t="shared" si="73"/>
        <v>101252U</v>
      </c>
      <c r="C4725" s="244" t="s">
        <v>17380</v>
      </c>
      <c r="D4725" s="244" t="s">
        <v>79</v>
      </c>
      <c r="E4725" s="244" t="s">
        <v>4952</v>
      </c>
      <c r="F4725" s="245">
        <v>10.130000000000001</v>
      </c>
    </row>
    <row r="4726" spans="1:6" ht="13.5">
      <c r="A4726" s="244" t="s">
        <v>17381</v>
      </c>
      <c r="B4726" s="244" t="str">
        <f t="shared" si="73"/>
        <v>101253U</v>
      </c>
      <c r="C4726" s="244" t="s">
        <v>17382</v>
      </c>
      <c r="D4726" s="244" t="s">
        <v>79</v>
      </c>
      <c r="E4726" s="244" t="s">
        <v>4952</v>
      </c>
      <c r="F4726" s="245">
        <v>12.74</v>
      </c>
    </row>
    <row r="4727" spans="1:6" ht="13.5">
      <c r="A4727" s="244" t="s">
        <v>17383</v>
      </c>
      <c r="B4727" s="244" t="str">
        <f t="shared" si="73"/>
        <v>101254U</v>
      </c>
      <c r="C4727" s="244" t="s">
        <v>17384</v>
      </c>
      <c r="D4727" s="244" t="s">
        <v>79</v>
      </c>
      <c r="E4727" s="244" t="s">
        <v>4952</v>
      </c>
      <c r="F4727" s="245">
        <v>6.94</v>
      </c>
    </row>
    <row r="4728" spans="1:6" ht="13.5">
      <c r="A4728" s="244" t="s">
        <v>17385</v>
      </c>
      <c r="B4728" s="244" t="str">
        <f t="shared" si="73"/>
        <v>101255U</v>
      </c>
      <c r="C4728" s="244" t="s">
        <v>17386</v>
      </c>
      <c r="D4728" s="244" t="s">
        <v>79</v>
      </c>
      <c r="E4728" s="244" t="s">
        <v>4952</v>
      </c>
      <c r="F4728" s="245">
        <v>6.09</v>
      </c>
    </row>
    <row r="4729" spans="1:6" ht="13.5">
      <c r="A4729" s="244" t="s">
        <v>17387</v>
      </c>
      <c r="B4729" s="244" t="str">
        <f t="shared" si="73"/>
        <v>101256U</v>
      </c>
      <c r="C4729" s="244" t="s">
        <v>17388</v>
      </c>
      <c r="D4729" s="244" t="s">
        <v>79</v>
      </c>
      <c r="E4729" s="244" t="s">
        <v>4952</v>
      </c>
      <c r="F4729" s="245">
        <v>10.62</v>
      </c>
    </row>
    <row r="4730" spans="1:6" ht="13.5">
      <c r="A4730" s="244" t="s">
        <v>17389</v>
      </c>
      <c r="B4730" s="244" t="str">
        <f t="shared" si="73"/>
        <v>101257U</v>
      </c>
      <c r="C4730" s="244" t="s">
        <v>17390</v>
      </c>
      <c r="D4730" s="244" t="s">
        <v>79</v>
      </c>
      <c r="E4730" s="244" t="s">
        <v>4952</v>
      </c>
      <c r="F4730" s="245">
        <v>11.16</v>
      </c>
    </row>
    <row r="4731" spans="1:6" ht="13.5">
      <c r="A4731" s="244" t="s">
        <v>17391</v>
      </c>
      <c r="B4731" s="244" t="str">
        <f t="shared" si="73"/>
        <v>101258U</v>
      </c>
      <c r="C4731" s="244" t="s">
        <v>17392</v>
      </c>
      <c r="D4731" s="244" t="s">
        <v>79</v>
      </c>
      <c r="E4731" s="244" t="s">
        <v>4952</v>
      </c>
      <c r="F4731" s="245">
        <v>12.92</v>
      </c>
    </row>
    <row r="4732" spans="1:6" ht="13.5">
      <c r="A4732" s="244" t="s">
        <v>17393</v>
      </c>
      <c r="B4732" s="244" t="str">
        <f t="shared" si="73"/>
        <v>101259U</v>
      </c>
      <c r="C4732" s="244" t="s">
        <v>17394</v>
      </c>
      <c r="D4732" s="244" t="s">
        <v>79</v>
      </c>
      <c r="E4732" s="244" t="s">
        <v>4952</v>
      </c>
      <c r="F4732" s="245">
        <v>14.36</v>
      </c>
    </row>
    <row r="4733" spans="1:6" ht="13.5">
      <c r="A4733" s="244" t="s">
        <v>17395</v>
      </c>
      <c r="B4733" s="244" t="str">
        <f t="shared" si="73"/>
        <v>101260U</v>
      </c>
      <c r="C4733" s="244" t="s">
        <v>17396</v>
      </c>
      <c r="D4733" s="244" t="s">
        <v>79</v>
      </c>
      <c r="E4733" s="244" t="s">
        <v>4952</v>
      </c>
      <c r="F4733" s="245">
        <v>17.91</v>
      </c>
    </row>
    <row r="4734" spans="1:6" ht="13.5">
      <c r="A4734" s="244" t="s">
        <v>17397</v>
      </c>
      <c r="B4734" s="244" t="str">
        <f t="shared" si="73"/>
        <v>101261U</v>
      </c>
      <c r="C4734" s="244" t="s">
        <v>17398</v>
      </c>
      <c r="D4734" s="244" t="s">
        <v>79</v>
      </c>
      <c r="E4734" s="244" t="s">
        <v>4952</v>
      </c>
      <c r="F4734" s="245">
        <v>10.01</v>
      </c>
    </row>
    <row r="4735" spans="1:6" ht="13.5">
      <c r="A4735" s="244" t="s">
        <v>17399</v>
      </c>
      <c r="B4735" s="244" t="str">
        <f t="shared" si="73"/>
        <v>101262U</v>
      </c>
      <c r="C4735" s="244" t="s">
        <v>17400</v>
      </c>
      <c r="D4735" s="244" t="s">
        <v>79</v>
      </c>
      <c r="E4735" s="244" t="s">
        <v>4952</v>
      </c>
      <c r="F4735" s="245">
        <v>10.54</v>
      </c>
    </row>
    <row r="4736" spans="1:6" ht="13.5">
      <c r="A4736" s="244" t="s">
        <v>17401</v>
      </c>
      <c r="B4736" s="244" t="str">
        <f t="shared" si="73"/>
        <v>101263U</v>
      </c>
      <c r="C4736" s="244" t="s">
        <v>17402</v>
      </c>
      <c r="D4736" s="244" t="s">
        <v>79</v>
      </c>
      <c r="E4736" s="244" t="s">
        <v>4952</v>
      </c>
      <c r="F4736" s="245">
        <v>12.16</v>
      </c>
    </row>
    <row r="4737" spans="1:6" ht="13.5">
      <c r="A4737" s="244" t="s">
        <v>17403</v>
      </c>
      <c r="B4737" s="244" t="str">
        <f t="shared" si="73"/>
        <v>101264U</v>
      </c>
      <c r="C4737" s="244" t="s">
        <v>17404</v>
      </c>
      <c r="D4737" s="244" t="s">
        <v>79</v>
      </c>
      <c r="E4737" s="244" t="s">
        <v>4952</v>
      </c>
      <c r="F4737" s="245">
        <v>13.48</v>
      </c>
    </row>
    <row r="4738" spans="1:6" ht="13.5">
      <c r="A4738" s="244" t="s">
        <v>17405</v>
      </c>
      <c r="B4738" s="244" t="str">
        <f t="shared" si="73"/>
        <v>101265U</v>
      </c>
      <c r="C4738" s="244" t="s">
        <v>17406</v>
      </c>
      <c r="D4738" s="244" t="s">
        <v>79</v>
      </c>
      <c r="E4738" s="244" t="s">
        <v>4952</v>
      </c>
      <c r="F4738" s="245">
        <v>16.760000000000002</v>
      </c>
    </row>
    <row r="4739" spans="1:6" ht="13.5">
      <c r="A4739" s="244" t="s">
        <v>17407</v>
      </c>
      <c r="B4739" s="244" t="str">
        <f t="shared" si="73"/>
        <v>101266U</v>
      </c>
      <c r="C4739" s="244" t="s">
        <v>17408</v>
      </c>
      <c r="D4739" s="244" t="s">
        <v>79</v>
      </c>
      <c r="E4739" s="244" t="s">
        <v>4952</v>
      </c>
      <c r="F4739" s="245">
        <v>6.15</v>
      </c>
    </row>
    <row r="4740" spans="1:6" ht="13.5">
      <c r="A4740" s="244" t="s">
        <v>17409</v>
      </c>
      <c r="B4740" s="244" t="str">
        <f t="shared" si="73"/>
        <v>101267U</v>
      </c>
      <c r="C4740" s="244" t="s">
        <v>17410</v>
      </c>
      <c r="D4740" s="244" t="s">
        <v>79</v>
      </c>
      <c r="E4740" s="244" t="s">
        <v>4952</v>
      </c>
      <c r="F4740" s="245">
        <v>5.9</v>
      </c>
    </row>
    <row r="4741" spans="1:6" ht="13.5">
      <c r="A4741" s="244" t="s">
        <v>17411</v>
      </c>
      <c r="B4741" s="244" t="str">
        <f t="shared" si="73"/>
        <v>101268U</v>
      </c>
      <c r="C4741" s="244" t="s">
        <v>17412</v>
      </c>
      <c r="D4741" s="244" t="s">
        <v>79</v>
      </c>
      <c r="E4741" s="244" t="s">
        <v>4952</v>
      </c>
      <c r="F4741" s="245">
        <v>9.6</v>
      </c>
    </row>
    <row r="4742" spans="1:6" ht="13.5">
      <c r="A4742" s="244" t="s">
        <v>17413</v>
      </c>
      <c r="B4742" s="244" t="str">
        <f t="shared" si="73"/>
        <v>101269U</v>
      </c>
      <c r="C4742" s="244" t="s">
        <v>17414</v>
      </c>
      <c r="D4742" s="244" t="s">
        <v>79</v>
      </c>
      <c r="E4742" s="244" t="s">
        <v>4952</v>
      </c>
      <c r="F4742" s="245">
        <v>10.69</v>
      </c>
    </row>
    <row r="4743" spans="1:6" ht="13.5">
      <c r="A4743" s="244" t="s">
        <v>17415</v>
      </c>
      <c r="B4743" s="244" t="str">
        <f t="shared" si="73"/>
        <v>101270U</v>
      </c>
      <c r="C4743" s="244" t="s">
        <v>17416</v>
      </c>
      <c r="D4743" s="244" t="s">
        <v>79</v>
      </c>
      <c r="E4743" s="244" t="s">
        <v>4952</v>
      </c>
      <c r="F4743" s="245">
        <v>12.36</v>
      </c>
    </row>
    <row r="4744" spans="1:6" ht="13.5">
      <c r="A4744" s="244" t="s">
        <v>17417</v>
      </c>
      <c r="B4744" s="244" t="str">
        <f t="shared" ref="B4744:B4807" si="74">A4744&amp;"U"</f>
        <v>101271U</v>
      </c>
      <c r="C4744" s="244" t="s">
        <v>17418</v>
      </c>
      <c r="D4744" s="244" t="s">
        <v>79</v>
      </c>
      <c r="E4744" s="244" t="s">
        <v>4952</v>
      </c>
      <c r="F4744" s="245">
        <v>13.7</v>
      </c>
    </row>
    <row r="4745" spans="1:6" ht="13.5">
      <c r="A4745" s="244" t="s">
        <v>17419</v>
      </c>
      <c r="B4745" s="244" t="str">
        <f t="shared" si="74"/>
        <v>101272U</v>
      </c>
      <c r="C4745" s="244" t="s">
        <v>17420</v>
      </c>
      <c r="D4745" s="244" t="s">
        <v>79</v>
      </c>
      <c r="E4745" s="244" t="s">
        <v>4952</v>
      </c>
      <c r="F4745" s="245">
        <v>17.07</v>
      </c>
    </row>
    <row r="4746" spans="1:6" ht="13.5">
      <c r="A4746" s="244" t="s">
        <v>17421</v>
      </c>
      <c r="B4746" s="244" t="str">
        <f t="shared" si="74"/>
        <v>101273U</v>
      </c>
      <c r="C4746" s="244" t="s">
        <v>17422</v>
      </c>
      <c r="D4746" s="244" t="s">
        <v>79</v>
      </c>
      <c r="E4746" s="244" t="s">
        <v>4952</v>
      </c>
      <c r="F4746" s="245">
        <v>9.15</v>
      </c>
    </row>
    <row r="4747" spans="1:6" ht="13.5">
      <c r="A4747" s="244" t="s">
        <v>17423</v>
      </c>
      <c r="B4747" s="244" t="str">
        <f t="shared" si="74"/>
        <v>101274U</v>
      </c>
      <c r="C4747" s="244" t="s">
        <v>17424</v>
      </c>
      <c r="D4747" s="244" t="s">
        <v>79</v>
      </c>
      <c r="E4747" s="244" t="s">
        <v>4952</v>
      </c>
      <c r="F4747" s="245">
        <v>10.11</v>
      </c>
    </row>
    <row r="4748" spans="1:6" ht="13.5">
      <c r="A4748" s="244" t="s">
        <v>17425</v>
      </c>
      <c r="B4748" s="244" t="str">
        <f t="shared" si="74"/>
        <v>101275U</v>
      </c>
      <c r="C4748" s="244" t="s">
        <v>17426</v>
      </c>
      <c r="D4748" s="244" t="s">
        <v>79</v>
      </c>
      <c r="E4748" s="244" t="s">
        <v>4952</v>
      </c>
      <c r="F4748" s="245">
        <v>11.69</v>
      </c>
    </row>
    <row r="4749" spans="1:6" ht="13.5">
      <c r="A4749" s="244" t="s">
        <v>17427</v>
      </c>
      <c r="B4749" s="244" t="str">
        <f t="shared" si="74"/>
        <v>101276U</v>
      </c>
      <c r="C4749" s="244" t="s">
        <v>17428</v>
      </c>
      <c r="D4749" s="244" t="s">
        <v>79</v>
      </c>
      <c r="E4749" s="244" t="s">
        <v>4952</v>
      </c>
      <c r="F4749" s="245">
        <v>12.92</v>
      </c>
    </row>
    <row r="4750" spans="1:6" ht="13.5">
      <c r="A4750" s="244" t="s">
        <v>17429</v>
      </c>
      <c r="B4750" s="244" t="str">
        <f t="shared" si="74"/>
        <v>101277U</v>
      </c>
      <c r="C4750" s="244" t="s">
        <v>17430</v>
      </c>
      <c r="D4750" s="244" t="s">
        <v>79</v>
      </c>
      <c r="E4750" s="244" t="s">
        <v>4952</v>
      </c>
      <c r="F4750" s="245">
        <v>16.489999999999998</v>
      </c>
    </row>
    <row r="4751" spans="1:6" ht="13.5">
      <c r="A4751" s="244" t="s">
        <v>14467</v>
      </c>
      <c r="B4751" s="244" t="str">
        <f t="shared" si="74"/>
        <v>72915U</v>
      </c>
      <c r="C4751" s="244" t="s">
        <v>8238</v>
      </c>
      <c r="D4751" s="244" t="s">
        <v>79</v>
      </c>
      <c r="E4751" s="244" t="s">
        <v>4952</v>
      </c>
      <c r="F4751" s="245">
        <v>9.02</v>
      </c>
    </row>
    <row r="4752" spans="1:6" ht="13.5">
      <c r="A4752" s="244" t="s">
        <v>14468</v>
      </c>
      <c r="B4752" s="244" t="str">
        <f t="shared" si="74"/>
        <v>72917U</v>
      </c>
      <c r="C4752" s="244" t="s">
        <v>8239</v>
      </c>
      <c r="D4752" s="244" t="s">
        <v>79</v>
      </c>
      <c r="E4752" s="244" t="s">
        <v>4952</v>
      </c>
      <c r="F4752" s="245">
        <v>10.31</v>
      </c>
    </row>
    <row r="4753" spans="1:6" ht="13.5">
      <c r="A4753" s="244" t="s">
        <v>14469</v>
      </c>
      <c r="B4753" s="244" t="str">
        <f t="shared" si="74"/>
        <v>72918U</v>
      </c>
      <c r="C4753" s="244" t="s">
        <v>8240</v>
      </c>
      <c r="D4753" s="244" t="s">
        <v>79</v>
      </c>
      <c r="E4753" s="244" t="s">
        <v>4952</v>
      </c>
      <c r="F4753" s="245">
        <v>12.03</v>
      </c>
    </row>
    <row r="4754" spans="1:6" ht="13.5">
      <c r="A4754" s="244" t="s">
        <v>8241</v>
      </c>
      <c r="B4754" s="244" t="str">
        <f t="shared" si="74"/>
        <v>73965/9U</v>
      </c>
      <c r="C4754" s="244" t="s">
        <v>8242</v>
      </c>
      <c r="D4754" s="244" t="s">
        <v>79</v>
      </c>
      <c r="E4754" s="244" t="s">
        <v>5269</v>
      </c>
      <c r="F4754" s="245">
        <v>133.19999999999999</v>
      </c>
    </row>
    <row r="4755" spans="1:6" ht="13.5">
      <c r="A4755" s="244" t="s">
        <v>8243</v>
      </c>
      <c r="B4755" s="244" t="str">
        <f t="shared" si="74"/>
        <v>79506/2U</v>
      </c>
      <c r="C4755" s="244" t="s">
        <v>8244</v>
      </c>
      <c r="D4755" s="244" t="s">
        <v>79</v>
      </c>
      <c r="E4755" s="244" t="s">
        <v>5269</v>
      </c>
      <c r="F4755" s="245">
        <v>199.8</v>
      </c>
    </row>
    <row r="4756" spans="1:6" ht="13.5">
      <c r="A4756" s="244" t="s">
        <v>14470</v>
      </c>
      <c r="B4756" s="244" t="str">
        <f t="shared" si="74"/>
        <v>83343U</v>
      </c>
      <c r="C4756" s="244" t="s">
        <v>8245</v>
      </c>
      <c r="D4756" s="244" t="s">
        <v>79</v>
      </c>
      <c r="E4756" s="244" t="s">
        <v>4952</v>
      </c>
      <c r="F4756" s="245">
        <v>11.65</v>
      </c>
    </row>
    <row r="4757" spans="1:6" ht="13.5">
      <c r="A4757" s="244" t="s">
        <v>14471</v>
      </c>
      <c r="B4757" s="244" t="str">
        <f t="shared" si="74"/>
        <v>90082U</v>
      </c>
      <c r="C4757" s="244" t="s">
        <v>14472</v>
      </c>
      <c r="D4757" s="244" t="s">
        <v>79</v>
      </c>
      <c r="E4757" s="244" t="s">
        <v>4952</v>
      </c>
      <c r="F4757" s="245">
        <v>7.48</v>
      </c>
    </row>
    <row r="4758" spans="1:6" ht="13.5">
      <c r="A4758" s="244" t="s">
        <v>14473</v>
      </c>
      <c r="B4758" s="244" t="str">
        <f t="shared" si="74"/>
        <v>90084U</v>
      </c>
      <c r="C4758" s="244" t="s">
        <v>8246</v>
      </c>
      <c r="D4758" s="244" t="s">
        <v>79</v>
      </c>
      <c r="E4758" s="244" t="s">
        <v>4952</v>
      </c>
      <c r="F4758" s="245">
        <v>7.27</v>
      </c>
    </row>
    <row r="4759" spans="1:6" ht="13.5">
      <c r="A4759" s="244" t="s">
        <v>14474</v>
      </c>
      <c r="B4759" s="244" t="str">
        <f t="shared" si="74"/>
        <v>90085U</v>
      </c>
      <c r="C4759" s="244" t="s">
        <v>8247</v>
      </c>
      <c r="D4759" s="244" t="s">
        <v>79</v>
      </c>
      <c r="E4759" s="244" t="s">
        <v>4952</v>
      </c>
      <c r="F4759" s="245">
        <v>6.83</v>
      </c>
    </row>
    <row r="4760" spans="1:6" ht="13.5">
      <c r="A4760" s="244" t="s">
        <v>14475</v>
      </c>
      <c r="B4760" s="244" t="str">
        <f t="shared" si="74"/>
        <v>90086U</v>
      </c>
      <c r="C4760" s="244" t="s">
        <v>8248</v>
      </c>
      <c r="D4760" s="244" t="s">
        <v>79</v>
      </c>
      <c r="E4760" s="244" t="s">
        <v>4952</v>
      </c>
      <c r="F4760" s="245">
        <v>6.91</v>
      </c>
    </row>
    <row r="4761" spans="1:6" ht="13.5">
      <c r="A4761" s="244" t="s">
        <v>14476</v>
      </c>
      <c r="B4761" s="244" t="str">
        <f t="shared" si="74"/>
        <v>90087U</v>
      </c>
      <c r="C4761" s="244" t="s">
        <v>8249</v>
      </c>
      <c r="D4761" s="244" t="s">
        <v>79</v>
      </c>
      <c r="E4761" s="244" t="s">
        <v>4952</v>
      </c>
      <c r="F4761" s="245">
        <v>5.84</v>
      </c>
    </row>
    <row r="4762" spans="1:6" ht="13.5">
      <c r="A4762" s="244" t="s">
        <v>14477</v>
      </c>
      <c r="B4762" s="244" t="str">
        <f t="shared" si="74"/>
        <v>90088U</v>
      </c>
      <c r="C4762" s="244" t="s">
        <v>8250</v>
      </c>
      <c r="D4762" s="244" t="s">
        <v>79</v>
      </c>
      <c r="E4762" s="244" t="s">
        <v>4952</v>
      </c>
      <c r="F4762" s="245">
        <v>5.97</v>
      </c>
    </row>
    <row r="4763" spans="1:6" ht="13.5">
      <c r="A4763" s="244" t="s">
        <v>14478</v>
      </c>
      <c r="B4763" s="244" t="str">
        <f t="shared" si="74"/>
        <v>90090U</v>
      </c>
      <c r="C4763" s="244" t="s">
        <v>8251</v>
      </c>
      <c r="D4763" s="244" t="s">
        <v>79</v>
      </c>
      <c r="E4763" s="244" t="s">
        <v>4952</v>
      </c>
      <c r="F4763" s="245">
        <v>5.73</v>
      </c>
    </row>
    <row r="4764" spans="1:6" ht="13.5">
      <c r="A4764" s="244" t="s">
        <v>14479</v>
      </c>
      <c r="B4764" s="244" t="str">
        <f t="shared" si="74"/>
        <v>90091U</v>
      </c>
      <c r="C4764" s="244" t="s">
        <v>14480</v>
      </c>
      <c r="D4764" s="244" t="s">
        <v>79</v>
      </c>
      <c r="E4764" s="244" t="s">
        <v>4952</v>
      </c>
      <c r="F4764" s="245">
        <v>4.47</v>
      </c>
    </row>
    <row r="4765" spans="1:6" ht="13.5">
      <c r="A4765" s="244" t="s">
        <v>14481</v>
      </c>
      <c r="B4765" s="244" t="str">
        <f t="shared" si="74"/>
        <v>90092U</v>
      </c>
      <c r="C4765" s="244" t="s">
        <v>8252</v>
      </c>
      <c r="D4765" s="244" t="s">
        <v>79</v>
      </c>
      <c r="E4765" s="244" t="s">
        <v>4952</v>
      </c>
      <c r="F4765" s="245">
        <v>4.33</v>
      </c>
    </row>
    <row r="4766" spans="1:6" ht="13.5">
      <c r="A4766" s="244" t="s">
        <v>14482</v>
      </c>
      <c r="B4766" s="244" t="str">
        <f t="shared" si="74"/>
        <v>90093U</v>
      </c>
      <c r="C4766" s="244" t="s">
        <v>8253</v>
      </c>
      <c r="D4766" s="244" t="s">
        <v>79</v>
      </c>
      <c r="E4766" s="244" t="s">
        <v>4952</v>
      </c>
      <c r="F4766" s="245">
        <v>4.07</v>
      </c>
    </row>
    <row r="4767" spans="1:6" ht="13.5">
      <c r="A4767" s="244" t="s">
        <v>14483</v>
      </c>
      <c r="B4767" s="244" t="str">
        <f t="shared" si="74"/>
        <v>90094U</v>
      </c>
      <c r="C4767" s="244" t="s">
        <v>8254</v>
      </c>
      <c r="D4767" s="244" t="s">
        <v>79</v>
      </c>
      <c r="E4767" s="244" t="s">
        <v>4952</v>
      </c>
      <c r="F4767" s="245">
        <v>4.12</v>
      </c>
    </row>
    <row r="4768" spans="1:6" ht="13.5">
      <c r="A4768" s="244" t="s">
        <v>14484</v>
      </c>
      <c r="B4768" s="244" t="str">
        <f t="shared" si="74"/>
        <v>90095U</v>
      </c>
      <c r="C4768" s="244" t="s">
        <v>8255</v>
      </c>
      <c r="D4768" s="244" t="s">
        <v>79</v>
      </c>
      <c r="E4768" s="244" t="s">
        <v>4952</v>
      </c>
      <c r="F4768" s="245">
        <v>3.48</v>
      </c>
    </row>
    <row r="4769" spans="1:6" ht="13.5">
      <c r="A4769" s="244" t="s">
        <v>14485</v>
      </c>
      <c r="B4769" s="244" t="str">
        <f t="shared" si="74"/>
        <v>90096U</v>
      </c>
      <c r="C4769" s="244" t="s">
        <v>8256</v>
      </c>
      <c r="D4769" s="244" t="s">
        <v>79</v>
      </c>
      <c r="E4769" s="244" t="s">
        <v>4952</v>
      </c>
      <c r="F4769" s="245">
        <v>3.56</v>
      </c>
    </row>
    <row r="4770" spans="1:6" ht="13.5">
      <c r="A4770" s="244" t="s">
        <v>14486</v>
      </c>
      <c r="B4770" s="244" t="str">
        <f t="shared" si="74"/>
        <v>90098U</v>
      </c>
      <c r="C4770" s="244" t="s">
        <v>8257</v>
      </c>
      <c r="D4770" s="244" t="s">
        <v>79</v>
      </c>
      <c r="E4770" s="244" t="s">
        <v>4952</v>
      </c>
      <c r="F4770" s="245">
        <v>3.41</v>
      </c>
    </row>
    <row r="4771" spans="1:6" ht="13.5">
      <c r="A4771" s="244" t="s">
        <v>14487</v>
      </c>
      <c r="B4771" s="244" t="str">
        <f t="shared" si="74"/>
        <v>90099U</v>
      </c>
      <c r="C4771" s="244" t="s">
        <v>8258</v>
      </c>
      <c r="D4771" s="244" t="s">
        <v>79</v>
      </c>
      <c r="E4771" s="244" t="s">
        <v>4952</v>
      </c>
      <c r="F4771" s="245">
        <v>10.220000000000001</v>
      </c>
    </row>
    <row r="4772" spans="1:6" ht="13.5">
      <c r="A4772" s="244" t="s">
        <v>14488</v>
      </c>
      <c r="B4772" s="244" t="str">
        <f t="shared" si="74"/>
        <v>90100U</v>
      </c>
      <c r="C4772" s="244" t="s">
        <v>8259</v>
      </c>
      <c r="D4772" s="244" t="s">
        <v>79</v>
      </c>
      <c r="E4772" s="244" t="s">
        <v>4952</v>
      </c>
      <c r="F4772" s="245">
        <v>8.69</v>
      </c>
    </row>
    <row r="4773" spans="1:6" ht="13.5">
      <c r="A4773" s="244" t="s">
        <v>14489</v>
      </c>
      <c r="B4773" s="244" t="str">
        <f t="shared" si="74"/>
        <v>90101U</v>
      </c>
      <c r="C4773" s="244" t="s">
        <v>8260</v>
      </c>
      <c r="D4773" s="244" t="s">
        <v>79</v>
      </c>
      <c r="E4773" s="244" t="s">
        <v>4952</v>
      </c>
      <c r="F4773" s="245">
        <v>8.57</v>
      </c>
    </row>
    <row r="4774" spans="1:6" ht="13.5">
      <c r="A4774" s="244" t="s">
        <v>14490</v>
      </c>
      <c r="B4774" s="244" t="str">
        <f t="shared" si="74"/>
        <v>90102U</v>
      </c>
      <c r="C4774" s="244" t="s">
        <v>8261</v>
      </c>
      <c r="D4774" s="244" t="s">
        <v>79</v>
      </c>
      <c r="E4774" s="244" t="s">
        <v>4952</v>
      </c>
      <c r="F4774" s="245">
        <v>7.8</v>
      </c>
    </row>
    <row r="4775" spans="1:6" ht="13.5">
      <c r="A4775" s="244" t="s">
        <v>14491</v>
      </c>
      <c r="B4775" s="244" t="str">
        <f t="shared" si="74"/>
        <v>90105U</v>
      </c>
      <c r="C4775" s="244" t="s">
        <v>8262</v>
      </c>
      <c r="D4775" s="244" t="s">
        <v>79</v>
      </c>
      <c r="E4775" s="244" t="s">
        <v>4952</v>
      </c>
      <c r="F4775" s="245">
        <v>6.1</v>
      </c>
    </row>
    <row r="4776" spans="1:6" ht="13.5">
      <c r="A4776" s="244" t="s">
        <v>14492</v>
      </c>
      <c r="B4776" s="244" t="str">
        <f t="shared" si="74"/>
        <v>90106U</v>
      </c>
      <c r="C4776" s="244" t="s">
        <v>8263</v>
      </c>
      <c r="D4776" s="244" t="s">
        <v>79</v>
      </c>
      <c r="E4776" s="244" t="s">
        <v>4952</v>
      </c>
      <c r="F4776" s="245">
        <v>5.19</v>
      </c>
    </row>
    <row r="4777" spans="1:6" ht="13.5">
      <c r="A4777" s="244" t="s">
        <v>14493</v>
      </c>
      <c r="B4777" s="244" t="str">
        <f t="shared" si="74"/>
        <v>90107U</v>
      </c>
      <c r="C4777" s="244" t="s">
        <v>8264</v>
      </c>
      <c r="D4777" s="244" t="s">
        <v>79</v>
      </c>
      <c r="E4777" s="244" t="s">
        <v>4952</v>
      </c>
      <c r="F4777" s="245">
        <v>5.1100000000000003</v>
      </c>
    </row>
    <row r="4778" spans="1:6" ht="13.5">
      <c r="A4778" s="244" t="s">
        <v>14494</v>
      </c>
      <c r="B4778" s="244" t="str">
        <f t="shared" si="74"/>
        <v>90108U</v>
      </c>
      <c r="C4778" s="244" t="s">
        <v>8265</v>
      </c>
      <c r="D4778" s="244" t="s">
        <v>79</v>
      </c>
      <c r="E4778" s="244" t="s">
        <v>4952</v>
      </c>
      <c r="F4778" s="245">
        <v>4.6500000000000004</v>
      </c>
    </row>
    <row r="4779" spans="1:6" ht="13.5">
      <c r="A4779" s="244" t="s">
        <v>14495</v>
      </c>
      <c r="B4779" s="244" t="str">
        <f t="shared" si="74"/>
        <v>93358U</v>
      </c>
      <c r="C4779" s="244" t="s">
        <v>9303</v>
      </c>
      <c r="D4779" s="244" t="s">
        <v>79</v>
      </c>
      <c r="E4779" s="244" t="s">
        <v>5269</v>
      </c>
      <c r="F4779" s="245">
        <v>52.69</v>
      </c>
    </row>
    <row r="4780" spans="1:6" ht="13.5">
      <c r="A4780" s="244" t="s">
        <v>14496</v>
      </c>
      <c r="B4780" s="244" t="str">
        <f t="shared" si="74"/>
        <v>94304U</v>
      </c>
      <c r="C4780" s="244" t="s">
        <v>8266</v>
      </c>
      <c r="D4780" s="244" t="s">
        <v>79</v>
      </c>
      <c r="E4780" s="244" t="s">
        <v>4952</v>
      </c>
      <c r="F4780" s="245">
        <v>25.62</v>
      </c>
    </row>
    <row r="4781" spans="1:6" ht="13.5">
      <c r="A4781" s="244" t="s">
        <v>14497</v>
      </c>
      <c r="B4781" s="244" t="str">
        <f t="shared" si="74"/>
        <v>94305U</v>
      </c>
      <c r="C4781" s="244" t="s">
        <v>8267</v>
      </c>
      <c r="D4781" s="244" t="s">
        <v>79</v>
      </c>
      <c r="E4781" s="244" t="s">
        <v>4952</v>
      </c>
      <c r="F4781" s="245">
        <v>22.78</v>
      </c>
    </row>
    <row r="4782" spans="1:6" ht="13.5">
      <c r="A4782" s="244" t="s">
        <v>14498</v>
      </c>
      <c r="B4782" s="244" t="str">
        <f t="shared" si="74"/>
        <v>94306U</v>
      </c>
      <c r="C4782" s="244" t="s">
        <v>8268</v>
      </c>
      <c r="D4782" s="244" t="s">
        <v>79</v>
      </c>
      <c r="E4782" s="244" t="s">
        <v>4952</v>
      </c>
      <c r="F4782" s="245">
        <v>19.170000000000002</v>
      </c>
    </row>
    <row r="4783" spans="1:6" ht="13.5">
      <c r="A4783" s="244" t="s">
        <v>14499</v>
      </c>
      <c r="B4783" s="244" t="str">
        <f t="shared" si="74"/>
        <v>94307U</v>
      </c>
      <c r="C4783" s="244" t="s">
        <v>8269</v>
      </c>
      <c r="D4783" s="244" t="s">
        <v>79</v>
      </c>
      <c r="E4783" s="244" t="s">
        <v>4952</v>
      </c>
      <c r="F4783" s="245">
        <v>19.98</v>
      </c>
    </row>
    <row r="4784" spans="1:6" ht="13.5">
      <c r="A4784" s="244" t="s">
        <v>14500</v>
      </c>
      <c r="B4784" s="244" t="str">
        <f t="shared" si="74"/>
        <v>94308U</v>
      </c>
      <c r="C4784" s="244" t="s">
        <v>8270</v>
      </c>
      <c r="D4784" s="244" t="s">
        <v>79</v>
      </c>
      <c r="E4784" s="244" t="s">
        <v>4952</v>
      </c>
      <c r="F4784" s="245">
        <v>17.87</v>
      </c>
    </row>
    <row r="4785" spans="1:6" ht="13.5">
      <c r="A4785" s="244" t="s">
        <v>14501</v>
      </c>
      <c r="B4785" s="244" t="str">
        <f t="shared" si="74"/>
        <v>94309U</v>
      </c>
      <c r="C4785" s="244" t="s">
        <v>8271</v>
      </c>
      <c r="D4785" s="244" t="s">
        <v>79</v>
      </c>
      <c r="E4785" s="244" t="s">
        <v>4952</v>
      </c>
      <c r="F4785" s="245">
        <v>18.8</v>
      </c>
    </row>
    <row r="4786" spans="1:6" ht="13.5">
      <c r="A4786" s="244" t="s">
        <v>14502</v>
      </c>
      <c r="B4786" s="244" t="str">
        <f t="shared" si="74"/>
        <v>94310U</v>
      </c>
      <c r="C4786" s="244" t="s">
        <v>8272</v>
      </c>
      <c r="D4786" s="244" t="s">
        <v>79</v>
      </c>
      <c r="E4786" s="244" t="s">
        <v>4952</v>
      </c>
      <c r="F4786" s="245">
        <v>17.2</v>
      </c>
    </row>
    <row r="4787" spans="1:6" ht="13.5">
      <c r="A4787" s="244" t="s">
        <v>14503</v>
      </c>
      <c r="B4787" s="244" t="str">
        <f t="shared" si="74"/>
        <v>94315U</v>
      </c>
      <c r="C4787" s="244" t="s">
        <v>8273</v>
      </c>
      <c r="D4787" s="244" t="s">
        <v>79</v>
      </c>
      <c r="E4787" s="244" t="s">
        <v>4952</v>
      </c>
      <c r="F4787" s="245">
        <v>33</v>
      </c>
    </row>
    <row r="4788" spans="1:6" ht="13.5">
      <c r="A4788" s="244" t="s">
        <v>14504</v>
      </c>
      <c r="B4788" s="244" t="str">
        <f t="shared" si="74"/>
        <v>94316U</v>
      </c>
      <c r="C4788" s="244" t="s">
        <v>8274</v>
      </c>
      <c r="D4788" s="244" t="s">
        <v>79</v>
      </c>
      <c r="E4788" s="244" t="s">
        <v>4952</v>
      </c>
      <c r="F4788" s="245">
        <v>25.98</v>
      </c>
    </row>
    <row r="4789" spans="1:6" ht="13.5">
      <c r="A4789" s="244" t="s">
        <v>14505</v>
      </c>
      <c r="B4789" s="244" t="str">
        <f t="shared" si="74"/>
        <v>94317U</v>
      </c>
      <c r="C4789" s="244" t="s">
        <v>8275</v>
      </c>
      <c r="D4789" s="244" t="s">
        <v>79</v>
      </c>
      <c r="E4789" s="244" t="s">
        <v>4952</v>
      </c>
      <c r="F4789" s="245">
        <v>22.84</v>
      </c>
    </row>
    <row r="4790" spans="1:6" ht="13.5">
      <c r="A4790" s="244" t="s">
        <v>14506</v>
      </c>
      <c r="B4790" s="244" t="str">
        <f t="shared" si="74"/>
        <v>94318U</v>
      </c>
      <c r="C4790" s="244" t="s">
        <v>8276</v>
      </c>
      <c r="D4790" s="244" t="s">
        <v>79</v>
      </c>
      <c r="E4790" s="244" t="s">
        <v>4952</v>
      </c>
      <c r="F4790" s="245">
        <v>18.84</v>
      </c>
    </row>
    <row r="4791" spans="1:6" ht="13.5">
      <c r="A4791" s="244" t="s">
        <v>14507</v>
      </c>
      <c r="B4791" s="244" t="str">
        <f t="shared" si="74"/>
        <v>94319U</v>
      </c>
      <c r="C4791" s="244" t="s">
        <v>8277</v>
      </c>
      <c r="D4791" s="244" t="s">
        <v>79</v>
      </c>
      <c r="E4791" s="244" t="s">
        <v>4952</v>
      </c>
      <c r="F4791" s="245">
        <v>35.04</v>
      </c>
    </row>
    <row r="4792" spans="1:6" ht="13.5">
      <c r="A4792" s="244" t="s">
        <v>14508</v>
      </c>
      <c r="B4792" s="244" t="str">
        <f t="shared" si="74"/>
        <v>94327U</v>
      </c>
      <c r="C4792" s="244" t="s">
        <v>8278</v>
      </c>
      <c r="D4792" s="244" t="s">
        <v>79</v>
      </c>
      <c r="E4792" s="244" t="s">
        <v>4952</v>
      </c>
      <c r="F4792" s="245">
        <v>93.67</v>
      </c>
    </row>
    <row r="4793" spans="1:6" ht="13.5">
      <c r="A4793" s="244" t="s">
        <v>14509</v>
      </c>
      <c r="B4793" s="244" t="str">
        <f t="shared" si="74"/>
        <v>94328U</v>
      </c>
      <c r="C4793" s="244" t="s">
        <v>8279</v>
      </c>
      <c r="D4793" s="244" t="s">
        <v>79</v>
      </c>
      <c r="E4793" s="244" t="s">
        <v>4952</v>
      </c>
      <c r="F4793" s="245">
        <v>90.83</v>
      </c>
    </row>
    <row r="4794" spans="1:6" ht="13.5">
      <c r="A4794" s="244" t="s">
        <v>14510</v>
      </c>
      <c r="B4794" s="244" t="str">
        <f t="shared" si="74"/>
        <v>94329U</v>
      </c>
      <c r="C4794" s="244" t="s">
        <v>8280</v>
      </c>
      <c r="D4794" s="244" t="s">
        <v>79</v>
      </c>
      <c r="E4794" s="244" t="s">
        <v>4952</v>
      </c>
      <c r="F4794" s="245">
        <v>87.22</v>
      </c>
    </row>
    <row r="4795" spans="1:6" ht="13.5">
      <c r="A4795" s="244" t="s">
        <v>14511</v>
      </c>
      <c r="B4795" s="244" t="str">
        <f t="shared" si="74"/>
        <v>94330U</v>
      </c>
      <c r="C4795" s="244" t="s">
        <v>8281</v>
      </c>
      <c r="D4795" s="244" t="s">
        <v>79</v>
      </c>
      <c r="E4795" s="244" t="s">
        <v>4952</v>
      </c>
      <c r="F4795" s="245">
        <v>88.03</v>
      </c>
    </row>
    <row r="4796" spans="1:6" ht="13.5">
      <c r="A4796" s="244" t="s">
        <v>14512</v>
      </c>
      <c r="B4796" s="244" t="str">
        <f t="shared" si="74"/>
        <v>94331U</v>
      </c>
      <c r="C4796" s="244" t="s">
        <v>8282</v>
      </c>
      <c r="D4796" s="244" t="s">
        <v>79</v>
      </c>
      <c r="E4796" s="244" t="s">
        <v>4952</v>
      </c>
      <c r="F4796" s="245">
        <v>85.92</v>
      </c>
    </row>
    <row r="4797" spans="1:6" ht="13.5">
      <c r="A4797" s="244" t="s">
        <v>14513</v>
      </c>
      <c r="B4797" s="244" t="str">
        <f t="shared" si="74"/>
        <v>94332U</v>
      </c>
      <c r="C4797" s="244" t="s">
        <v>8283</v>
      </c>
      <c r="D4797" s="244" t="s">
        <v>79</v>
      </c>
      <c r="E4797" s="244" t="s">
        <v>4952</v>
      </c>
      <c r="F4797" s="245">
        <v>86.85</v>
      </c>
    </row>
    <row r="4798" spans="1:6" ht="13.5">
      <c r="A4798" s="244" t="s">
        <v>14514</v>
      </c>
      <c r="B4798" s="244" t="str">
        <f t="shared" si="74"/>
        <v>94333U</v>
      </c>
      <c r="C4798" s="244" t="s">
        <v>8284</v>
      </c>
      <c r="D4798" s="244" t="s">
        <v>79</v>
      </c>
      <c r="E4798" s="244" t="s">
        <v>4952</v>
      </c>
      <c r="F4798" s="245">
        <v>85.25</v>
      </c>
    </row>
    <row r="4799" spans="1:6" ht="13.5">
      <c r="A4799" s="244" t="s">
        <v>14515</v>
      </c>
      <c r="B4799" s="244" t="str">
        <f t="shared" si="74"/>
        <v>94338U</v>
      </c>
      <c r="C4799" s="244" t="s">
        <v>8285</v>
      </c>
      <c r="D4799" s="244" t="s">
        <v>79</v>
      </c>
      <c r="E4799" s="244" t="s">
        <v>4952</v>
      </c>
      <c r="F4799" s="245">
        <v>101.05</v>
      </c>
    </row>
    <row r="4800" spans="1:6" ht="13.5">
      <c r="A4800" s="244" t="s">
        <v>14516</v>
      </c>
      <c r="B4800" s="244" t="str">
        <f t="shared" si="74"/>
        <v>94339U</v>
      </c>
      <c r="C4800" s="244" t="s">
        <v>8286</v>
      </c>
      <c r="D4800" s="244" t="s">
        <v>79</v>
      </c>
      <c r="E4800" s="244" t="s">
        <v>4952</v>
      </c>
      <c r="F4800" s="245">
        <v>94.03</v>
      </c>
    </row>
    <row r="4801" spans="1:6" ht="13.5">
      <c r="A4801" s="244" t="s">
        <v>14517</v>
      </c>
      <c r="B4801" s="244" t="str">
        <f t="shared" si="74"/>
        <v>94340U</v>
      </c>
      <c r="C4801" s="244" t="s">
        <v>8287</v>
      </c>
      <c r="D4801" s="244" t="s">
        <v>79</v>
      </c>
      <c r="E4801" s="244" t="s">
        <v>4952</v>
      </c>
      <c r="F4801" s="245">
        <v>90.89</v>
      </c>
    </row>
    <row r="4802" spans="1:6" ht="13.5">
      <c r="A4802" s="244" t="s">
        <v>14518</v>
      </c>
      <c r="B4802" s="244" t="str">
        <f t="shared" si="74"/>
        <v>94341U</v>
      </c>
      <c r="C4802" s="244" t="s">
        <v>8288</v>
      </c>
      <c r="D4802" s="244" t="s">
        <v>79</v>
      </c>
      <c r="E4802" s="244" t="s">
        <v>4952</v>
      </c>
      <c r="F4802" s="245">
        <v>86.89</v>
      </c>
    </row>
    <row r="4803" spans="1:6" ht="13.5">
      <c r="A4803" s="244" t="s">
        <v>14519</v>
      </c>
      <c r="B4803" s="244" t="str">
        <f t="shared" si="74"/>
        <v>94342U</v>
      </c>
      <c r="C4803" s="244" t="s">
        <v>8289</v>
      </c>
      <c r="D4803" s="244" t="s">
        <v>79</v>
      </c>
      <c r="E4803" s="244" t="s">
        <v>4952</v>
      </c>
      <c r="F4803" s="245">
        <v>103.09</v>
      </c>
    </row>
    <row r="4804" spans="1:6" ht="13.5">
      <c r="A4804" s="244" t="s">
        <v>14520</v>
      </c>
      <c r="B4804" s="244" t="str">
        <f t="shared" si="74"/>
        <v>96385U</v>
      </c>
      <c r="C4804" s="244" t="s">
        <v>17431</v>
      </c>
      <c r="D4804" s="244" t="s">
        <v>79</v>
      </c>
      <c r="E4804" s="244" t="s">
        <v>4952</v>
      </c>
      <c r="F4804" s="245">
        <v>6.93</v>
      </c>
    </row>
    <row r="4805" spans="1:6" ht="13.5">
      <c r="A4805" s="244" t="s">
        <v>14521</v>
      </c>
      <c r="B4805" s="244" t="str">
        <f t="shared" si="74"/>
        <v>96386U</v>
      </c>
      <c r="C4805" s="244" t="s">
        <v>17432</v>
      </c>
      <c r="D4805" s="244" t="s">
        <v>79</v>
      </c>
      <c r="E4805" s="244" t="s">
        <v>4952</v>
      </c>
      <c r="F4805" s="245">
        <v>4.76</v>
      </c>
    </row>
    <row r="4806" spans="1:6" ht="13.5">
      <c r="A4806" s="244" t="s">
        <v>14522</v>
      </c>
      <c r="B4806" s="244" t="str">
        <f t="shared" si="74"/>
        <v>93360U</v>
      </c>
      <c r="C4806" s="244" t="s">
        <v>14523</v>
      </c>
      <c r="D4806" s="244" t="s">
        <v>79</v>
      </c>
      <c r="E4806" s="244" t="s">
        <v>4952</v>
      </c>
      <c r="F4806" s="245">
        <v>14.86</v>
      </c>
    </row>
    <row r="4807" spans="1:6" ht="13.5">
      <c r="A4807" s="244" t="s">
        <v>14524</v>
      </c>
      <c r="B4807" s="244" t="str">
        <f t="shared" si="74"/>
        <v>93361U</v>
      </c>
      <c r="C4807" s="244" t="s">
        <v>14525</v>
      </c>
      <c r="D4807" s="244" t="s">
        <v>79</v>
      </c>
      <c r="E4807" s="244" t="s">
        <v>4952</v>
      </c>
      <c r="F4807" s="245">
        <v>12.09</v>
      </c>
    </row>
    <row r="4808" spans="1:6" ht="13.5">
      <c r="A4808" s="244" t="s">
        <v>14526</v>
      </c>
      <c r="B4808" s="244" t="str">
        <f t="shared" ref="B4808:B4871" si="75">A4808&amp;"U"</f>
        <v>93362U</v>
      </c>
      <c r="C4808" s="244" t="s">
        <v>14527</v>
      </c>
      <c r="D4808" s="244" t="s">
        <v>79</v>
      </c>
      <c r="E4808" s="244" t="s">
        <v>4952</v>
      </c>
      <c r="F4808" s="245">
        <v>8.43</v>
      </c>
    </row>
    <row r="4809" spans="1:6" ht="13.5">
      <c r="A4809" s="244" t="s">
        <v>14528</v>
      </c>
      <c r="B4809" s="244" t="str">
        <f t="shared" si="75"/>
        <v>93363U</v>
      </c>
      <c r="C4809" s="244" t="s">
        <v>14529</v>
      </c>
      <c r="D4809" s="244" t="s">
        <v>79</v>
      </c>
      <c r="E4809" s="244" t="s">
        <v>4952</v>
      </c>
      <c r="F4809" s="245">
        <v>9.24</v>
      </c>
    </row>
    <row r="4810" spans="1:6" ht="13.5">
      <c r="A4810" s="244" t="s">
        <v>14530</v>
      </c>
      <c r="B4810" s="244" t="str">
        <f t="shared" si="75"/>
        <v>93364U</v>
      </c>
      <c r="C4810" s="244" t="s">
        <v>8290</v>
      </c>
      <c r="D4810" s="244" t="s">
        <v>79</v>
      </c>
      <c r="E4810" s="244" t="s">
        <v>4952</v>
      </c>
      <c r="F4810" s="245">
        <v>7.11</v>
      </c>
    </row>
    <row r="4811" spans="1:6" ht="13.5">
      <c r="A4811" s="244" t="s">
        <v>14531</v>
      </c>
      <c r="B4811" s="244" t="str">
        <f t="shared" si="75"/>
        <v>93365U</v>
      </c>
      <c r="C4811" s="244" t="s">
        <v>14532</v>
      </c>
      <c r="D4811" s="244" t="s">
        <v>79</v>
      </c>
      <c r="E4811" s="244" t="s">
        <v>4952</v>
      </c>
      <c r="F4811" s="245">
        <v>7.99</v>
      </c>
    </row>
    <row r="4812" spans="1:6" ht="13.5">
      <c r="A4812" s="244" t="s">
        <v>14533</v>
      </c>
      <c r="B4812" s="244" t="str">
        <f t="shared" si="75"/>
        <v>93366U</v>
      </c>
      <c r="C4812" s="244" t="s">
        <v>14534</v>
      </c>
      <c r="D4812" s="244" t="s">
        <v>79</v>
      </c>
      <c r="E4812" s="244" t="s">
        <v>4952</v>
      </c>
      <c r="F4812" s="245">
        <v>6.48</v>
      </c>
    </row>
    <row r="4813" spans="1:6" ht="13.5">
      <c r="A4813" s="244" t="s">
        <v>14535</v>
      </c>
      <c r="B4813" s="244" t="str">
        <f t="shared" si="75"/>
        <v>93367U</v>
      </c>
      <c r="C4813" s="244" t="s">
        <v>14536</v>
      </c>
      <c r="D4813" s="244" t="s">
        <v>79</v>
      </c>
      <c r="E4813" s="244" t="s">
        <v>4952</v>
      </c>
      <c r="F4813" s="245">
        <v>13.96</v>
      </c>
    </row>
    <row r="4814" spans="1:6" ht="13.5">
      <c r="A4814" s="244" t="s">
        <v>14537</v>
      </c>
      <c r="B4814" s="244" t="str">
        <f t="shared" si="75"/>
        <v>93368U</v>
      </c>
      <c r="C4814" s="244" t="s">
        <v>14538</v>
      </c>
      <c r="D4814" s="244" t="s">
        <v>79</v>
      </c>
      <c r="E4814" s="244" t="s">
        <v>4952</v>
      </c>
      <c r="F4814" s="245">
        <v>11.14</v>
      </c>
    </row>
    <row r="4815" spans="1:6" ht="13.5">
      <c r="A4815" s="244" t="s">
        <v>14539</v>
      </c>
      <c r="B4815" s="244" t="str">
        <f t="shared" si="75"/>
        <v>93369U</v>
      </c>
      <c r="C4815" s="244" t="s">
        <v>8291</v>
      </c>
      <c r="D4815" s="244" t="s">
        <v>79</v>
      </c>
      <c r="E4815" s="244" t="s">
        <v>4952</v>
      </c>
      <c r="F4815" s="245">
        <v>7.53</v>
      </c>
    </row>
    <row r="4816" spans="1:6" ht="13.5">
      <c r="A4816" s="244" t="s">
        <v>14540</v>
      </c>
      <c r="B4816" s="244" t="str">
        <f t="shared" si="75"/>
        <v>93370U</v>
      </c>
      <c r="C4816" s="244" t="s">
        <v>14541</v>
      </c>
      <c r="D4816" s="244" t="s">
        <v>79</v>
      </c>
      <c r="E4816" s="244" t="s">
        <v>4952</v>
      </c>
      <c r="F4816" s="245">
        <v>8.34</v>
      </c>
    </row>
    <row r="4817" spans="1:6" ht="13.5">
      <c r="A4817" s="244" t="s">
        <v>14542</v>
      </c>
      <c r="B4817" s="244" t="str">
        <f t="shared" si="75"/>
        <v>93371U</v>
      </c>
      <c r="C4817" s="244" t="s">
        <v>8292</v>
      </c>
      <c r="D4817" s="244" t="s">
        <v>79</v>
      </c>
      <c r="E4817" s="244" t="s">
        <v>4952</v>
      </c>
      <c r="F4817" s="245">
        <v>6.23</v>
      </c>
    </row>
    <row r="4818" spans="1:6" ht="13.5">
      <c r="A4818" s="244" t="s">
        <v>14543</v>
      </c>
      <c r="B4818" s="244" t="str">
        <f t="shared" si="75"/>
        <v>93372U</v>
      </c>
      <c r="C4818" s="244" t="s">
        <v>14544</v>
      </c>
      <c r="D4818" s="244" t="s">
        <v>79</v>
      </c>
      <c r="E4818" s="244" t="s">
        <v>4952</v>
      </c>
      <c r="F4818" s="245">
        <v>7.16</v>
      </c>
    </row>
    <row r="4819" spans="1:6" ht="13.5">
      <c r="A4819" s="244" t="s">
        <v>14545</v>
      </c>
      <c r="B4819" s="244" t="str">
        <f t="shared" si="75"/>
        <v>93373U</v>
      </c>
      <c r="C4819" s="244" t="s">
        <v>8293</v>
      </c>
      <c r="D4819" s="244" t="s">
        <v>79</v>
      </c>
      <c r="E4819" s="244" t="s">
        <v>4952</v>
      </c>
      <c r="F4819" s="245">
        <v>5.58</v>
      </c>
    </row>
    <row r="4820" spans="1:6" ht="13.5">
      <c r="A4820" s="244" t="s">
        <v>14546</v>
      </c>
      <c r="B4820" s="244" t="str">
        <f t="shared" si="75"/>
        <v>93374U</v>
      </c>
      <c r="C4820" s="244" t="s">
        <v>8294</v>
      </c>
      <c r="D4820" s="244" t="s">
        <v>79</v>
      </c>
      <c r="E4820" s="244" t="s">
        <v>4952</v>
      </c>
      <c r="F4820" s="245">
        <v>19.010000000000002</v>
      </c>
    </row>
    <row r="4821" spans="1:6" ht="13.5">
      <c r="A4821" s="244" t="s">
        <v>14547</v>
      </c>
      <c r="B4821" s="244" t="str">
        <f t="shared" si="75"/>
        <v>93375U</v>
      </c>
      <c r="C4821" s="244" t="s">
        <v>14548</v>
      </c>
      <c r="D4821" s="244" t="s">
        <v>79</v>
      </c>
      <c r="E4821" s="244" t="s">
        <v>4952</v>
      </c>
      <c r="F4821" s="245">
        <v>14.63</v>
      </c>
    </row>
    <row r="4822" spans="1:6" ht="13.5">
      <c r="A4822" s="244" t="s">
        <v>14549</v>
      </c>
      <c r="B4822" s="244" t="str">
        <f t="shared" si="75"/>
        <v>93376U</v>
      </c>
      <c r="C4822" s="244" t="s">
        <v>14550</v>
      </c>
      <c r="D4822" s="244" t="s">
        <v>79</v>
      </c>
      <c r="E4822" s="244" t="s">
        <v>4952</v>
      </c>
      <c r="F4822" s="245">
        <v>11.83</v>
      </c>
    </row>
    <row r="4823" spans="1:6" ht="13.5">
      <c r="A4823" s="244" t="s">
        <v>14551</v>
      </c>
      <c r="B4823" s="244" t="str">
        <f t="shared" si="75"/>
        <v>93377U</v>
      </c>
      <c r="C4823" s="244" t="s">
        <v>8295</v>
      </c>
      <c r="D4823" s="244" t="s">
        <v>79</v>
      </c>
      <c r="E4823" s="244" t="s">
        <v>4952</v>
      </c>
      <c r="F4823" s="245">
        <v>7.65</v>
      </c>
    </row>
    <row r="4824" spans="1:6" ht="13.5">
      <c r="A4824" s="244" t="s">
        <v>14552</v>
      </c>
      <c r="B4824" s="244" t="str">
        <f t="shared" si="75"/>
        <v>93378U</v>
      </c>
      <c r="C4824" s="244" t="s">
        <v>14553</v>
      </c>
      <c r="D4824" s="244" t="s">
        <v>79</v>
      </c>
      <c r="E4824" s="244" t="s">
        <v>4952</v>
      </c>
      <c r="F4824" s="245">
        <v>17.920000000000002</v>
      </c>
    </row>
    <row r="4825" spans="1:6" ht="13.5">
      <c r="A4825" s="244" t="s">
        <v>14554</v>
      </c>
      <c r="B4825" s="244" t="str">
        <f t="shared" si="75"/>
        <v>93379U</v>
      </c>
      <c r="C4825" s="244" t="s">
        <v>14555</v>
      </c>
      <c r="D4825" s="244" t="s">
        <v>79</v>
      </c>
      <c r="E4825" s="244" t="s">
        <v>4952</v>
      </c>
      <c r="F4825" s="245">
        <v>13.79</v>
      </c>
    </row>
    <row r="4826" spans="1:6" ht="13.5">
      <c r="A4826" s="244" t="s">
        <v>14556</v>
      </c>
      <c r="B4826" s="244" t="str">
        <f t="shared" si="75"/>
        <v>93380U</v>
      </c>
      <c r="C4826" s="244" t="s">
        <v>14557</v>
      </c>
      <c r="D4826" s="244" t="s">
        <v>79</v>
      </c>
      <c r="E4826" s="244" t="s">
        <v>4952</v>
      </c>
      <c r="F4826" s="245">
        <v>11.19</v>
      </c>
    </row>
    <row r="4827" spans="1:6" ht="13.5">
      <c r="A4827" s="244" t="s">
        <v>14558</v>
      </c>
      <c r="B4827" s="244" t="str">
        <f t="shared" si="75"/>
        <v>93381U</v>
      </c>
      <c r="C4827" s="244" t="s">
        <v>8296</v>
      </c>
      <c r="D4827" s="244" t="s">
        <v>79</v>
      </c>
      <c r="E4827" s="244" t="s">
        <v>4952</v>
      </c>
      <c r="F4827" s="245">
        <v>7.2</v>
      </c>
    </row>
    <row r="4828" spans="1:6" ht="13.5">
      <c r="A4828" s="244" t="s">
        <v>14559</v>
      </c>
      <c r="B4828" s="244" t="str">
        <f t="shared" si="75"/>
        <v>93382U</v>
      </c>
      <c r="C4828" s="244" t="s">
        <v>4877</v>
      </c>
      <c r="D4828" s="244" t="s">
        <v>79</v>
      </c>
      <c r="E4828" s="244" t="s">
        <v>4952</v>
      </c>
      <c r="F4828" s="245">
        <v>23.4</v>
      </c>
    </row>
    <row r="4829" spans="1:6" ht="13.5">
      <c r="A4829" s="244" t="s">
        <v>14560</v>
      </c>
      <c r="B4829" s="244" t="str">
        <f t="shared" si="75"/>
        <v>96995U</v>
      </c>
      <c r="C4829" s="244" t="s">
        <v>8297</v>
      </c>
      <c r="D4829" s="244" t="s">
        <v>79</v>
      </c>
      <c r="E4829" s="244" t="s">
        <v>5269</v>
      </c>
      <c r="F4829" s="245">
        <v>31.94</v>
      </c>
    </row>
    <row r="4830" spans="1:6" ht="13.5">
      <c r="A4830" s="244" t="s">
        <v>14561</v>
      </c>
      <c r="B4830" s="244" t="str">
        <f t="shared" si="75"/>
        <v>72838U</v>
      </c>
      <c r="C4830" s="244" t="s">
        <v>8298</v>
      </c>
      <c r="D4830" s="244" t="s">
        <v>8299</v>
      </c>
      <c r="E4830" s="244" t="s">
        <v>4952</v>
      </c>
      <c r="F4830" s="245">
        <v>0.72</v>
      </c>
    </row>
    <row r="4831" spans="1:6" ht="13.5">
      <c r="A4831" s="244" t="s">
        <v>14562</v>
      </c>
      <c r="B4831" s="244" t="str">
        <f t="shared" si="75"/>
        <v>72839U</v>
      </c>
      <c r="C4831" s="244" t="s">
        <v>8300</v>
      </c>
      <c r="D4831" s="244" t="s">
        <v>8299</v>
      </c>
      <c r="E4831" s="244" t="s">
        <v>4952</v>
      </c>
      <c r="F4831" s="245">
        <v>0.57999999999999996</v>
      </c>
    </row>
    <row r="4832" spans="1:6" ht="13.5">
      <c r="A4832" s="244" t="s">
        <v>14563</v>
      </c>
      <c r="B4832" s="244" t="str">
        <f t="shared" si="75"/>
        <v>72840U</v>
      </c>
      <c r="C4832" s="244" t="s">
        <v>8301</v>
      </c>
      <c r="D4832" s="244" t="s">
        <v>8299</v>
      </c>
      <c r="E4832" s="244" t="s">
        <v>4952</v>
      </c>
      <c r="F4832" s="245">
        <v>0.48</v>
      </c>
    </row>
    <row r="4833" spans="1:6" ht="13.5">
      <c r="A4833" s="244" t="s">
        <v>14564</v>
      </c>
      <c r="B4833" s="244" t="str">
        <f t="shared" si="75"/>
        <v>72844U</v>
      </c>
      <c r="C4833" s="244" t="s">
        <v>8302</v>
      </c>
      <c r="D4833" s="244" t="s">
        <v>8303</v>
      </c>
      <c r="E4833" s="244" t="s">
        <v>4952</v>
      </c>
      <c r="F4833" s="245">
        <v>0.53</v>
      </c>
    </row>
    <row r="4834" spans="1:6" ht="13.5">
      <c r="A4834" s="244" t="s">
        <v>14565</v>
      </c>
      <c r="B4834" s="244" t="str">
        <f t="shared" si="75"/>
        <v>72845U</v>
      </c>
      <c r="C4834" s="244" t="s">
        <v>8304</v>
      </c>
      <c r="D4834" s="244" t="s">
        <v>8303</v>
      </c>
      <c r="E4834" s="244" t="s">
        <v>4952</v>
      </c>
      <c r="F4834" s="245">
        <v>3.21</v>
      </c>
    </row>
    <row r="4835" spans="1:6" ht="13.5">
      <c r="A4835" s="244" t="s">
        <v>14566</v>
      </c>
      <c r="B4835" s="244" t="str">
        <f t="shared" si="75"/>
        <v>72846U</v>
      </c>
      <c r="C4835" s="244" t="s">
        <v>8305</v>
      </c>
      <c r="D4835" s="244" t="s">
        <v>8303</v>
      </c>
      <c r="E4835" s="244" t="s">
        <v>4952</v>
      </c>
      <c r="F4835" s="245">
        <v>2.65</v>
      </c>
    </row>
    <row r="4836" spans="1:6" ht="13.5">
      <c r="A4836" s="244" t="s">
        <v>14567</v>
      </c>
      <c r="B4836" s="244" t="str">
        <f t="shared" si="75"/>
        <v>72847U</v>
      </c>
      <c r="C4836" s="244" t="s">
        <v>8306</v>
      </c>
      <c r="D4836" s="244" t="s">
        <v>8303</v>
      </c>
      <c r="E4836" s="244" t="s">
        <v>4952</v>
      </c>
      <c r="F4836" s="245">
        <v>5.72</v>
      </c>
    </row>
    <row r="4837" spans="1:6" ht="13.5">
      <c r="A4837" s="244" t="s">
        <v>14568</v>
      </c>
      <c r="B4837" s="244" t="str">
        <f t="shared" si="75"/>
        <v>72848U</v>
      </c>
      <c r="C4837" s="244" t="s">
        <v>8307</v>
      </c>
      <c r="D4837" s="244" t="s">
        <v>8303</v>
      </c>
      <c r="E4837" s="244" t="s">
        <v>4952</v>
      </c>
      <c r="F4837" s="245">
        <v>1.43</v>
      </c>
    </row>
    <row r="4838" spans="1:6" ht="13.5">
      <c r="A4838" s="244" t="s">
        <v>14569</v>
      </c>
      <c r="B4838" s="244" t="str">
        <f t="shared" si="75"/>
        <v>72849U</v>
      </c>
      <c r="C4838" s="244" t="s">
        <v>8308</v>
      </c>
      <c r="D4838" s="244" t="s">
        <v>8303</v>
      </c>
      <c r="E4838" s="244" t="s">
        <v>4952</v>
      </c>
      <c r="F4838" s="245">
        <v>1.83</v>
      </c>
    </row>
    <row r="4839" spans="1:6" ht="13.5">
      <c r="A4839" s="244" t="s">
        <v>14570</v>
      </c>
      <c r="B4839" s="244" t="str">
        <f t="shared" si="75"/>
        <v>72850U</v>
      </c>
      <c r="C4839" s="244" t="s">
        <v>8309</v>
      </c>
      <c r="D4839" s="244" t="s">
        <v>8303</v>
      </c>
      <c r="E4839" s="244" t="s">
        <v>4952</v>
      </c>
      <c r="F4839" s="245">
        <v>9.11</v>
      </c>
    </row>
    <row r="4840" spans="1:6" ht="13.5">
      <c r="A4840" s="244" t="s">
        <v>14571</v>
      </c>
      <c r="B4840" s="244" t="str">
        <f t="shared" si="75"/>
        <v>72882U</v>
      </c>
      <c r="C4840" s="244" t="s">
        <v>8298</v>
      </c>
      <c r="D4840" s="244" t="s">
        <v>8310</v>
      </c>
      <c r="E4840" s="244" t="s">
        <v>4952</v>
      </c>
      <c r="F4840" s="245">
        <v>1.08</v>
      </c>
    </row>
    <row r="4841" spans="1:6" ht="13.5">
      <c r="A4841" s="244" t="s">
        <v>14572</v>
      </c>
      <c r="B4841" s="244" t="str">
        <f t="shared" si="75"/>
        <v>72883U</v>
      </c>
      <c r="C4841" s="244" t="s">
        <v>8300</v>
      </c>
      <c r="D4841" s="244" t="s">
        <v>8310</v>
      </c>
      <c r="E4841" s="244" t="s">
        <v>4952</v>
      </c>
      <c r="F4841" s="245">
        <v>0.86</v>
      </c>
    </row>
    <row r="4842" spans="1:6" ht="13.5">
      <c r="A4842" s="244" t="s">
        <v>14573</v>
      </c>
      <c r="B4842" s="244" t="str">
        <f t="shared" si="75"/>
        <v>72884U</v>
      </c>
      <c r="C4842" s="244" t="s">
        <v>8301</v>
      </c>
      <c r="D4842" s="244" t="s">
        <v>8310</v>
      </c>
      <c r="E4842" s="244" t="s">
        <v>4952</v>
      </c>
      <c r="F4842" s="245">
        <v>0.72</v>
      </c>
    </row>
    <row r="4843" spans="1:6" ht="13.5">
      <c r="A4843" s="244" t="s">
        <v>14574</v>
      </c>
      <c r="B4843" s="244" t="str">
        <f t="shared" si="75"/>
        <v>72888U</v>
      </c>
      <c r="C4843" s="244" t="s">
        <v>8302</v>
      </c>
      <c r="D4843" s="244" t="s">
        <v>79</v>
      </c>
      <c r="E4843" s="244" t="s">
        <v>4952</v>
      </c>
      <c r="F4843" s="245">
        <v>0.8</v>
      </c>
    </row>
    <row r="4844" spans="1:6" ht="13.5">
      <c r="A4844" s="244" t="s">
        <v>14575</v>
      </c>
      <c r="B4844" s="244" t="str">
        <f t="shared" si="75"/>
        <v>72890U</v>
      </c>
      <c r="C4844" s="244" t="s">
        <v>8311</v>
      </c>
      <c r="D4844" s="244" t="s">
        <v>79</v>
      </c>
      <c r="E4844" s="244" t="s">
        <v>4952</v>
      </c>
      <c r="F4844" s="245">
        <v>4.82</v>
      </c>
    </row>
    <row r="4845" spans="1:6" ht="13.5">
      <c r="A4845" s="244" t="s">
        <v>14576</v>
      </c>
      <c r="B4845" s="244" t="str">
        <f t="shared" si="75"/>
        <v>72891U</v>
      </c>
      <c r="C4845" s="244" t="s">
        <v>8312</v>
      </c>
      <c r="D4845" s="244" t="s">
        <v>79</v>
      </c>
      <c r="E4845" s="244" t="s">
        <v>4952</v>
      </c>
      <c r="F4845" s="245">
        <v>3.98</v>
      </c>
    </row>
    <row r="4846" spans="1:6" ht="13.5">
      <c r="A4846" s="244" t="s">
        <v>14577</v>
      </c>
      <c r="B4846" s="244" t="str">
        <f t="shared" si="75"/>
        <v>72892U</v>
      </c>
      <c r="C4846" s="244" t="s">
        <v>8313</v>
      </c>
      <c r="D4846" s="244" t="s">
        <v>79</v>
      </c>
      <c r="E4846" s="244" t="s">
        <v>4952</v>
      </c>
      <c r="F4846" s="245">
        <v>8.58</v>
      </c>
    </row>
    <row r="4847" spans="1:6" ht="13.5">
      <c r="A4847" s="244" t="s">
        <v>14578</v>
      </c>
      <c r="B4847" s="244" t="str">
        <f t="shared" si="75"/>
        <v>72893U</v>
      </c>
      <c r="C4847" s="244" t="s">
        <v>8314</v>
      </c>
      <c r="D4847" s="244" t="s">
        <v>79</v>
      </c>
      <c r="E4847" s="244" t="s">
        <v>4952</v>
      </c>
      <c r="F4847" s="245">
        <v>2.13</v>
      </c>
    </row>
    <row r="4848" spans="1:6" ht="13.5">
      <c r="A4848" s="244" t="s">
        <v>14579</v>
      </c>
      <c r="B4848" s="244" t="str">
        <f t="shared" si="75"/>
        <v>72894U</v>
      </c>
      <c r="C4848" s="244" t="s">
        <v>8315</v>
      </c>
      <c r="D4848" s="244" t="s">
        <v>79</v>
      </c>
      <c r="E4848" s="244" t="s">
        <v>4952</v>
      </c>
      <c r="F4848" s="245">
        <v>2.74</v>
      </c>
    </row>
    <row r="4849" spans="1:6" ht="13.5">
      <c r="A4849" s="244" t="s">
        <v>14580</v>
      </c>
      <c r="B4849" s="244" t="str">
        <f t="shared" si="75"/>
        <v>72895U</v>
      </c>
      <c r="C4849" s="244" t="s">
        <v>8316</v>
      </c>
      <c r="D4849" s="244" t="s">
        <v>79</v>
      </c>
      <c r="E4849" s="244" t="s">
        <v>4952</v>
      </c>
      <c r="F4849" s="245">
        <v>14.47</v>
      </c>
    </row>
    <row r="4850" spans="1:6" ht="13.5">
      <c r="A4850" s="244" t="s">
        <v>14581</v>
      </c>
      <c r="B4850" s="244" t="str">
        <f t="shared" si="75"/>
        <v>72897U</v>
      </c>
      <c r="C4850" s="244" t="s">
        <v>4500</v>
      </c>
      <c r="D4850" s="244" t="s">
        <v>79</v>
      </c>
      <c r="E4850" s="244" t="s">
        <v>4952</v>
      </c>
      <c r="F4850" s="245">
        <v>19.05</v>
      </c>
    </row>
    <row r="4851" spans="1:6" ht="13.5">
      <c r="A4851" s="244" t="s">
        <v>14582</v>
      </c>
      <c r="B4851" s="244" t="str">
        <f t="shared" si="75"/>
        <v>72898U</v>
      </c>
      <c r="C4851" s="244" t="s">
        <v>8317</v>
      </c>
      <c r="D4851" s="244" t="s">
        <v>79</v>
      </c>
      <c r="E4851" s="244" t="s">
        <v>4952</v>
      </c>
      <c r="F4851" s="245">
        <v>3.09</v>
      </c>
    </row>
    <row r="4852" spans="1:6" ht="13.5">
      <c r="A4852" s="244" t="s">
        <v>14583</v>
      </c>
      <c r="B4852" s="244" t="str">
        <f t="shared" si="75"/>
        <v>72899U</v>
      </c>
      <c r="C4852" s="244" t="s">
        <v>8318</v>
      </c>
      <c r="D4852" s="244" t="s">
        <v>79</v>
      </c>
      <c r="E4852" s="244" t="s">
        <v>4952</v>
      </c>
      <c r="F4852" s="245">
        <v>3.74</v>
      </c>
    </row>
    <row r="4853" spans="1:6" ht="13.5">
      <c r="A4853" s="244" t="s">
        <v>14584</v>
      </c>
      <c r="B4853" s="244" t="str">
        <f t="shared" si="75"/>
        <v>72900U</v>
      </c>
      <c r="C4853" s="244" t="s">
        <v>4501</v>
      </c>
      <c r="D4853" s="244" t="s">
        <v>79</v>
      </c>
      <c r="E4853" s="244" t="s">
        <v>4952</v>
      </c>
      <c r="F4853" s="245">
        <v>4.1100000000000003</v>
      </c>
    </row>
    <row r="4854" spans="1:6" ht="13.5">
      <c r="A4854" s="244" t="s">
        <v>8319</v>
      </c>
      <c r="B4854" s="244" t="str">
        <f t="shared" si="75"/>
        <v>74010/1U</v>
      </c>
      <c r="C4854" s="244" t="s">
        <v>8320</v>
      </c>
      <c r="D4854" s="244" t="s">
        <v>79</v>
      </c>
      <c r="E4854" s="244" t="s">
        <v>4952</v>
      </c>
      <c r="F4854" s="245">
        <v>1.35</v>
      </c>
    </row>
    <row r="4855" spans="1:6" ht="13.5">
      <c r="A4855" s="244" t="s">
        <v>14585</v>
      </c>
      <c r="B4855" s="244" t="str">
        <f t="shared" si="75"/>
        <v>83356U</v>
      </c>
      <c r="C4855" s="244" t="s">
        <v>8321</v>
      </c>
      <c r="D4855" s="244" t="s">
        <v>8310</v>
      </c>
      <c r="E4855" s="244" t="s">
        <v>4952</v>
      </c>
      <c r="F4855" s="245">
        <v>0.64</v>
      </c>
    </row>
    <row r="4856" spans="1:6" ht="13.5">
      <c r="A4856" s="244" t="s">
        <v>14586</v>
      </c>
      <c r="B4856" s="244" t="str">
        <f t="shared" si="75"/>
        <v>83358U</v>
      </c>
      <c r="C4856" s="244" t="s">
        <v>8322</v>
      </c>
      <c r="D4856" s="244" t="s">
        <v>8310</v>
      </c>
      <c r="E4856" s="244" t="s">
        <v>4952</v>
      </c>
      <c r="F4856" s="245">
        <v>1.34</v>
      </c>
    </row>
    <row r="4857" spans="1:6" ht="13.5">
      <c r="A4857" s="244" t="s">
        <v>14587</v>
      </c>
      <c r="B4857" s="244" t="str">
        <f t="shared" si="75"/>
        <v>95303U</v>
      </c>
      <c r="C4857" s="244" t="s">
        <v>8323</v>
      </c>
      <c r="D4857" s="244" t="s">
        <v>8310</v>
      </c>
      <c r="E4857" s="244" t="s">
        <v>4952</v>
      </c>
      <c r="F4857" s="245">
        <v>0.82</v>
      </c>
    </row>
    <row r="4858" spans="1:6" ht="13.5">
      <c r="A4858" s="244" t="s">
        <v>14592</v>
      </c>
      <c r="B4858" s="244" t="str">
        <f t="shared" si="75"/>
        <v>97916U</v>
      </c>
      <c r="C4858" s="244" t="s">
        <v>8328</v>
      </c>
      <c r="D4858" s="244" t="s">
        <v>8299</v>
      </c>
      <c r="E4858" s="244" t="s">
        <v>4952</v>
      </c>
      <c r="F4858" s="245">
        <v>1.08</v>
      </c>
    </row>
    <row r="4859" spans="1:6" ht="13.5">
      <c r="A4859" s="244" t="s">
        <v>14593</v>
      </c>
      <c r="B4859" s="244" t="str">
        <f t="shared" si="75"/>
        <v>97917U</v>
      </c>
      <c r="C4859" s="244" t="s">
        <v>8329</v>
      </c>
      <c r="D4859" s="244" t="s">
        <v>8299</v>
      </c>
      <c r="E4859" s="244" t="s">
        <v>4952</v>
      </c>
      <c r="F4859" s="245">
        <v>0.83</v>
      </c>
    </row>
    <row r="4860" spans="1:6" ht="13.5">
      <c r="A4860" s="244" t="s">
        <v>14594</v>
      </c>
      <c r="B4860" s="244" t="str">
        <f t="shared" si="75"/>
        <v>97918U</v>
      </c>
      <c r="C4860" s="244" t="s">
        <v>8330</v>
      </c>
      <c r="D4860" s="244" t="s">
        <v>8299</v>
      </c>
      <c r="E4860" s="244" t="s">
        <v>4952</v>
      </c>
      <c r="F4860" s="245">
        <v>0.77</v>
      </c>
    </row>
    <row r="4861" spans="1:6" ht="13.5">
      <c r="A4861" s="244" t="s">
        <v>14595</v>
      </c>
      <c r="B4861" s="244" t="str">
        <f t="shared" si="75"/>
        <v>97919U</v>
      </c>
      <c r="C4861" s="244" t="s">
        <v>8331</v>
      </c>
      <c r="D4861" s="244" t="s">
        <v>8299</v>
      </c>
      <c r="E4861" s="244" t="s">
        <v>4952</v>
      </c>
      <c r="F4861" s="245">
        <v>0.54</v>
      </c>
    </row>
    <row r="4862" spans="1:6" ht="13.5">
      <c r="A4862" s="244" t="s">
        <v>14596</v>
      </c>
      <c r="B4862" s="244" t="str">
        <f t="shared" si="75"/>
        <v>94097U</v>
      </c>
      <c r="C4862" s="244" t="s">
        <v>8332</v>
      </c>
      <c r="D4862" s="244" t="s">
        <v>63</v>
      </c>
      <c r="E4862" s="244" t="s">
        <v>4952</v>
      </c>
      <c r="F4862" s="245">
        <v>4.1399999999999997</v>
      </c>
    </row>
    <row r="4863" spans="1:6" ht="13.5">
      <c r="A4863" s="244" t="s">
        <v>14597</v>
      </c>
      <c r="B4863" s="244" t="str">
        <f t="shared" si="75"/>
        <v>94098U</v>
      </c>
      <c r="C4863" s="244" t="s">
        <v>8333</v>
      </c>
      <c r="D4863" s="244" t="s">
        <v>63</v>
      </c>
      <c r="E4863" s="244" t="s">
        <v>4952</v>
      </c>
      <c r="F4863" s="245">
        <v>4.72</v>
      </c>
    </row>
    <row r="4864" spans="1:6" ht="13.5">
      <c r="A4864" s="244" t="s">
        <v>14598</v>
      </c>
      <c r="B4864" s="244" t="str">
        <f t="shared" si="75"/>
        <v>94099U</v>
      </c>
      <c r="C4864" s="244" t="s">
        <v>8334</v>
      </c>
      <c r="D4864" s="244" t="s">
        <v>63</v>
      </c>
      <c r="E4864" s="244" t="s">
        <v>4952</v>
      </c>
      <c r="F4864" s="245">
        <v>2.08</v>
      </c>
    </row>
    <row r="4865" spans="1:6" ht="13.5">
      <c r="A4865" s="244" t="s">
        <v>14599</v>
      </c>
      <c r="B4865" s="244" t="str">
        <f t="shared" si="75"/>
        <v>94100U</v>
      </c>
      <c r="C4865" s="244" t="s">
        <v>8335</v>
      </c>
      <c r="D4865" s="244" t="s">
        <v>63</v>
      </c>
      <c r="E4865" s="244" t="s">
        <v>4952</v>
      </c>
      <c r="F4865" s="245">
        <v>2.66</v>
      </c>
    </row>
    <row r="4866" spans="1:6" ht="13.5">
      <c r="A4866" s="244" t="s">
        <v>14600</v>
      </c>
      <c r="B4866" s="244" t="str">
        <f t="shared" si="75"/>
        <v>94102U</v>
      </c>
      <c r="C4866" s="244" t="s">
        <v>8336</v>
      </c>
      <c r="D4866" s="244" t="s">
        <v>79</v>
      </c>
      <c r="E4866" s="244" t="s">
        <v>4952</v>
      </c>
      <c r="F4866" s="245">
        <v>177.51</v>
      </c>
    </row>
    <row r="4867" spans="1:6" ht="13.5">
      <c r="A4867" s="244" t="s">
        <v>14601</v>
      </c>
      <c r="B4867" s="244" t="str">
        <f t="shared" si="75"/>
        <v>94103U</v>
      </c>
      <c r="C4867" s="244" t="s">
        <v>8337</v>
      </c>
      <c r="D4867" s="244" t="s">
        <v>79</v>
      </c>
      <c r="E4867" s="244" t="s">
        <v>4952</v>
      </c>
      <c r="F4867" s="245">
        <v>184.58</v>
      </c>
    </row>
    <row r="4868" spans="1:6" ht="13.5">
      <c r="A4868" s="244" t="s">
        <v>14602</v>
      </c>
      <c r="B4868" s="244" t="str">
        <f t="shared" si="75"/>
        <v>94104U</v>
      </c>
      <c r="C4868" s="244" t="s">
        <v>8338</v>
      </c>
      <c r="D4868" s="244" t="s">
        <v>79</v>
      </c>
      <c r="E4868" s="244" t="s">
        <v>4952</v>
      </c>
      <c r="F4868" s="245">
        <v>180.76</v>
      </c>
    </row>
    <row r="4869" spans="1:6" ht="13.5">
      <c r="A4869" s="244" t="s">
        <v>14603</v>
      </c>
      <c r="B4869" s="244" t="str">
        <f t="shared" si="75"/>
        <v>94105U</v>
      </c>
      <c r="C4869" s="244" t="s">
        <v>8339</v>
      </c>
      <c r="D4869" s="244" t="s">
        <v>79</v>
      </c>
      <c r="E4869" s="244" t="s">
        <v>4952</v>
      </c>
      <c r="F4869" s="245">
        <v>187.87</v>
      </c>
    </row>
    <row r="4870" spans="1:6" ht="13.5">
      <c r="A4870" s="244" t="s">
        <v>14604</v>
      </c>
      <c r="B4870" s="244" t="str">
        <f t="shared" si="75"/>
        <v>94106U</v>
      </c>
      <c r="C4870" s="244" t="s">
        <v>8340</v>
      </c>
      <c r="D4870" s="244" t="s">
        <v>79</v>
      </c>
      <c r="E4870" s="244" t="s">
        <v>4952</v>
      </c>
      <c r="F4870" s="245">
        <v>160.54</v>
      </c>
    </row>
    <row r="4871" spans="1:6" ht="13.5">
      <c r="A4871" s="244" t="s">
        <v>14605</v>
      </c>
      <c r="B4871" s="244" t="str">
        <f t="shared" si="75"/>
        <v>94107U</v>
      </c>
      <c r="C4871" s="244" t="s">
        <v>8341</v>
      </c>
      <c r="D4871" s="244" t="s">
        <v>79</v>
      </c>
      <c r="E4871" s="244" t="s">
        <v>4952</v>
      </c>
      <c r="F4871" s="245">
        <v>167.64</v>
      </c>
    </row>
    <row r="4872" spans="1:6" ht="13.5">
      <c r="A4872" s="244" t="s">
        <v>14606</v>
      </c>
      <c r="B4872" s="244" t="str">
        <f t="shared" ref="B4872:B4935" si="76">A4872&amp;"U"</f>
        <v>94108U</v>
      </c>
      <c r="C4872" s="244" t="s">
        <v>8342</v>
      </c>
      <c r="D4872" s="244" t="s">
        <v>79</v>
      </c>
      <c r="E4872" s="244" t="s">
        <v>4952</v>
      </c>
      <c r="F4872" s="245">
        <v>163.81</v>
      </c>
    </row>
    <row r="4873" spans="1:6" ht="13.5">
      <c r="A4873" s="244" t="s">
        <v>14607</v>
      </c>
      <c r="B4873" s="244" t="str">
        <f t="shared" si="76"/>
        <v>94110U</v>
      </c>
      <c r="C4873" s="244" t="s">
        <v>8343</v>
      </c>
      <c r="D4873" s="244" t="s">
        <v>79</v>
      </c>
      <c r="E4873" s="244" t="s">
        <v>4952</v>
      </c>
      <c r="F4873" s="245">
        <v>170.89</v>
      </c>
    </row>
    <row r="4874" spans="1:6" ht="13.5">
      <c r="A4874" s="244" t="s">
        <v>14608</v>
      </c>
      <c r="B4874" s="244" t="str">
        <f t="shared" si="76"/>
        <v>94111U</v>
      </c>
      <c r="C4874" s="244" t="s">
        <v>8344</v>
      </c>
      <c r="D4874" s="244" t="s">
        <v>79</v>
      </c>
      <c r="E4874" s="244" t="s">
        <v>4952</v>
      </c>
      <c r="F4874" s="245">
        <v>160.30000000000001</v>
      </c>
    </row>
    <row r="4875" spans="1:6" ht="13.5">
      <c r="A4875" s="244" t="s">
        <v>14609</v>
      </c>
      <c r="B4875" s="244" t="str">
        <f t="shared" si="76"/>
        <v>94112U</v>
      </c>
      <c r="C4875" s="244" t="s">
        <v>8345</v>
      </c>
      <c r="D4875" s="244" t="s">
        <v>79</v>
      </c>
      <c r="E4875" s="244" t="s">
        <v>4952</v>
      </c>
      <c r="F4875" s="245">
        <v>163.38999999999999</v>
      </c>
    </row>
    <row r="4876" spans="1:6" ht="13.5">
      <c r="A4876" s="244" t="s">
        <v>14610</v>
      </c>
      <c r="B4876" s="244" t="str">
        <f t="shared" si="76"/>
        <v>94113U</v>
      </c>
      <c r="C4876" s="244" t="s">
        <v>8346</v>
      </c>
      <c r="D4876" s="244" t="s">
        <v>79</v>
      </c>
      <c r="E4876" s="244" t="s">
        <v>4952</v>
      </c>
      <c r="F4876" s="245">
        <v>166.01</v>
      </c>
    </row>
    <row r="4877" spans="1:6" ht="13.5">
      <c r="A4877" s="244" t="s">
        <v>14611</v>
      </c>
      <c r="B4877" s="244" t="str">
        <f t="shared" si="76"/>
        <v>94114U</v>
      </c>
      <c r="C4877" s="244" t="s">
        <v>8347</v>
      </c>
      <c r="D4877" s="244" t="s">
        <v>79</v>
      </c>
      <c r="E4877" s="244" t="s">
        <v>4952</v>
      </c>
      <c r="F4877" s="245">
        <v>169.83</v>
      </c>
    </row>
    <row r="4878" spans="1:6" ht="13.5">
      <c r="A4878" s="244" t="s">
        <v>14612</v>
      </c>
      <c r="B4878" s="244" t="str">
        <f t="shared" si="76"/>
        <v>94115U</v>
      </c>
      <c r="C4878" s="244" t="s">
        <v>8348</v>
      </c>
      <c r="D4878" s="244" t="s">
        <v>79</v>
      </c>
      <c r="E4878" s="244" t="s">
        <v>4952</v>
      </c>
      <c r="F4878" s="245">
        <v>133.16</v>
      </c>
    </row>
    <row r="4879" spans="1:6" ht="13.5">
      <c r="A4879" s="244" t="s">
        <v>14613</v>
      </c>
      <c r="B4879" s="244" t="str">
        <f t="shared" si="76"/>
        <v>94116U</v>
      </c>
      <c r="C4879" s="244" t="s">
        <v>8349</v>
      </c>
      <c r="D4879" s="244" t="s">
        <v>79</v>
      </c>
      <c r="E4879" s="244" t="s">
        <v>4952</v>
      </c>
      <c r="F4879" s="245">
        <v>132.38999999999999</v>
      </c>
    </row>
    <row r="4880" spans="1:6" ht="13.5">
      <c r="A4880" s="244" t="s">
        <v>14614</v>
      </c>
      <c r="B4880" s="244" t="str">
        <f t="shared" si="76"/>
        <v>94117U</v>
      </c>
      <c r="C4880" s="244" t="s">
        <v>8350</v>
      </c>
      <c r="D4880" s="244" t="s">
        <v>79</v>
      </c>
      <c r="E4880" s="244" t="s">
        <v>4952</v>
      </c>
      <c r="F4880" s="245">
        <v>138.44999999999999</v>
      </c>
    </row>
    <row r="4881" spans="1:6" ht="13.5">
      <c r="A4881" s="244" t="s">
        <v>14615</v>
      </c>
      <c r="B4881" s="244" t="str">
        <f t="shared" si="76"/>
        <v>94118U</v>
      </c>
      <c r="C4881" s="244" t="s">
        <v>8351</v>
      </c>
      <c r="D4881" s="244" t="s">
        <v>79</v>
      </c>
      <c r="E4881" s="244" t="s">
        <v>4952</v>
      </c>
      <c r="F4881" s="245">
        <v>138.61000000000001</v>
      </c>
    </row>
    <row r="4882" spans="1:6" ht="13.5">
      <c r="A4882" s="244" t="s">
        <v>14616</v>
      </c>
      <c r="B4882" s="244" t="str">
        <f t="shared" si="76"/>
        <v>95606U</v>
      </c>
      <c r="C4882" s="244" t="s">
        <v>8352</v>
      </c>
      <c r="D4882" s="244" t="s">
        <v>79</v>
      </c>
      <c r="E4882" s="244" t="s">
        <v>4952</v>
      </c>
      <c r="F4882" s="245">
        <v>1.2</v>
      </c>
    </row>
    <row r="4883" spans="1:6" ht="13.5">
      <c r="A4883" s="244" t="s">
        <v>14617</v>
      </c>
      <c r="B4883" s="244" t="str">
        <f t="shared" si="76"/>
        <v>87471U</v>
      </c>
      <c r="C4883" s="244" t="s">
        <v>8353</v>
      </c>
      <c r="D4883" s="244" t="s">
        <v>63</v>
      </c>
      <c r="E4883" s="244" t="s">
        <v>4952</v>
      </c>
      <c r="F4883" s="245">
        <v>36.880000000000003</v>
      </c>
    </row>
    <row r="4884" spans="1:6" ht="13.5">
      <c r="A4884" s="244" t="s">
        <v>14618</v>
      </c>
      <c r="B4884" s="244" t="str">
        <f t="shared" si="76"/>
        <v>87472U</v>
      </c>
      <c r="C4884" s="244" t="s">
        <v>8354</v>
      </c>
      <c r="D4884" s="244" t="s">
        <v>63</v>
      </c>
      <c r="E4884" s="244" t="s">
        <v>4952</v>
      </c>
      <c r="F4884" s="245">
        <v>37.340000000000003</v>
      </c>
    </row>
    <row r="4885" spans="1:6" ht="13.5">
      <c r="A4885" s="244" t="s">
        <v>14619</v>
      </c>
      <c r="B4885" s="244" t="str">
        <f t="shared" si="76"/>
        <v>87473U</v>
      </c>
      <c r="C4885" s="244" t="s">
        <v>8355</v>
      </c>
      <c r="D4885" s="244" t="s">
        <v>63</v>
      </c>
      <c r="E4885" s="244" t="s">
        <v>4952</v>
      </c>
      <c r="F4885" s="245">
        <v>50.81</v>
      </c>
    </row>
    <row r="4886" spans="1:6" ht="13.5">
      <c r="A4886" s="244" t="s">
        <v>14620</v>
      </c>
      <c r="B4886" s="244" t="str">
        <f t="shared" si="76"/>
        <v>87474U</v>
      </c>
      <c r="C4886" s="244" t="s">
        <v>8356</v>
      </c>
      <c r="D4886" s="244" t="s">
        <v>63</v>
      </c>
      <c r="E4886" s="244" t="s">
        <v>4952</v>
      </c>
      <c r="F4886" s="245">
        <v>51.33</v>
      </c>
    </row>
    <row r="4887" spans="1:6" ht="13.5">
      <c r="A4887" s="244" t="s">
        <v>14621</v>
      </c>
      <c r="B4887" s="244" t="str">
        <f t="shared" si="76"/>
        <v>87475U</v>
      </c>
      <c r="C4887" s="244" t="s">
        <v>8357</v>
      </c>
      <c r="D4887" s="244" t="s">
        <v>63</v>
      </c>
      <c r="E4887" s="244" t="s">
        <v>4952</v>
      </c>
      <c r="F4887" s="245">
        <v>61.12</v>
      </c>
    </row>
    <row r="4888" spans="1:6" ht="13.5">
      <c r="A4888" s="244" t="s">
        <v>14622</v>
      </c>
      <c r="B4888" s="244" t="str">
        <f t="shared" si="76"/>
        <v>87476U</v>
      </c>
      <c r="C4888" s="244" t="s">
        <v>8358</v>
      </c>
      <c r="D4888" s="244" t="s">
        <v>63</v>
      </c>
      <c r="E4888" s="244" t="s">
        <v>4952</v>
      </c>
      <c r="F4888" s="245">
        <v>61.74</v>
      </c>
    </row>
    <row r="4889" spans="1:6" ht="13.5">
      <c r="A4889" s="244" t="s">
        <v>14623</v>
      </c>
      <c r="B4889" s="244" t="str">
        <f t="shared" si="76"/>
        <v>87477U</v>
      </c>
      <c r="C4889" s="244" t="s">
        <v>8359</v>
      </c>
      <c r="D4889" s="244" t="s">
        <v>63</v>
      </c>
      <c r="E4889" s="244" t="s">
        <v>4952</v>
      </c>
      <c r="F4889" s="245">
        <v>33.380000000000003</v>
      </c>
    </row>
    <row r="4890" spans="1:6" ht="13.5">
      <c r="A4890" s="244" t="s">
        <v>14624</v>
      </c>
      <c r="B4890" s="244" t="str">
        <f t="shared" si="76"/>
        <v>87478U</v>
      </c>
      <c r="C4890" s="244" t="s">
        <v>8360</v>
      </c>
      <c r="D4890" s="244" t="s">
        <v>63</v>
      </c>
      <c r="E4890" s="244" t="s">
        <v>4952</v>
      </c>
      <c r="F4890" s="245">
        <v>33.840000000000003</v>
      </c>
    </row>
    <row r="4891" spans="1:6" ht="13.5">
      <c r="A4891" s="244" t="s">
        <v>14625</v>
      </c>
      <c r="B4891" s="244" t="str">
        <f t="shared" si="76"/>
        <v>87479U</v>
      </c>
      <c r="C4891" s="244" t="s">
        <v>8361</v>
      </c>
      <c r="D4891" s="244" t="s">
        <v>63</v>
      </c>
      <c r="E4891" s="244" t="s">
        <v>4952</v>
      </c>
      <c r="F4891" s="245">
        <v>46.8</v>
      </c>
    </row>
    <row r="4892" spans="1:6" ht="13.5">
      <c r="A4892" s="244" t="s">
        <v>14626</v>
      </c>
      <c r="B4892" s="244" t="str">
        <f t="shared" si="76"/>
        <v>87480U</v>
      </c>
      <c r="C4892" s="244" t="s">
        <v>8362</v>
      </c>
      <c r="D4892" s="244" t="s">
        <v>63</v>
      </c>
      <c r="E4892" s="244" t="s">
        <v>4952</v>
      </c>
      <c r="F4892" s="245">
        <v>47.32</v>
      </c>
    </row>
    <row r="4893" spans="1:6" ht="13.5">
      <c r="A4893" s="244" t="s">
        <v>14627</v>
      </c>
      <c r="B4893" s="244" t="str">
        <f t="shared" si="76"/>
        <v>87481U</v>
      </c>
      <c r="C4893" s="244" t="s">
        <v>8363</v>
      </c>
      <c r="D4893" s="244" t="s">
        <v>63</v>
      </c>
      <c r="E4893" s="244" t="s">
        <v>4952</v>
      </c>
      <c r="F4893" s="245">
        <v>56.53</v>
      </c>
    </row>
    <row r="4894" spans="1:6" ht="13.5">
      <c r="A4894" s="244" t="s">
        <v>14628</v>
      </c>
      <c r="B4894" s="244" t="str">
        <f t="shared" si="76"/>
        <v>87482U</v>
      </c>
      <c r="C4894" s="244" t="s">
        <v>8364</v>
      </c>
      <c r="D4894" s="244" t="s">
        <v>63</v>
      </c>
      <c r="E4894" s="244" t="s">
        <v>4952</v>
      </c>
      <c r="F4894" s="245">
        <v>57.15</v>
      </c>
    </row>
    <row r="4895" spans="1:6" ht="13.5">
      <c r="A4895" s="244" t="s">
        <v>14629</v>
      </c>
      <c r="B4895" s="244" t="str">
        <f t="shared" si="76"/>
        <v>87483U</v>
      </c>
      <c r="C4895" s="244" t="s">
        <v>8365</v>
      </c>
      <c r="D4895" s="244" t="s">
        <v>63</v>
      </c>
      <c r="E4895" s="244" t="s">
        <v>4952</v>
      </c>
      <c r="F4895" s="245">
        <v>42.24</v>
      </c>
    </row>
    <row r="4896" spans="1:6" ht="13.5">
      <c r="A4896" s="244" t="s">
        <v>14630</v>
      </c>
      <c r="B4896" s="244" t="str">
        <f t="shared" si="76"/>
        <v>87484U</v>
      </c>
      <c r="C4896" s="244" t="s">
        <v>8366</v>
      </c>
      <c r="D4896" s="244" t="s">
        <v>63</v>
      </c>
      <c r="E4896" s="244" t="s">
        <v>4952</v>
      </c>
      <c r="F4896" s="245">
        <v>42.7</v>
      </c>
    </row>
    <row r="4897" spans="1:6" ht="13.5">
      <c r="A4897" s="244" t="s">
        <v>14631</v>
      </c>
      <c r="B4897" s="244" t="str">
        <f t="shared" si="76"/>
        <v>87485U</v>
      </c>
      <c r="C4897" s="244" t="s">
        <v>8367</v>
      </c>
      <c r="D4897" s="244" t="s">
        <v>63</v>
      </c>
      <c r="E4897" s="244" t="s">
        <v>4952</v>
      </c>
      <c r="F4897" s="245">
        <v>56.26</v>
      </c>
    </row>
    <row r="4898" spans="1:6" ht="13.5">
      <c r="A4898" s="244" t="s">
        <v>14632</v>
      </c>
      <c r="B4898" s="244" t="str">
        <f t="shared" si="76"/>
        <v>87487U</v>
      </c>
      <c r="C4898" s="244" t="s">
        <v>8368</v>
      </c>
      <c r="D4898" s="244" t="s">
        <v>63</v>
      </c>
      <c r="E4898" s="244" t="s">
        <v>4952</v>
      </c>
      <c r="F4898" s="245">
        <v>66.41</v>
      </c>
    </row>
    <row r="4899" spans="1:6" ht="13.5">
      <c r="A4899" s="244" t="s">
        <v>14633</v>
      </c>
      <c r="B4899" s="244" t="str">
        <f t="shared" si="76"/>
        <v>87488U</v>
      </c>
      <c r="C4899" s="244" t="s">
        <v>8369</v>
      </c>
      <c r="D4899" s="244" t="s">
        <v>63</v>
      </c>
      <c r="E4899" s="244" t="s">
        <v>4952</v>
      </c>
      <c r="F4899" s="245">
        <v>67.03</v>
      </c>
    </row>
    <row r="4900" spans="1:6" ht="13.5">
      <c r="A4900" s="244" t="s">
        <v>14634</v>
      </c>
      <c r="B4900" s="244" t="str">
        <f t="shared" si="76"/>
        <v>87489U</v>
      </c>
      <c r="C4900" s="244" t="s">
        <v>8370</v>
      </c>
      <c r="D4900" s="244" t="s">
        <v>63</v>
      </c>
      <c r="E4900" s="244" t="s">
        <v>4952</v>
      </c>
      <c r="F4900" s="245">
        <v>36.450000000000003</v>
      </c>
    </row>
    <row r="4901" spans="1:6" ht="13.5">
      <c r="A4901" s="244" t="s">
        <v>14635</v>
      </c>
      <c r="B4901" s="244" t="str">
        <f t="shared" si="76"/>
        <v>87490U</v>
      </c>
      <c r="C4901" s="244" t="s">
        <v>8371</v>
      </c>
      <c r="D4901" s="244" t="s">
        <v>63</v>
      </c>
      <c r="E4901" s="244" t="s">
        <v>4952</v>
      </c>
      <c r="F4901" s="245">
        <v>36.909999999999997</v>
      </c>
    </row>
    <row r="4902" spans="1:6" ht="13.5">
      <c r="A4902" s="244" t="s">
        <v>14636</v>
      </c>
      <c r="B4902" s="244" t="str">
        <f t="shared" si="76"/>
        <v>87491U</v>
      </c>
      <c r="C4902" s="244" t="s">
        <v>8372</v>
      </c>
      <c r="D4902" s="244" t="s">
        <v>63</v>
      </c>
      <c r="E4902" s="244" t="s">
        <v>4952</v>
      </c>
      <c r="F4902" s="245">
        <v>49.99</v>
      </c>
    </row>
    <row r="4903" spans="1:6" ht="13.5">
      <c r="A4903" s="244" t="s">
        <v>14637</v>
      </c>
      <c r="B4903" s="244" t="str">
        <f t="shared" si="76"/>
        <v>87492U</v>
      </c>
      <c r="C4903" s="244" t="s">
        <v>8373</v>
      </c>
      <c r="D4903" s="244" t="s">
        <v>63</v>
      </c>
      <c r="E4903" s="244" t="s">
        <v>4952</v>
      </c>
      <c r="F4903" s="245">
        <v>50.51</v>
      </c>
    </row>
    <row r="4904" spans="1:6" ht="13.5">
      <c r="A4904" s="244" t="s">
        <v>14638</v>
      </c>
      <c r="B4904" s="244" t="str">
        <f t="shared" si="76"/>
        <v>87493U</v>
      </c>
      <c r="C4904" s="244" t="s">
        <v>8374</v>
      </c>
      <c r="D4904" s="244" t="s">
        <v>63</v>
      </c>
      <c r="E4904" s="244" t="s">
        <v>4952</v>
      </c>
      <c r="F4904" s="245">
        <v>59.8</v>
      </c>
    </row>
    <row r="4905" spans="1:6" ht="13.5">
      <c r="A4905" s="244" t="s">
        <v>14639</v>
      </c>
      <c r="B4905" s="244" t="str">
        <f t="shared" si="76"/>
        <v>87494U</v>
      </c>
      <c r="C4905" s="244" t="s">
        <v>8375</v>
      </c>
      <c r="D4905" s="244" t="s">
        <v>63</v>
      </c>
      <c r="E4905" s="244" t="s">
        <v>4952</v>
      </c>
      <c r="F4905" s="245">
        <v>60.42</v>
      </c>
    </row>
    <row r="4906" spans="1:6" ht="13.5">
      <c r="A4906" s="244" t="s">
        <v>14640</v>
      </c>
      <c r="B4906" s="244" t="str">
        <f t="shared" si="76"/>
        <v>87495U</v>
      </c>
      <c r="C4906" s="244" t="s">
        <v>8376</v>
      </c>
      <c r="D4906" s="244" t="s">
        <v>63</v>
      </c>
      <c r="E4906" s="244" t="s">
        <v>4952</v>
      </c>
      <c r="F4906" s="245">
        <v>62.14</v>
      </c>
    </row>
    <row r="4907" spans="1:6" ht="13.5">
      <c r="A4907" s="244" t="s">
        <v>14641</v>
      </c>
      <c r="B4907" s="244" t="str">
        <f t="shared" si="76"/>
        <v>87496U</v>
      </c>
      <c r="C4907" s="244" t="s">
        <v>8377</v>
      </c>
      <c r="D4907" s="244" t="s">
        <v>63</v>
      </c>
      <c r="E4907" s="244" t="s">
        <v>4952</v>
      </c>
      <c r="F4907" s="245">
        <v>62.58</v>
      </c>
    </row>
    <row r="4908" spans="1:6" ht="13.5">
      <c r="A4908" s="244" t="s">
        <v>14642</v>
      </c>
      <c r="B4908" s="244" t="str">
        <f t="shared" si="76"/>
        <v>87497U</v>
      </c>
      <c r="C4908" s="244" t="s">
        <v>8378</v>
      </c>
      <c r="D4908" s="244" t="s">
        <v>63</v>
      </c>
      <c r="E4908" s="244" t="s">
        <v>4952</v>
      </c>
      <c r="F4908" s="245">
        <v>60.52</v>
      </c>
    </row>
    <row r="4909" spans="1:6" ht="13.5">
      <c r="A4909" s="244" t="s">
        <v>14643</v>
      </c>
      <c r="B4909" s="244" t="str">
        <f t="shared" si="76"/>
        <v>87498U</v>
      </c>
      <c r="C4909" s="244" t="s">
        <v>8379</v>
      </c>
      <c r="D4909" s="244" t="s">
        <v>63</v>
      </c>
      <c r="E4909" s="244" t="s">
        <v>4952</v>
      </c>
      <c r="F4909" s="245">
        <v>61.08</v>
      </c>
    </row>
    <row r="4910" spans="1:6" ht="13.5">
      <c r="A4910" s="244" t="s">
        <v>14644</v>
      </c>
      <c r="B4910" s="244" t="str">
        <f t="shared" si="76"/>
        <v>87499U</v>
      </c>
      <c r="C4910" s="244" t="s">
        <v>8380</v>
      </c>
      <c r="D4910" s="244" t="s">
        <v>63</v>
      </c>
      <c r="E4910" s="244" t="s">
        <v>4952</v>
      </c>
      <c r="F4910" s="245">
        <v>67.83</v>
      </c>
    </row>
    <row r="4911" spans="1:6" ht="13.5">
      <c r="A4911" s="244" t="s">
        <v>14645</v>
      </c>
      <c r="B4911" s="244" t="str">
        <f t="shared" si="76"/>
        <v>87500U</v>
      </c>
      <c r="C4911" s="244" t="s">
        <v>8381</v>
      </c>
      <c r="D4911" s="244" t="s">
        <v>63</v>
      </c>
      <c r="E4911" s="244" t="s">
        <v>4952</v>
      </c>
      <c r="F4911" s="245">
        <v>68.3</v>
      </c>
    </row>
    <row r="4912" spans="1:6" ht="13.5">
      <c r="A4912" s="244" t="s">
        <v>14646</v>
      </c>
      <c r="B4912" s="244" t="str">
        <f t="shared" si="76"/>
        <v>87501U</v>
      </c>
      <c r="C4912" s="244" t="s">
        <v>8382</v>
      </c>
      <c r="D4912" s="244" t="s">
        <v>63</v>
      </c>
      <c r="E4912" s="244" t="s">
        <v>4952</v>
      </c>
      <c r="F4912" s="245">
        <v>105.24</v>
      </c>
    </row>
    <row r="4913" spans="1:6" ht="13.5">
      <c r="A4913" s="244" t="s">
        <v>14647</v>
      </c>
      <c r="B4913" s="244" t="str">
        <f t="shared" si="76"/>
        <v>87502U</v>
      </c>
      <c r="C4913" s="244" t="s">
        <v>8383</v>
      </c>
      <c r="D4913" s="244" t="s">
        <v>63</v>
      </c>
      <c r="E4913" s="244" t="s">
        <v>4952</v>
      </c>
      <c r="F4913" s="245">
        <v>105.84</v>
      </c>
    </row>
    <row r="4914" spans="1:6" ht="13.5">
      <c r="A4914" s="244" t="s">
        <v>14648</v>
      </c>
      <c r="B4914" s="244" t="str">
        <f t="shared" si="76"/>
        <v>87503U</v>
      </c>
      <c r="C4914" s="244" t="s">
        <v>4502</v>
      </c>
      <c r="D4914" s="244" t="s">
        <v>63</v>
      </c>
      <c r="E4914" s="244" t="s">
        <v>4952</v>
      </c>
      <c r="F4914" s="245">
        <v>53.34</v>
      </c>
    </row>
    <row r="4915" spans="1:6" ht="13.5">
      <c r="A4915" s="244" t="s">
        <v>14649</v>
      </c>
      <c r="B4915" s="244" t="str">
        <f t="shared" si="76"/>
        <v>87504U</v>
      </c>
      <c r="C4915" s="244" t="s">
        <v>8384</v>
      </c>
      <c r="D4915" s="244" t="s">
        <v>63</v>
      </c>
      <c r="E4915" s="244" t="s">
        <v>4952</v>
      </c>
      <c r="F4915" s="245">
        <v>53.78</v>
      </c>
    </row>
    <row r="4916" spans="1:6" ht="13.5">
      <c r="A4916" s="244" t="s">
        <v>14650</v>
      </c>
      <c r="B4916" s="244" t="str">
        <f t="shared" si="76"/>
        <v>87505U</v>
      </c>
      <c r="C4916" s="244" t="s">
        <v>8385</v>
      </c>
      <c r="D4916" s="244" t="s">
        <v>63</v>
      </c>
      <c r="E4916" s="244" t="s">
        <v>4952</v>
      </c>
      <c r="F4916" s="245">
        <v>51.66</v>
      </c>
    </row>
    <row r="4917" spans="1:6" ht="13.5">
      <c r="A4917" s="244" t="s">
        <v>14651</v>
      </c>
      <c r="B4917" s="244" t="str">
        <f t="shared" si="76"/>
        <v>87506U</v>
      </c>
      <c r="C4917" s="244" t="s">
        <v>8386</v>
      </c>
      <c r="D4917" s="244" t="s">
        <v>63</v>
      </c>
      <c r="E4917" s="244" t="s">
        <v>4952</v>
      </c>
      <c r="F4917" s="245">
        <v>52.22</v>
      </c>
    </row>
    <row r="4918" spans="1:6" ht="13.5">
      <c r="A4918" s="244" t="s">
        <v>14652</v>
      </c>
      <c r="B4918" s="244" t="str">
        <f t="shared" si="76"/>
        <v>87507U</v>
      </c>
      <c r="C4918" s="244" t="s">
        <v>8387</v>
      </c>
      <c r="D4918" s="244" t="s">
        <v>63</v>
      </c>
      <c r="E4918" s="244" t="s">
        <v>4952</v>
      </c>
      <c r="F4918" s="245">
        <v>56.16</v>
      </c>
    </row>
    <row r="4919" spans="1:6" ht="13.5">
      <c r="A4919" s="244" t="s">
        <v>14653</v>
      </c>
      <c r="B4919" s="244" t="str">
        <f t="shared" si="76"/>
        <v>87508U</v>
      </c>
      <c r="C4919" s="244" t="s">
        <v>8388</v>
      </c>
      <c r="D4919" s="244" t="s">
        <v>63</v>
      </c>
      <c r="E4919" s="244" t="s">
        <v>4952</v>
      </c>
      <c r="F4919" s="245">
        <v>56.63</v>
      </c>
    </row>
    <row r="4920" spans="1:6" ht="13.5">
      <c r="A4920" s="244" t="s">
        <v>14654</v>
      </c>
      <c r="B4920" s="244" t="str">
        <f t="shared" si="76"/>
        <v>87509U</v>
      </c>
      <c r="C4920" s="244" t="s">
        <v>8389</v>
      </c>
      <c r="D4920" s="244" t="s">
        <v>63</v>
      </c>
      <c r="E4920" s="244" t="s">
        <v>4952</v>
      </c>
      <c r="F4920" s="245">
        <v>86.35</v>
      </c>
    </row>
    <row r="4921" spans="1:6" ht="13.5">
      <c r="A4921" s="244" t="s">
        <v>14655</v>
      </c>
      <c r="B4921" s="244" t="str">
        <f t="shared" si="76"/>
        <v>87510U</v>
      </c>
      <c r="C4921" s="244" t="s">
        <v>8390</v>
      </c>
      <c r="D4921" s="244" t="s">
        <v>63</v>
      </c>
      <c r="E4921" s="244" t="s">
        <v>4952</v>
      </c>
      <c r="F4921" s="245">
        <v>86.95</v>
      </c>
    </row>
    <row r="4922" spans="1:6" ht="13.5">
      <c r="A4922" s="244" t="s">
        <v>14656</v>
      </c>
      <c r="B4922" s="244" t="str">
        <f t="shared" si="76"/>
        <v>87511U</v>
      </c>
      <c r="C4922" s="244" t="s">
        <v>8391</v>
      </c>
      <c r="D4922" s="244" t="s">
        <v>63</v>
      </c>
      <c r="E4922" s="244" t="s">
        <v>4952</v>
      </c>
      <c r="F4922" s="245">
        <v>69.64</v>
      </c>
    </row>
    <row r="4923" spans="1:6" ht="13.5">
      <c r="A4923" s="244" t="s">
        <v>14657</v>
      </c>
      <c r="B4923" s="244" t="str">
        <f t="shared" si="76"/>
        <v>87512U</v>
      </c>
      <c r="C4923" s="244" t="s">
        <v>8392</v>
      </c>
      <c r="D4923" s="244" t="s">
        <v>63</v>
      </c>
      <c r="E4923" s="244" t="s">
        <v>4952</v>
      </c>
      <c r="F4923" s="245">
        <v>70.08</v>
      </c>
    </row>
    <row r="4924" spans="1:6" ht="13.5">
      <c r="A4924" s="244" t="s">
        <v>14658</v>
      </c>
      <c r="B4924" s="244" t="str">
        <f t="shared" si="76"/>
        <v>87513U</v>
      </c>
      <c r="C4924" s="244" t="s">
        <v>8393</v>
      </c>
      <c r="D4924" s="244" t="s">
        <v>63</v>
      </c>
      <c r="E4924" s="244" t="s">
        <v>4952</v>
      </c>
      <c r="F4924" s="245">
        <v>68.34</v>
      </c>
    </row>
    <row r="4925" spans="1:6" ht="13.5">
      <c r="A4925" s="244" t="s">
        <v>14659</v>
      </c>
      <c r="B4925" s="244" t="str">
        <f t="shared" si="76"/>
        <v>87514U</v>
      </c>
      <c r="C4925" s="244" t="s">
        <v>8394</v>
      </c>
      <c r="D4925" s="244" t="s">
        <v>63</v>
      </c>
      <c r="E4925" s="244" t="s">
        <v>4952</v>
      </c>
      <c r="F4925" s="245">
        <v>68.900000000000006</v>
      </c>
    </row>
    <row r="4926" spans="1:6" ht="13.5">
      <c r="A4926" s="244" t="s">
        <v>14660</v>
      </c>
      <c r="B4926" s="244" t="str">
        <f t="shared" si="76"/>
        <v>87515U</v>
      </c>
      <c r="C4926" s="244" t="s">
        <v>8395</v>
      </c>
      <c r="D4926" s="244" t="s">
        <v>63</v>
      </c>
      <c r="E4926" s="244" t="s">
        <v>4952</v>
      </c>
      <c r="F4926" s="245">
        <v>78.260000000000005</v>
      </c>
    </row>
    <row r="4927" spans="1:6" ht="13.5">
      <c r="A4927" s="244" t="s">
        <v>14661</v>
      </c>
      <c r="B4927" s="244" t="str">
        <f t="shared" si="76"/>
        <v>87516U</v>
      </c>
      <c r="C4927" s="244" t="s">
        <v>8396</v>
      </c>
      <c r="D4927" s="244" t="s">
        <v>63</v>
      </c>
      <c r="E4927" s="244" t="s">
        <v>4952</v>
      </c>
      <c r="F4927" s="245">
        <v>78.73</v>
      </c>
    </row>
    <row r="4928" spans="1:6" ht="13.5">
      <c r="A4928" s="244" t="s">
        <v>14662</v>
      </c>
      <c r="B4928" s="244" t="str">
        <f t="shared" si="76"/>
        <v>87517U</v>
      </c>
      <c r="C4928" s="244" t="s">
        <v>8397</v>
      </c>
      <c r="D4928" s="244" t="s">
        <v>63</v>
      </c>
      <c r="E4928" s="244" t="s">
        <v>4952</v>
      </c>
      <c r="F4928" s="245">
        <v>121.48</v>
      </c>
    </row>
    <row r="4929" spans="1:6" ht="13.5">
      <c r="A4929" s="244" t="s">
        <v>14663</v>
      </c>
      <c r="B4929" s="244" t="str">
        <f t="shared" si="76"/>
        <v>87518U</v>
      </c>
      <c r="C4929" s="244" t="s">
        <v>8398</v>
      </c>
      <c r="D4929" s="244" t="s">
        <v>63</v>
      </c>
      <c r="E4929" s="244" t="s">
        <v>4952</v>
      </c>
      <c r="F4929" s="245">
        <v>122.08</v>
      </c>
    </row>
    <row r="4930" spans="1:6" ht="13.5">
      <c r="A4930" s="244" t="s">
        <v>14664</v>
      </c>
      <c r="B4930" s="244" t="str">
        <f t="shared" si="76"/>
        <v>87519U</v>
      </c>
      <c r="C4930" s="244" t="s">
        <v>8399</v>
      </c>
      <c r="D4930" s="244" t="s">
        <v>63</v>
      </c>
      <c r="E4930" s="244" t="s">
        <v>4952</v>
      </c>
      <c r="F4930" s="245">
        <v>58.07</v>
      </c>
    </row>
    <row r="4931" spans="1:6" ht="13.5">
      <c r="A4931" s="244" t="s">
        <v>14665</v>
      </c>
      <c r="B4931" s="244" t="str">
        <f t="shared" si="76"/>
        <v>87520U</v>
      </c>
      <c r="C4931" s="244" t="s">
        <v>8400</v>
      </c>
      <c r="D4931" s="244" t="s">
        <v>63</v>
      </c>
      <c r="E4931" s="244" t="s">
        <v>4952</v>
      </c>
      <c r="F4931" s="245">
        <v>58.51</v>
      </c>
    </row>
    <row r="4932" spans="1:6" ht="13.5">
      <c r="A4932" s="244" t="s">
        <v>14666</v>
      </c>
      <c r="B4932" s="244" t="str">
        <f t="shared" si="76"/>
        <v>87521U</v>
      </c>
      <c r="C4932" s="244" t="s">
        <v>8401</v>
      </c>
      <c r="D4932" s="244" t="s">
        <v>63</v>
      </c>
      <c r="E4932" s="244" t="s">
        <v>4952</v>
      </c>
      <c r="F4932" s="245">
        <v>56.44</v>
      </c>
    </row>
    <row r="4933" spans="1:6" ht="13.5">
      <c r="A4933" s="244" t="s">
        <v>14667</v>
      </c>
      <c r="B4933" s="244" t="str">
        <f t="shared" si="76"/>
        <v>87522U</v>
      </c>
      <c r="C4933" s="244" t="s">
        <v>8402</v>
      </c>
      <c r="D4933" s="244" t="s">
        <v>63</v>
      </c>
      <c r="E4933" s="244" t="s">
        <v>4952</v>
      </c>
      <c r="F4933" s="245">
        <v>57</v>
      </c>
    </row>
    <row r="4934" spans="1:6" ht="13.5">
      <c r="A4934" s="244" t="s">
        <v>14668</v>
      </c>
      <c r="B4934" s="244" t="str">
        <f t="shared" si="76"/>
        <v>87523U</v>
      </c>
      <c r="C4934" s="244" t="s">
        <v>8403</v>
      </c>
      <c r="D4934" s="244" t="s">
        <v>63</v>
      </c>
      <c r="E4934" s="244" t="s">
        <v>4952</v>
      </c>
      <c r="F4934" s="245">
        <v>62.52</v>
      </c>
    </row>
    <row r="4935" spans="1:6" ht="13.5">
      <c r="A4935" s="244" t="s">
        <v>14669</v>
      </c>
      <c r="B4935" s="244" t="str">
        <f t="shared" si="76"/>
        <v>87524U</v>
      </c>
      <c r="C4935" s="244" t="s">
        <v>8404</v>
      </c>
      <c r="D4935" s="244" t="s">
        <v>63</v>
      </c>
      <c r="E4935" s="244" t="s">
        <v>4952</v>
      </c>
      <c r="F4935" s="245">
        <v>62.99</v>
      </c>
    </row>
    <row r="4936" spans="1:6" ht="13.5">
      <c r="A4936" s="244" t="s">
        <v>14670</v>
      </c>
      <c r="B4936" s="244" t="str">
        <f t="shared" ref="B4936:B4999" si="77">A4936&amp;"U"</f>
        <v>87525U</v>
      </c>
      <c r="C4936" s="244" t="s">
        <v>8405</v>
      </c>
      <c r="D4936" s="244" t="s">
        <v>63</v>
      </c>
      <c r="E4936" s="244" t="s">
        <v>4952</v>
      </c>
      <c r="F4936" s="245">
        <v>96.21</v>
      </c>
    </row>
    <row r="4937" spans="1:6" ht="13.5">
      <c r="A4937" s="244" t="s">
        <v>14671</v>
      </c>
      <c r="B4937" s="244" t="str">
        <f t="shared" si="77"/>
        <v>87526U</v>
      </c>
      <c r="C4937" s="244" t="s">
        <v>8406</v>
      </c>
      <c r="D4937" s="244" t="s">
        <v>63</v>
      </c>
      <c r="E4937" s="244" t="s">
        <v>4952</v>
      </c>
      <c r="F4937" s="245">
        <v>96.81</v>
      </c>
    </row>
    <row r="4938" spans="1:6" ht="13.5">
      <c r="A4938" s="244" t="s">
        <v>14672</v>
      </c>
      <c r="B4938" s="244" t="str">
        <f t="shared" si="77"/>
        <v>89043U</v>
      </c>
      <c r="C4938" s="244" t="s">
        <v>8407</v>
      </c>
      <c r="D4938" s="244" t="s">
        <v>63</v>
      </c>
      <c r="E4938" s="244" t="s">
        <v>4952</v>
      </c>
      <c r="F4938" s="245">
        <v>59.19</v>
      </c>
    </row>
    <row r="4939" spans="1:6" ht="13.5">
      <c r="A4939" s="244" t="s">
        <v>14673</v>
      </c>
      <c r="B4939" s="244" t="str">
        <f t="shared" si="77"/>
        <v>89168U</v>
      </c>
      <c r="C4939" s="244" t="s">
        <v>8408</v>
      </c>
      <c r="D4939" s="244" t="s">
        <v>63</v>
      </c>
      <c r="E4939" s="244" t="s">
        <v>4952</v>
      </c>
      <c r="F4939" s="245">
        <v>60.9</v>
      </c>
    </row>
    <row r="4940" spans="1:6" ht="13.5">
      <c r="A4940" s="244" t="s">
        <v>14674</v>
      </c>
      <c r="B4940" s="244" t="str">
        <f t="shared" si="77"/>
        <v>89977U</v>
      </c>
      <c r="C4940" s="244" t="s">
        <v>8409</v>
      </c>
      <c r="D4940" s="244" t="s">
        <v>63</v>
      </c>
      <c r="E4940" s="244" t="s">
        <v>4952</v>
      </c>
      <c r="F4940" s="245">
        <v>102.54</v>
      </c>
    </row>
    <row r="4941" spans="1:6" ht="13.5">
      <c r="A4941" s="244" t="s">
        <v>14675</v>
      </c>
      <c r="B4941" s="244" t="str">
        <f t="shared" si="77"/>
        <v>90112U</v>
      </c>
      <c r="C4941" s="244" t="s">
        <v>8410</v>
      </c>
      <c r="D4941" s="244" t="s">
        <v>63</v>
      </c>
      <c r="E4941" s="244" t="s">
        <v>4952</v>
      </c>
      <c r="F4941" s="245">
        <v>56.78</v>
      </c>
    </row>
    <row r="4942" spans="1:6" ht="13.5">
      <c r="A4942" s="244" t="s">
        <v>17433</v>
      </c>
      <c r="B4942" s="244" t="str">
        <f t="shared" si="77"/>
        <v>101159U</v>
      </c>
      <c r="C4942" s="244" t="s">
        <v>17434</v>
      </c>
      <c r="D4942" s="244" t="s">
        <v>63</v>
      </c>
      <c r="E4942" s="244" t="s">
        <v>4900</v>
      </c>
      <c r="F4942" s="245">
        <v>83.25</v>
      </c>
    </row>
    <row r="4943" spans="1:6" ht="13.5">
      <c r="A4943" s="244" t="s">
        <v>14676</v>
      </c>
      <c r="B4943" s="244" t="str">
        <f t="shared" si="77"/>
        <v>89282U</v>
      </c>
      <c r="C4943" s="244" t="s">
        <v>8411</v>
      </c>
      <c r="D4943" s="244" t="s">
        <v>63</v>
      </c>
      <c r="E4943" s="244" t="s">
        <v>4900</v>
      </c>
      <c r="F4943" s="245">
        <v>48.18</v>
      </c>
    </row>
    <row r="4944" spans="1:6" ht="13.5">
      <c r="A4944" s="244" t="s">
        <v>14677</v>
      </c>
      <c r="B4944" s="244" t="str">
        <f t="shared" si="77"/>
        <v>89283U</v>
      </c>
      <c r="C4944" s="244" t="s">
        <v>8412</v>
      </c>
      <c r="D4944" s="244" t="s">
        <v>63</v>
      </c>
      <c r="E4944" s="244" t="s">
        <v>4900</v>
      </c>
      <c r="F4944" s="245">
        <v>48.63</v>
      </c>
    </row>
    <row r="4945" spans="1:6" ht="13.5">
      <c r="A4945" s="244" t="s">
        <v>14678</v>
      </c>
      <c r="B4945" s="244" t="str">
        <f t="shared" si="77"/>
        <v>89284U</v>
      </c>
      <c r="C4945" s="244" t="s">
        <v>8413</v>
      </c>
      <c r="D4945" s="244" t="s">
        <v>63</v>
      </c>
      <c r="E4945" s="244" t="s">
        <v>4900</v>
      </c>
      <c r="F4945" s="245">
        <v>44.02</v>
      </c>
    </row>
    <row r="4946" spans="1:6" ht="13.5">
      <c r="A4946" s="244" t="s">
        <v>14679</v>
      </c>
      <c r="B4946" s="244" t="str">
        <f t="shared" si="77"/>
        <v>89285U</v>
      </c>
      <c r="C4946" s="244" t="s">
        <v>8414</v>
      </c>
      <c r="D4946" s="244" t="s">
        <v>63</v>
      </c>
      <c r="E4946" s="244" t="s">
        <v>4900</v>
      </c>
      <c r="F4946" s="245">
        <v>44.47</v>
      </c>
    </row>
    <row r="4947" spans="1:6" ht="13.5">
      <c r="A4947" s="244" t="s">
        <v>14680</v>
      </c>
      <c r="B4947" s="244" t="str">
        <f t="shared" si="77"/>
        <v>89286U</v>
      </c>
      <c r="C4947" s="244" t="s">
        <v>8415</v>
      </c>
      <c r="D4947" s="244" t="s">
        <v>63</v>
      </c>
      <c r="E4947" s="244" t="s">
        <v>4900</v>
      </c>
      <c r="F4947" s="245">
        <v>52.08</v>
      </c>
    </row>
    <row r="4948" spans="1:6" ht="13.5">
      <c r="A4948" s="244" t="s">
        <v>14681</v>
      </c>
      <c r="B4948" s="244" t="str">
        <f t="shared" si="77"/>
        <v>89287U</v>
      </c>
      <c r="C4948" s="244" t="s">
        <v>8416</v>
      </c>
      <c r="D4948" s="244" t="s">
        <v>63</v>
      </c>
      <c r="E4948" s="244" t="s">
        <v>4900</v>
      </c>
      <c r="F4948" s="245">
        <v>52.53</v>
      </c>
    </row>
    <row r="4949" spans="1:6" ht="13.5">
      <c r="A4949" s="244" t="s">
        <v>14682</v>
      </c>
      <c r="B4949" s="244" t="str">
        <f t="shared" si="77"/>
        <v>89288U</v>
      </c>
      <c r="C4949" s="244" t="s">
        <v>8417</v>
      </c>
      <c r="D4949" s="244" t="s">
        <v>63</v>
      </c>
      <c r="E4949" s="244" t="s">
        <v>4900</v>
      </c>
      <c r="F4949" s="245">
        <v>46.35</v>
      </c>
    </row>
    <row r="4950" spans="1:6" ht="13.5">
      <c r="A4950" s="244" t="s">
        <v>14683</v>
      </c>
      <c r="B4950" s="244" t="str">
        <f t="shared" si="77"/>
        <v>89289U</v>
      </c>
      <c r="C4950" s="244" t="s">
        <v>8418</v>
      </c>
      <c r="D4950" s="244" t="s">
        <v>63</v>
      </c>
      <c r="E4950" s="244" t="s">
        <v>4900</v>
      </c>
      <c r="F4950" s="245">
        <v>46.8</v>
      </c>
    </row>
    <row r="4951" spans="1:6" ht="13.5">
      <c r="A4951" s="244" t="s">
        <v>14684</v>
      </c>
      <c r="B4951" s="244" t="str">
        <f t="shared" si="77"/>
        <v>89290U</v>
      </c>
      <c r="C4951" s="244" t="s">
        <v>8419</v>
      </c>
      <c r="D4951" s="244" t="s">
        <v>63</v>
      </c>
      <c r="E4951" s="244" t="s">
        <v>4900</v>
      </c>
      <c r="F4951" s="245">
        <v>56.01</v>
      </c>
    </row>
    <row r="4952" spans="1:6" ht="13.5">
      <c r="A4952" s="244" t="s">
        <v>14685</v>
      </c>
      <c r="B4952" s="244" t="str">
        <f t="shared" si="77"/>
        <v>89291U</v>
      </c>
      <c r="C4952" s="244" t="s">
        <v>8420</v>
      </c>
      <c r="D4952" s="244" t="s">
        <v>63</v>
      </c>
      <c r="E4952" s="244" t="s">
        <v>4900</v>
      </c>
      <c r="F4952" s="245">
        <v>56.51</v>
      </c>
    </row>
    <row r="4953" spans="1:6" ht="13.5">
      <c r="A4953" s="244" t="s">
        <v>14686</v>
      </c>
      <c r="B4953" s="244" t="str">
        <f t="shared" si="77"/>
        <v>89292U</v>
      </c>
      <c r="C4953" s="244" t="s">
        <v>8421</v>
      </c>
      <c r="D4953" s="244" t="s">
        <v>63</v>
      </c>
      <c r="E4953" s="244" t="s">
        <v>4900</v>
      </c>
      <c r="F4953" s="245">
        <v>51.9</v>
      </c>
    </row>
    <row r="4954" spans="1:6" ht="13.5">
      <c r="A4954" s="244" t="s">
        <v>14687</v>
      </c>
      <c r="B4954" s="244" t="str">
        <f t="shared" si="77"/>
        <v>89293U</v>
      </c>
      <c r="C4954" s="244" t="s">
        <v>8422</v>
      </c>
      <c r="D4954" s="244" t="s">
        <v>63</v>
      </c>
      <c r="E4954" s="244" t="s">
        <v>4900</v>
      </c>
      <c r="F4954" s="245">
        <v>52.4</v>
      </c>
    </row>
    <row r="4955" spans="1:6" ht="13.5">
      <c r="A4955" s="244" t="s">
        <v>14688</v>
      </c>
      <c r="B4955" s="244" t="str">
        <f t="shared" si="77"/>
        <v>89294U</v>
      </c>
      <c r="C4955" s="244" t="s">
        <v>8423</v>
      </c>
      <c r="D4955" s="244" t="s">
        <v>63</v>
      </c>
      <c r="E4955" s="244" t="s">
        <v>4900</v>
      </c>
      <c r="F4955" s="245">
        <v>61.27</v>
      </c>
    </row>
    <row r="4956" spans="1:6" ht="13.5">
      <c r="A4956" s="244" t="s">
        <v>14689</v>
      </c>
      <c r="B4956" s="244" t="str">
        <f t="shared" si="77"/>
        <v>89295U</v>
      </c>
      <c r="C4956" s="244" t="s">
        <v>8424</v>
      </c>
      <c r="D4956" s="244" t="s">
        <v>63</v>
      </c>
      <c r="E4956" s="244" t="s">
        <v>4900</v>
      </c>
      <c r="F4956" s="245">
        <v>61.77</v>
      </c>
    </row>
    <row r="4957" spans="1:6" ht="13.5">
      <c r="A4957" s="244" t="s">
        <v>14690</v>
      </c>
      <c r="B4957" s="244" t="str">
        <f t="shared" si="77"/>
        <v>89296U</v>
      </c>
      <c r="C4957" s="244" t="s">
        <v>8425</v>
      </c>
      <c r="D4957" s="244" t="s">
        <v>63</v>
      </c>
      <c r="E4957" s="244" t="s">
        <v>4900</v>
      </c>
      <c r="F4957" s="245">
        <v>54.94</v>
      </c>
    </row>
    <row r="4958" spans="1:6" ht="13.5">
      <c r="A4958" s="244" t="s">
        <v>14691</v>
      </c>
      <c r="B4958" s="244" t="str">
        <f t="shared" si="77"/>
        <v>89297U</v>
      </c>
      <c r="C4958" s="244" t="s">
        <v>8426</v>
      </c>
      <c r="D4958" s="244" t="s">
        <v>63</v>
      </c>
      <c r="E4958" s="244" t="s">
        <v>4900</v>
      </c>
      <c r="F4958" s="245">
        <v>55.44</v>
      </c>
    </row>
    <row r="4959" spans="1:6" ht="13.5">
      <c r="A4959" s="244" t="s">
        <v>14692</v>
      </c>
      <c r="B4959" s="244" t="str">
        <f t="shared" si="77"/>
        <v>89298U</v>
      </c>
      <c r="C4959" s="244" t="s">
        <v>8427</v>
      </c>
      <c r="D4959" s="244" t="s">
        <v>63</v>
      </c>
      <c r="E4959" s="244" t="s">
        <v>4900</v>
      </c>
      <c r="F4959" s="245">
        <v>57.65</v>
      </c>
    </row>
    <row r="4960" spans="1:6" ht="13.5">
      <c r="A4960" s="244" t="s">
        <v>14693</v>
      </c>
      <c r="B4960" s="244" t="str">
        <f t="shared" si="77"/>
        <v>89299U</v>
      </c>
      <c r="C4960" s="244" t="s">
        <v>8428</v>
      </c>
      <c r="D4960" s="244" t="s">
        <v>63</v>
      </c>
      <c r="E4960" s="244" t="s">
        <v>4900</v>
      </c>
      <c r="F4960" s="245">
        <v>58.28</v>
      </c>
    </row>
    <row r="4961" spans="1:6" ht="13.5">
      <c r="A4961" s="244" t="s">
        <v>14694</v>
      </c>
      <c r="B4961" s="244" t="str">
        <f t="shared" si="77"/>
        <v>89300U</v>
      </c>
      <c r="C4961" s="244" t="s">
        <v>8429</v>
      </c>
      <c r="D4961" s="244" t="s">
        <v>63</v>
      </c>
      <c r="E4961" s="244" t="s">
        <v>4900</v>
      </c>
      <c r="F4961" s="245">
        <v>53.48</v>
      </c>
    </row>
    <row r="4962" spans="1:6" ht="13.5">
      <c r="A4962" s="244" t="s">
        <v>14695</v>
      </c>
      <c r="B4962" s="244" t="str">
        <f t="shared" si="77"/>
        <v>89301U</v>
      </c>
      <c r="C4962" s="244" t="s">
        <v>8430</v>
      </c>
      <c r="D4962" s="244" t="s">
        <v>63</v>
      </c>
      <c r="E4962" s="244" t="s">
        <v>4900</v>
      </c>
      <c r="F4962" s="245">
        <v>54.11</v>
      </c>
    </row>
    <row r="4963" spans="1:6" ht="13.5">
      <c r="A4963" s="244" t="s">
        <v>14696</v>
      </c>
      <c r="B4963" s="244" t="str">
        <f t="shared" si="77"/>
        <v>89302U</v>
      </c>
      <c r="C4963" s="244" t="s">
        <v>8431</v>
      </c>
      <c r="D4963" s="244" t="s">
        <v>63</v>
      </c>
      <c r="E4963" s="244" t="s">
        <v>4900</v>
      </c>
      <c r="F4963" s="245">
        <v>64.2</v>
      </c>
    </row>
    <row r="4964" spans="1:6" ht="13.5">
      <c r="A4964" s="244" t="s">
        <v>14697</v>
      </c>
      <c r="B4964" s="244" t="str">
        <f t="shared" si="77"/>
        <v>89303U</v>
      </c>
      <c r="C4964" s="244" t="s">
        <v>8432</v>
      </c>
      <c r="D4964" s="244" t="s">
        <v>63</v>
      </c>
      <c r="E4964" s="244" t="s">
        <v>4900</v>
      </c>
      <c r="F4964" s="245">
        <v>64.83</v>
      </c>
    </row>
    <row r="4965" spans="1:6" ht="13.5">
      <c r="A4965" s="244" t="s">
        <v>14698</v>
      </c>
      <c r="B4965" s="244" t="str">
        <f t="shared" si="77"/>
        <v>89304U</v>
      </c>
      <c r="C4965" s="244" t="s">
        <v>8433</v>
      </c>
      <c r="D4965" s="244" t="s">
        <v>63</v>
      </c>
      <c r="E4965" s="244" t="s">
        <v>4900</v>
      </c>
      <c r="F4965" s="245">
        <v>57.46</v>
      </c>
    </row>
    <row r="4966" spans="1:6" ht="13.5">
      <c r="A4966" s="244" t="s">
        <v>14699</v>
      </c>
      <c r="B4966" s="244" t="str">
        <f t="shared" si="77"/>
        <v>89305U</v>
      </c>
      <c r="C4966" s="244" t="s">
        <v>8434</v>
      </c>
      <c r="D4966" s="244" t="s">
        <v>63</v>
      </c>
      <c r="E4966" s="244" t="s">
        <v>4900</v>
      </c>
      <c r="F4966" s="245">
        <v>58.09</v>
      </c>
    </row>
    <row r="4967" spans="1:6" ht="13.5">
      <c r="A4967" s="244" t="s">
        <v>14700</v>
      </c>
      <c r="B4967" s="244" t="str">
        <f t="shared" si="77"/>
        <v>89306U</v>
      </c>
      <c r="C4967" s="244" t="s">
        <v>8435</v>
      </c>
      <c r="D4967" s="244" t="s">
        <v>63</v>
      </c>
      <c r="E4967" s="244" t="s">
        <v>4900</v>
      </c>
      <c r="F4967" s="245">
        <v>65.72</v>
      </c>
    </row>
    <row r="4968" spans="1:6" ht="13.5">
      <c r="A4968" s="244" t="s">
        <v>14701</v>
      </c>
      <c r="B4968" s="244" t="str">
        <f t="shared" si="77"/>
        <v>89307U</v>
      </c>
      <c r="C4968" s="244" t="s">
        <v>8436</v>
      </c>
      <c r="D4968" s="244" t="s">
        <v>63</v>
      </c>
      <c r="E4968" s="244" t="s">
        <v>4900</v>
      </c>
      <c r="F4968" s="245">
        <v>66.430000000000007</v>
      </c>
    </row>
    <row r="4969" spans="1:6" ht="13.5">
      <c r="A4969" s="244" t="s">
        <v>14702</v>
      </c>
      <c r="B4969" s="244" t="str">
        <f t="shared" si="77"/>
        <v>89308U</v>
      </c>
      <c r="C4969" s="244" t="s">
        <v>8437</v>
      </c>
      <c r="D4969" s="244" t="s">
        <v>63</v>
      </c>
      <c r="E4969" s="244" t="s">
        <v>4900</v>
      </c>
      <c r="F4969" s="245">
        <v>61.6</v>
      </c>
    </row>
    <row r="4970" spans="1:6" ht="13.5">
      <c r="A4970" s="244" t="s">
        <v>14703</v>
      </c>
      <c r="B4970" s="244" t="str">
        <f t="shared" si="77"/>
        <v>89309U</v>
      </c>
      <c r="C4970" s="244" t="s">
        <v>8438</v>
      </c>
      <c r="D4970" s="244" t="s">
        <v>63</v>
      </c>
      <c r="E4970" s="244" t="s">
        <v>4900</v>
      </c>
      <c r="F4970" s="245">
        <v>62.31</v>
      </c>
    </row>
    <row r="4971" spans="1:6" ht="13.5">
      <c r="A4971" s="244" t="s">
        <v>14704</v>
      </c>
      <c r="B4971" s="244" t="str">
        <f t="shared" si="77"/>
        <v>89310U</v>
      </c>
      <c r="C4971" s="244" t="s">
        <v>8439</v>
      </c>
      <c r="D4971" s="244" t="s">
        <v>63</v>
      </c>
      <c r="E4971" s="244" t="s">
        <v>4900</v>
      </c>
      <c r="F4971" s="245">
        <v>75.040000000000006</v>
      </c>
    </row>
    <row r="4972" spans="1:6" ht="13.5">
      <c r="A4972" s="244" t="s">
        <v>14705</v>
      </c>
      <c r="B4972" s="244" t="str">
        <f t="shared" si="77"/>
        <v>89311U</v>
      </c>
      <c r="C4972" s="244" t="s">
        <v>8440</v>
      </c>
      <c r="D4972" s="244" t="s">
        <v>63</v>
      </c>
      <c r="E4972" s="244" t="s">
        <v>4900</v>
      </c>
      <c r="F4972" s="245">
        <v>75.75</v>
      </c>
    </row>
    <row r="4973" spans="1:6" ht="13.5">
      <c r="A4973" s="244" t="s">
        <v>14706</v>
      </c>
      <c r="B4973" s="244" t="str">
        <f t="shared" si="77"/>
        <v>89312U</v>
      </c>
      <c r="C4973" s="244" t="s">
        <v>8441</v>
      </c>
      <c r="D4973" s="244" t="s">
        <v>63</v>
      </c>
      <c r="E4973" s="244" t="s">
        <v>4900</v>
      </c>
      <c r="F4973" s="245">
        <v>66.3</v>
      </c>
    </row>
    <row r="4974" spans="1:6" ht="13.5">
      <c r="A4974" s="244" t="s">
        <v>14707</v>
      </c>
      <c r="B4974" s="244" t="str">
        <f t="shared" si="77"/>
        <v>89313U</v>
      </c>
      <c r="C4974" s="244" t="s">
        <v>8442</v>
      </c>
      <c r="D4974" s="244" t="s">
        <v>63</v>
      </c>
      <c r="E4974" s="244" t="s">
        <v>4900</v>
      </c>
      <c r="F4974" s="245">
        <v>67.010000000000005</v>
      </c>
    </row>
    <row r="4975" spans="1:6" ht="13.5">
      <c r="A4975" s="244" t="s">
        <v>17435</v>
      </c>
      <c r="B4975" s="244" t="str">
        <f t="shared" si="77"/>
        <v>101162U</v>
      </c>
      <c r="C4975" s="244" t="s">
        <v>17436</v>
      </c>
      <c r="D4975" s="244" t="s">
        <v>63</v>
      </c>
      <c r="E4975" s="244" t="s">
        <v>4900</v>
      </c>
      <c r="F4975" s="245">
        <v>120.75</v>
      </c>
    </row>
    <row r="4976" spans="1:6" ht="13.5">
      <c r="A4976" s="244" t="s">
        <v>14708</v>
      </c>
      <c r="B4976" s="244" t="str">
        <f t="shared" si="77"/>
        <v>87447U</v>
      </c>
      <c r="C4976" s="244" t="s">
        <v>8443</v>
      </c>
      <c r="D4976" s="244" t="s">
        <v>63</v>
      </c>
      <c r="E4976" s="244" t="s">
        <v>4952</v>
      </c>
      <c r="F4976" s="245">
        <v>47.66</v>
      </c>
    </row>
    <row r="4977" spans="1:6" ht="13.5">
      <c r="A4977" s="244" t="s">
        <v>14709</v>
      </c>
      <c r="B4977" s="244" t="str">
        <f t="shared" si="77"/>
        <v>87448U</v>
      </c>
      <c r="C4977" s="244" t="s">
        <v>8444</v>
      </c>
      <c r="D4977" s="244" t="s">
        <v>63</v>
      </c>
      <c r="E4977" s="244" t="s">
        <v>4952</v>
      </c>
      <c r="F4977" s="245">
        <v>47.68</v>
      </c>
    </row>
    <row r="4978" spans="1:6" ht="13.5">
      <c r="A4978" s="244" t="s">
        <v>14710</v>
      </c>
      <c r="B4978" s="244" t="str">
        <f t="shared" si="77"/>
        <v>87449U</v>
      </c>
      <c r="C4978" s="244" t="s">
        <v>8445</v>
      </c>
      <c r="D4978" s="244" t="s">
        <v>63</v>
      </c>
      <c r="E4978" s="244" t="s">
        <v>4952</v>
      </c>
      <c r="F4978" s="245">
        <v>62.22</v>
      </c>
    </row>
    <row r="4979" spans="1:6" ht="13.5">
      <c r="A4979" s="244" t="s">
        <v>14711</v>
      </c>
      <c r="B4979" s="244" t="str">
        <f t="shared" si="77"/>
        <v>87450U</v>
      </c>
      <c r="C4979" s="244" t="s">
        <v>8446</v>
      </c>
      <c r="D4979" s="244" t="s">
        <v>63</v>
      </c>
      <c r="E4979" s="244" t="s">
        <v>4952</v>
      </c>
      <c r="F4979" s="245">
        <v>62.68</v>
      </c>
    </row>
    <row r="4980" spans="1:6" ht="13.5">
      <c r="A4980" s="244" t="s">
        <v>14712</v>
      </c>
      <c r="B4980" s="244" t="str">
        <f t="shared" si="77"/>
        <v>87451U</v>
      </c>
      <c r="C4980" s="244" t="s">
        <v>8447</v>
      </c>
      <c r="D4980" s="244" t="s">
        <v>63</v>
      </c>
      <c r="E4980" s="244" t="s">
        <v>4952</v>
      </c>
      <c r="F4980" s="245">
        <v>75.27</v>
      </c>
    </row>
    <row r="4981" spans="1:6" ht="13.5">
      <c r="A4981" s="244" t="s">
        <v>14713</v>
      </c>
      <c r="B4981" s="244" t="str">
        <f t="shared" si="77"/>
        <v>87452U</v>
      </c>
      <c r="C4981" s="244" t="s">
        <v>8448</v>
      </c>
      <c r="D4981" s="244" t="s">
        <v>63</v>
      </c>
      <c r="E4981" s="244" t="s">
        <v>4952</v>
      </c>
      <c r="F4981" s="245">
        <v>75.69</v>
      </c>
    </row>
    <row r="4982" spans="1:6" ht="13.5">
      <c r="A4982" s="244" t="s">
        <v>14714</v>
      </c>
      <c r="B4982" s="244" t="str">
        <f t="shared" si="77"/>
        <v>87453U</v>
      </c>
      <c r="C4982" s="244" t="s">
        <v>8449</v>
      </c>
      <c r="D4982" s="244" t="s">
        <v>63</v>
      </c>
      <c r="E4982" s="244" t="s">
        <v>4952</v>
      </c>
      <c r="F4982" s="245">
        <v>44.4</v>
      </c>
    </row>
    <row r="4983" spans="1:6" ht="13.5">
      <c r="A4983" s="244" t="s">
        <v>14715</v>
      </c>
      <c r="B4983" s="244" t="str">
        <f t="shared" si="77"/>
        <v>87454U</v>
      </c>
      <c r="C4983" s="244" t="s">
        <v>8450</v>
      </c>
      <c r="D4983" s="244" t="s">
        <v>63</v>
      </c>
      <c r="E4983" s="244" t="s">
        <v>4952</v>
      </c>
      <c r="F4983" s="245">
        <v>44.79</v>
      </c>
    </row>
    <row r="4984" spans="1:6" ht="13.5">
      <c r="A4984" s="244" t="s">
        <v>14716</v>
      </c>
      <c r="B4984" s="244" t="str">
        <f t="shared" si="77"/>
        <v>87455U</v>
      </c>
      <c r="C4984" s="244" t="s">
        <v>8451</v>
      </c>
      <c r="D4984" s="244" t="s">
        <v>63</v>
      </c>
      <c r="E4984" s="244" t="s">
        <v>4952</v>
      </c>
      <c r="F4984" s="245">
        <v>58.12</v>
      </c>
    </row>
    <row r="4985" spans="1:6" ht="13.5">
      <c r="A4985" s="244" t="s">
        <v>14717</v>
      </c>
      <c r="B4985" s="244" t="str">
        <f t="shared" si="77"/>
        <v>87456U</v>
      </c>
      <c r="C4985" s="244" t="s">
        <v>8452</v>
      </c>
      <c r="D4985" s="244" t="s">
        <v>63</v>
      </c>
      <c r="E4985" s="244" t="s">
        <v>4952</v>
      </c>
      <c r="F4985" s="245">
        <v>58.92</v>
      </c>
    </row>
    <row r="4986" spans="1:6" ht="13.5">
      <c r="A4986" s="244" t="s">
        <v>14718</v>
      </c>
      <c r="B4986" s="244" t="str">
        <f t="shared" si="77"/>
        <v>87457U</v>
      </c>
      <c r="C4986" s="244" t="s">
        <v>8453</v>
      </c>
      <c r="D4986" s="244" t="s">
        <v>63</v>
      </c>
      <c r="E4986" s="244" t="s">
        <v>4952</v>
      </c>
      <c r="F4986" s="245">
        <v>70.37</v>
      </c>
    </row>
    <row r="4987" spans="1:6" ht="13.5">
      <c r="A4987" s="244" t="s">
        <v>14719</v>
      </c>
      <c r="B4987" s="244" t="str">
        <f t="shared" si="77"/>
        <v>87458U</v>
      </c>
      <c r="C4987" s="244" t="s">
        <v>8454</v>
      </c>
      <c r="D4987" s="244" t="s">
        <v>63</v>
      </c>
      <c r="E4987" s="244" t="s">
        <v>4952</v>
      </c>
      <c r="F4987" s="245">
        <v>70.94</v>
      </c>
    </row>
    <row r="4988" spans="1:6" ht="13.5">
      <c r="A4988" s="244" t="s">
        <v>14720</v>
      </c>
      <c r="B4988" s="244" t="str">
        <f t="shared" si="77"/>
        <v>87459U</v>
      </c>
      <c r="C4988" s="244" t="s">
        <v>8455</v>
      </c>
      <c r="D4988" s="244" t="s">
        <v>63</v>
      </c>
      <c r="E4988" s="244" t="s">
        <v>4952</v>
      </c>
      <c r="F4988" s="245">
        <v>52.88</v>
      </c>
    </row>
    <row r="4989" spans="1:6" ht="13.5">
      <c r="A4989" s="244" t="s">
        <v>14721</v>
      </c>
      <c r="B4989" s="244" t="str">
        <f t="shared" si="77"/>
        <v>87460U</v>
      </c>
      <c r="C4989" s="244" t="s">
        <v>8456</v>
      </c>
      <c r="D4989" s="244" t="s">
        <v>63</v>
      </c>
      <c r="E4989" s="244" t="s">
        <v>4952</v>
      </c>
      <c r="F4989" s="245">
        <v>53.27</v>
      </c>
    </row>
    <row r="4990" spans="1:6" ht="13.5">
      <c r="A4990" s="244" t="s">
        <v>14722</v>
      </c>
      <c r="B4990" s="244" t="str">
        <f t="shared" si="77"/>
        <v>87461U</v>
      </c>
      <c r="C4990" s="244" t="s">
        <v>8457</v>
      </c>
      <c r="D4990" s="244" t="s">
        <v>63</v>
      </c>
      <c r="E4990" s="244" t="s">
        <v>4952</v>
      </c>
      <c r="F4990" s="245">
        <v>67.489999999999995</v>
      </c>
    </row>
    <row r="4991" spans="1:6" ht="13.5">
      <c r="A4991" s="244" t="s">
        <v>14723</v>
      </c>
      <c r="B4991" s="244" t="str">
        <f t="shared" si="77"/>
        <v>87462U</v>
      </c>
      <c r="C4991" s="244" t="s">
        <v>8458</v>
      </c>
      <c r="D4991" s="244" t="s">
        <v>63</v>
      </c>
      <c r="E4991" s="244" t="s">
        <v>4952</v>
      </c>
      <c r="F4991" s="245">
        <v>67.95</v>
      </c>
    </row>
    <row r="4992" spans="1:6" ht="13.5">
      <c r="A4992" s="244" t="s">
        <v>14724</v>
      </c>
      <c r="B4992" s="244" t="str">
        <f t="shared" si="77"/>
        <v>87463U</v>
      </c>
      <c r="C4992" s="244" t="s">
        <v>8459</v>
      </c>
      <c r="D4992" s="244" t="s">
        <v>63</v>
      </c>
      <c r="E4992" s="244" t="s">
        <v>4952</v>
      </c>
      <c r="F4992" s="245">
        <v>80.459999999999994</v>
      </c>
    </row>
    <row r="4993" spans="1:6" ht="13.5">
      <c r="A4993" s="244" t="s">
        <v>14725</v>
      </c>
      <c r="B4993" s="244" t="str">
        <f t="shared" si="77"/>
        <v>87464U</v>
      </c>
      <c r="C4993" s="244" t="s">
        <v>8460</v>
      </c>
      <c r="D4993" s="244" t="s">
        <v>63</v>
      </c>
      <c r="E4993" s="244" t="s">
        <v>4952</v>
      </c>
      <c r="F4993" s="245">
        <v>81.03</v>
      </c>
    </row>
    <row r="4994" spans="1:6" ht="13.5">
      <c r="A4994" s="244" t="s">
        <v>14726</v>
      </c>
      <c r="B4994" s="244" t="str">
        <f t="shared" si="77"/>
        <v>87465U</v>
      </c>
      <c r="C4994" s="244" t="s">
        <v>8461</v>
      </c>
      <c r="D4994" s="244" t="s">
        <v>63</v>
      </c>
      <c r="E4994" s="244" t="s">
        <v>4952</v>
      </c>
      <c r="F4994" s="245">
        <v>47.36</v>
      </c>
    </row>
    <row r="4995" spans="1:6" ht="13.5">
      <c r="A4995" s="244" t="s">
        <v>14727</v>
      </c>
      <c r="B4995" s="244" t="str">
        <f t="shared" si="77"/>
        <v>87466U</v>
      </c>
      <c r="C4995" s="244" t="s">
        <v>8462</v>
      </c>
      <c r="D4995" s="244" t="s">
        <v>63</v>
      </c>
      <c r="E4995" s="244" t="s">
        <v>4952</v>
      </c>
      <c r="F4995" s="245">
        <v>47.75</v>
      </c>
    </row>
    <row r="4996" spans="1:6" ht="13.5">
      <c r="A4996" s="244" t="s">
        <v>14728</v>
      </c>
      <c r="B4996" s="244" t="str">
        <f t="shared" si="77"/>
        <v>87467U</v>
      </c>
      <c r="C4996" s="244" t="s">
        <v>8463</v>
      </c>
      <c r="D4996" s="244" t="s">
        <v>63</v>
      </c>
      <c r="E4996" s="244" t="s">
        <v>4952</v>
      </c>
      <c r="F4996" s="245">
        <v>61.48</v>
      </c>
    </row>
    <row r="4997" spans="1:6" ht="13.5">
      <c r="A4997" s="244" t="s">
        <v>14729</v>
      </c>
      <c r="B4997" s="244" t="str">
        <f t="shared" si="77"/>
        <v>87468U</v>
      </c>
      <c r="C4997" s="244" t="s">
        <v>8464</v>
      </c>
      <c r="D4997" s="244" t="s">
        <v>63</v>
      </c>
      <c r="E4997" s="244" t="s">
        <v>4952</v>
      </c>
      <c r="F4997" s="245">
        <v>61.94</v>
      </c>
    </row>
    <row r="4998" spans="1:6" ht="13.5">
      <c r="A4998" s="244" t="s">
        <v>14730</v>
      </c>
      <c r="B4998" s="244" t="str">
        <f t="shared" si="77"/>
        <v>87469U</v>
      </c>
      <c r="C4998" s="244" t="s">
        <v>8465</v>
      </c>
      <c r="D4998" s="244" t="s">
        <v>63</v>
      </c>
      <c r="E4998" s="244" t="s">
        <v>4952</v>
      </c>
      <c r="F4998" s="245">
        <v>73.84</v>
      </c>
    </row>
    <row r="4999" spans="1:6" ht="13.5">
      <c r="A4999" s="244" t="s">
        <v>14731</v>
      </c>
      <c r="B4999" s="244" t="str">
        <f t="shared" si="77"/>
        <v>87470U</v>
      </c>
      <c r="C4999" s="244" t="s">
        <v>8466</v>
      </c>
      <c r="D4999" s="244" t="s">
        <v>63</v>
      </c>
      <c r="E4999" s="244" t="s">
        <v>4952</v>
      </c>
      <c r="F4999" s="245">
        <v>74.41</v>
      </c>
    </row>
    <row r="5000" spans="1:6" ht="13.5">
      <c r="A5000" s="244" t="s">
        <v>14732</v>
      </c>
      <c r="B5000" s="244" t="str">
        <f t="shared" ref="B5000:B5063" si="78">A5000&amp;"U"</f>
        <v>89044U</v>
      </c>
      <c r="C5000" s="244" t="s">
        <v>8467</v>
      </c>
      <c r="D5000" s="244" t="s">
        <v>63</v>
      </c>
      <c r="E5000" s="244" t="s">
        <v>4952</v>
      </c>
      <c r="F5000" s="245">
        <v>47.46</v>
      </c>
    </row>
    <row r="5001" spans="1:6" ht="13.5">
      <c r="A5001" s="244" t="s">
        <v>14733</v>
      </c>
      <c r="B5001" s="244" t="str">
        <f t="shared" si="78"/>
        <v>89169U</v>
      </c>
      <c r="C5001" s="244" t="s">
        <v>8468</v>
      </c>
      <c r="D5001" s="244" t="s">
        <v>63</v>
      </c>
      <c r="E5001" s="244" t="s">
        <v>4952</v>
      </c>
      <c r="F5001" s="245">
        <v>48.18</v>
      </c>
    </row>
    <row r="5002" spans="1:6" ht="13.5">
      <c r="A5002" s="244" t="s">
        <v>14734</v>
      </c>
      <c r="B5002" s="244" t="str">
        <f t="shared" si="78"/>
        <v>89978U</v>
      </c>
      <c r="C5002" s="244" t="s">
        <v>8469</v>
      </c>
      <c r="D5002" s="244" t="s">
        <v>63</v>
      </c>
      <c r="E5002" s="244" t="s">
        <v>4952</v>
      </c>
      <c r="F5002" s="245">
        <v>62.44</v>
      </c>
    </row>
    <row r="5003" spans="1:6" ht="13.5">
      <c r="A5003" s="244" t="s">
        <v>14735</v>
      </c>
      <c r="B5003" s="244" t="str">
        <f t="shared" si="78"/>
        <v>89453U</v>
      </c>
      <c r="C5003" s="244" t="s">
        <v>8470</v>
      </c>
      <c r="D5003" s="244" t="s">
        <v>63</v>
      </c>
      <c r="E5003" s="244" t="s">
        <v>4900</v>
      </c>
      <c r="F5003" s="245">
        <v>54.9</v>
      </c>
    </row>
    <row r="5004" spans="1:6" ht="13.5">
      <c r="A5004" s="244" t="s">
        <v>14736</v>
      </c>
      <c r="B5004" s="244" t="str">
        <f t="shared" si="78"/>
        <v>89454U</v>
      </c>
      <c r="C5004" s="244" t="s">
        <v>8471</v>
      </c>
      <c r="D5004" s="244" t="s">
        <v>63</v>
      </c>
      <c r="E5004" s="244" t="s">
        <v>4900</v>
      </c>
      <c r="F5004" s="245">
        <v>52.61</v>
      </c>
    </row>
    <row r="5005" spans="1:6" ht="13.5">
      <c r="A5005" s="244" t="s">
        <v>14737</v>
      </c>
      <c r="B5005" s="244" t="str">
        <f t="shared" si="78"/>
        <v>89455U</v>
      </c>
      <c r="C5005" s="244" t="s">
        <v>8472</v>
      </c>
      <c r="D5005" s="244" t="s">
        <v>63</v>
      </c>
      <c r="E5005" s="244" t="s">
        <v>4900</v>
      </c>
      <c r="F5005" s="245">
        <v>67.790000000000006</v>
      </c>
    </row>
    <row r="5006" spans="1:6" ht="13.5">
      <c r="A5006" s="244" t="s">
        <v>14738</v>
      </c>
      <c r="B5006" s="244" t="str">
        <f t="shared" si="78"/>
        <v>89456U</v>
      </c>
      <c r="C5006" s="244" t="s">
        <v>8473</v>
      </c>
      <c r="D5006" s="244" t="s">
        <v>63</v>
      </c>
      <c r="E5006" s="244" t="s">
        <v>4900</v>
      </c>
      <c r="F5006" s="245">
        <v>65.099999999999994</v>
      </c>
    </row>
    <row r="5007" spans="1:6" ht="13.5">
      <c r="A5007" s="244" t="s">
        <v>14739</v>
      </c>
      <c r="B5007" s="244" t="str">
        <f t="shared" si="78"/>
        <v>89457U</v>
      </c>
      <c r="C5007" s="244" t="s">
        <v>8474</v>
      </c>
      <c r="D5007" s="244" t="s">
        <v>63</v>
      </c>
      <c r="E5007" s="244" t="s">
        <v>4900</v>
      </c>
      <c r="F5007" s="245">
        <v>58.12</v>
      </c>
    </row>
    <row r="5008" spans="1:6" ht="13.5">
      <c r="A5008" s="244" t="s">
        <v>14740</v>
      </c>
      <c r="B5008" s="244" t="str">
        <f t="shared" si="78"/>
        <v>89458U</v>
      </c>
      <c r="C5008" s="244" t="s">
        <v>8475</v>
      </c>
      <c r="D5008" s="244" t="s">
        <v>63</v>
      </c>
      <c r="E5008" s="244" t="s">
        <v>4900</v>
      </c>
      <c r="F5008" s="245">
        <v>54.49</v>
      </c>
    </row>
    <row r="5009" spans="1:6" ht="13.5">
      <c r="A5009" s="244" t="s">
        <v>14741</v>
      </c>
      <c r="B5009" s="244" t="str">
        <f t="shared" si="78"/>
        <v>89459U</v>
      </c>
      <c r="C5009" s="244" t="s">
        <v>8476</v>
      </c>
      <c r="D5009" s="244" t="s">
        <v>63</v>
      </c>
      <c r="E5009" s="244" t="s">
        <v>4900</v>
      </c>
      <c r="F5009" s="245">
        <v>71.36</v>
      </c>
    </row>
    <row r="5010" spans="1:6" ht="13.5">
      <c r="A5010" s="244" t="s">
        <v>14742</v>
      </c>
      <c r="B5010" s="244" t="str">
        <f t="shared" si="78"/>
        <v>89460U</v>
      </c>
      <c r="C5010" s="244" t="s">
        <v>8477</v>
      </c>
      <c r="D5010" s="244" t="s">
        <v>63</v>
      </c>
      <c r="E5010" s="244" t="s">
        <v>4900</v>
      </c>
      <c r="F5010" s="245">
        <v>67.27</v>
      </c>
    </row>
    <row r="5011" spans="1:6" ht="13.5">
      <c r="A5011" s="244" t="s">
        <v>14743</v>
      </c>
      <c r="B5011" s="244" t="str">
        <f t="shared" si="78"/>
        <v>89462U</v>
      </c>
      <c r="C5011" s="244" t="s">
        <v>8478</v>
      </c>
      <c r="D5011" s="244" t="s">
        <v>63</v>
      </c>
      <c r="E5011" s="244" t="s">
        <v>4900</v>
      </c>
      <c r="F5011" s="245">
        <v>65.790000000000006</v>
      </c>
    </row>
    <row r="5012" spans="1:6" ht="13.5">
      <c r="A5012" s="244" t="s">
        <v>14744</v>
      </c>
      <c r="B5012" s="244" t="str">
        <f t="shared" si="78"/>
        <v>89463U</v>
      </c>
      <c r="C5012" s="244" t="s">
        <v>8479</v>
      </c>
      <c r="D5012" s="244" t="s">
        <v>63</v>
      </c>
      <c r="E5012" s="244" t="s">
        <v>4900</v>
      </c>
      <c r="F5012" s="245">
        <v>63.43</v>
      </c>
    </row>
    <row r="5013" spans="1:6" ht="13.5">
      <c r="A5013" s="244" t="s">
        <v>14745</v>
      </c>
      <c r="B5013" s="244" t="str">
        <f t="shared" si="78"/>
        <v>89464U</v>
      </c>
      <c r="C5013" s="244" t="s">
        <v>8480</v>
      </c>
      <c r="D5013" s="244" t="s">
        <v>63</v>
      </c>
      <c r="E5013" s="244" t="s">
        <v>4900</v>
      </c>
      <c r="F5013" s="245">
        <v>78.83</v>
      </c>
    </row>
    <row r="5014" spans="1:6" ht="13.5">
      <c r="A5014" s="244" t="s">
        <v>14746</v>
      </c>
      <c r="B5014" s="244" t="str">
        <f t="shared" si="78"/>
        <v>89465U</v>
      </c>
      <c r="C5014" s="244" t="s">
        <v>8481</v>
      </c>
      <c r="D5014" s="244" t="s">
        <v>63</v>
      </c>
      <c r="E5014" s="244" t="s">
        <v>4900</v>
      </c>
      <c r="F5014" s="245">
        <v>76.239999999999995</v>
      </c>
    </row>
    <row r="5015" spans="1:6" ht="13.5">
      <c r="A5015" s="244" t="s">
        <v>14747</v>
      </c>
      <c r="B5015" s="244" t="str">
        <f t="shared" si="78"/>
        <v>89466U</v>
      </c>
      <c r="C5015" s="244" t="s">
        <v>8482</v>
      </c>
      <c r="D5015" s="244" t="s">
        <v>63</v>
      </c>
      <c r="E5015" s="244" t="s">
        <v>4900</v>
      </c>
      <c r="F5015" s="245">
        <v>70.31</v>
      </c>
    </row>
    <row r="5016" spans="1:6" ht="13.5">
      <c r="A5016" s="244" t="s">
        <v>14748</v>
      </c>
      <c r="B5016" s="244" t="str">
        <f t="shared" si="78"/>
        <v>89467U</v>
      </c>
      <c r="C5016" s="244" t="s">
        <v>8483</v>
      </c>
      <c r="D5016" s="244" t="s">
        <v>63</v>
      </c>
      <c r="E5016" s="244" t="s">
        <v>4900</v>
      </c>
      <c r="F5016" s="245">
        <v>66.09</v>
      </c>
    </row>
    <row r="5017" spans="1:6" ht="13.5">
      <c r="A5017" s="244" t="s">
        <v>14749</v>
      </c>
      <c r="B5017" s="244" t="str">
        <f t="shared" si="78"/>
        <v>89468U</v>
      </c>
      <c r="C5017" s="244" t="s">
        <v>8484</v>
      </c>
      <c r="D5017" s="244" t="s">
        <v>63</v>
      </c>
      <c r="E5017" s="244" t="s">
        <v>4900</v>
      </c>
      <c r="F5017" s="245">
        <v>83.59</v>
      </c>
    </row>
    <row r="5018" spans="1:6" ht="13.5">
      <c r="A5018" s="244" t="s">
        <v>14750</v>
      </c>
      <c r="B5018" s="244" t="str">
        <f t="shared" si="78"/>
        <v>89469U</v>
      </c>
      <c r="C5018" s="244" t="s">
        <v>8485</v>
      </c>
      <c r="D5018" s="244" t="s">
        <v>63</v>
      </c>
      <c r="E5018" s="244" t="s">
        <v>4900</v>
      </c>
      <c r="F5018" s="245">
        <v>79.11</v>
      </c>
    </row>
    <row r="5019" spans="1:6" ht="13.5">
      <c r="A5019" s="244" t="s">
        <v>14751</v>
      </c>
      <c r="B5019" s="244" t="str">
        <f t="shared" si="78"/>
        <v>89470U</v>
      </c>
      <c r="C5019" s="244" t="s">
        <v>8486</v>
      </c>
      <c r="D5019" s="244" t="s">
        <v>63</v>
      </c>
      <c r="E5019" s="244" t="s">
        <v>4900</v>
      </c>
      <c r="F5019" s="245">
        <v>65.75</v>
      </c>
    </row>
    <row r="5020" spans="1:6" ht="13.5">
      <c r="A5020" s="244" t="s">
        <v>14752</v>
      </c>
      <c r="B5020" s="244" t="str">
        <f t="shared" si="78"/>
        <v>89471U</v>
      </c>
      <c r="C5020" s="244" t="s">
        <v>8487</v>
      </c>
      <c r="D5020" s="244" t="s">
        <v>63</v>
      </c>
      <c r="E5020" s="244" t="s">
        <v>4900</v>
      </c>
      <c r="F5020" s="245">
        <v>63.45</v>
      </c>
    </row>
    <row r="5021" spans="1:6" ht="13.5">
      <c r="A5021" s="244" t="s">
        <v>14753</v>
      </c>
      <c r="B5021" s="244" t="str">
        <f t="shared" si="78"/>
        <v>89472U</v>
      </c>
      <c r="C5021" s="244" t="s">
        <v>8488</v>
      </c>
      <c r="D5021" s="244" t="s">
        <v>63</v>
      </c>
      <c r="E5021" s="244" t="s">
        <v>4900</v>
      </c>
      <c r="F5021" s="245">
        <v>78.44</v>
      </c>
    </row>
    <row r="5022" spans="1:6" ht="13.5">
      <c r="A5022" s="244" t="s">
        <v>14754</v>
      </c>
      <c r="B5022" s="244" t="str">
        <f t="shared" si="78"/>
        <v>89473U</v>
      </c>
      <c r="C5022" s="244" t="s">
        <v>8489</v>
      </c>
      <c r="D5022" s="244" t="s">
        <v>63</v>
      </c>
      <c r="E5022" s="244" t="s">
        <v>4900</v>
      </c>
      <c r="F5022" s="245">
        <v>75.95</v>
      </c>
    </row>
    <row r="5023" spans="1:6" ht="13.5">
      <c r="A5023" s="244" t="s">
        <v>14755</v>
      </c>
      <c r="B5023" s="244" t="str">
        <f t="shared" si="78"/>
        <v>89474U</v>
      </c>
      <c r="C5023" s="244" t="s">
        <v>8490</v>
      </c>
      <c r="D5023" s="244" t="s">
        <v>63</v>
      </c>
      <c r="E5023" s="244" t="s">
        <v>4900</v>
      </c>
      <c r="F5023" s="245">
        <v>71.89</v>
      </c>
    </row>
    <row r="5024" spans="1:6" ht="13.5">
      <c r="A5024" s="244" t="s">
        <v>14756</v>
      </c>
      <c r="B5024" s="244" t="str">
        <f t="shared" si="78"/>
        <v>89475U</v>
      </c>
      <c r="C5024" s="244" t="s">
        <v>8491</v>
      </c>
      <c r="D5024" s="244" t="s">
        <v>63</v>
      </c>
      <c r="E5024" s="244" t="s">
        <v>4900</v>
      </c>
      <c r="F5024" s="245">
        <v>66.92</v>
      </c>
    </row>
    <row r="5025" spans="1:6" ht="13.5">
      <c r="A5025" s="244" t="s">
        <v>14757</v>
      </c>
      <c r="B5025" s="244" t="str">
        <f t="shared" si="78"/>
        <v>89476U</v>
      </c>
      <c r="C5025" s="244" t="s">
        <v>8492</v>
      </c>
      <c r="D5025" s="244" t="s">
        <v>63</v>
      </c>
      <c r="E5025" s="244" t="s">
        <v>4900</v>
      </c>
      <c r="F5025" s="245">
        <v>85.13</v>
      </c>
    </row>
    <row r="5026" spans="1:6" ht="13.5">
      <c r="A5026" s="244" t="s">
        <v>14758</v>
      </c>
      <c r="B5026" s="244" t="str">
        <f t="shared" si="78"/>
        <v>89477U</v>
      </c>
      <c r="C5026" s="244" t="s">
        <v>8493</v>
      </c>
      <c r="D5026" s="244" t="s">
        <v>63</v>
      </c>
      <c r="E5026" s="244" t="s">
        <v>4900</v>
      </c>
      <c r="F5026" s="245">
        <v>79.89</v>
      </c>
    </row>
    <row r="5027" spans="1:6" ht="13.5">
      <c r="A5027" s="244" t="s">
        <v>14759</v>
      </c>
      <c r="B5027" s="244" t="str">
        <f t="shared" si="78"/>
        <v>89478U</v>
      </c>
      <c r="C5027" s="244" t="s">
        <v>8494</v>
      </c>
      <c r="D5027" s="244" t="s">
        <v>63</v>
      </c>
      <c r="E5027" s="244" t="s">
        <v>4900</v>
      </c>
      <c r="F5027" s="245">
        <v>76.87</v>
      </c>
    </row>
    <row r="5028" spans="1:6" ht="13.5">
      <c r="A5028" s="244" t="s">
        <v>14760</v>
      </c>
      <c r="B5028" s="244" t="str">
        <f t="shared" si="78"/>
        <v>89479U</v>
      </c>
      <c r="C5028" s="244" t="s">
        <v>8495</v>
      </c>
      <c r="D5028" s="244" t="s">
        <v>63</v>
      </c>
      <c r="E5028" s="244" t="s">
        <v>4900</v>
      </c>
      <c r="F5028" s="245">
        <v>74.510000000000005</v>
      </c>
    </row>
    <row r="5029" spans="1:6" ht="13.5">
      <c r="A5029" s="244" t="s">
        <v>14761</v>
      </c>
      <c r="B5029" s="244" t="str">
        <f t="shared" si="78"/>
        <v>89480U</v>
      </c>
      <c r="C5029" s="244" t="s">
        <v>8496</v>
      </c>
      <c r="D5029" s="244" t="s">
        <v>63</v>
      </c>
      <c r="E5029" s="244" t="s">
        <v>4900</v>
      </c>
      <c r="F5029" s="245">
        <v>89.73</v>
      </c>
    </row>
    <row r="5030" spans="1:6" ht="13.5">
      <c r="A5030" s="244" t="s">
        <v>14762</v>
      </c>
      <c r="B5030" s="244" t="str">
        <f t="shared" si="78"/>
        <v>89483U</v>
      </c>
      <c r="C5030" s="244" t="s">
        <v>8497</v>
      </c>
      <c r="D5030" s="244" t="s">
        <v>63</v>
      </c>
      <c r="E5030" s="244" t="s">
        <v>4900</v>
      </c>
      <c r="F5030" s="245">
        <v>87.31</v>
      </c>
    </row>
    <row r="5031" spans="1:6" ht="13.5">
      <c r="A5031" s="244" t="s">
        <v>14763</v>
      </c>
      <c r="B5031" s="244" t="str">
        <f t="shared" si="78"/>
        <v>89484U</v>
      </c>
      <c r="C5031" s="244" t="s">
        <v>8498</v>
      </c>
      <c r="D5031" s="244" t="s">
        <v>63</v>
      </c>
      <c r="E5031" s="244" t="s">
        <v>4900</v>
      </c>
      <c r="F5031" s="245">
        <v>84.32</v>
      </c>
    </row>
    <row r="5032" spans="1:6" ht="13.5">
      <c r="A5032" s="244" t="s">
        <v>14764</v>
      </c>
      <c r="B5032" s="244" t="str">
        <f t="shared" si="78"/>
        <v>89486U</v>
      </c>
      <c r="C5032" s="244" t="s">
        <v>8499</v>
      </c>
      <c r="D5032" s="244" t="s">
        <v>63</v>
      </c>
      <c r="E5032" s="244" t="s">
        <v>4900</v>
      </c>
      <c r="F5032" s="245">
        <v>78.95</v>
      </c>
    </row>
    <row r="5033" spans="1:6" ht="13.5">
      <c r="A5033" s="244" t="s">
        <v>14765</v>
      </c>
      <c r="B5033" s="244" t="str">
        <f t="shared" si="78"/>
        <v>89487U</v>
      </c>
      <c r="C5033" s="244" t="s">
        <v>8500</v>
      </c>
      <c r="D5033" s="244" t="s">
        <v>63</v>
      </c>
      <c r="E5033" s="244" t="s">
        <v>4900</v>
      </c>
      <c r="F5033" s="245">
        <v>97.59</v>
      </c>
    </row>
    <row r="5034" spans="1:6" ht="13.5">
      <c r="A5034" s="244" t="s">
        <v>14766</v>
      </c>
      <c r="B5034" s="244" t="str">
        <f t="shared" si="78"/>
        <v>89488U</v>
      </c>
      <c r="C5034" s="244" t="s">
        <v>8501</v>
      </c>
      <c r="D5034" s="244" t="s">
        <v>63</v>
      </c>
      <c r="E5034" s="244" t="s">
        <v>4900</v>
      </c>
      <c r="F5034" s="245">
        <v>91.96</v>
      </c>
    </row>
    <row r="5035" spans="1:6" ht="13.5">
      <c r="A5035" s="244" t="s">
        <v>14767</v>
      </c>
      <c r="B5035" s="244" t="str">
        <f t="shared" si="78"/>
        <v>91815U</v>
      </c>
      <c r="C5035" s="244" t="s">
        <v>8502</v>
      </c>
      <c r="D5035" s="244" t="s">
        <v>63</v>
      </c>
      <c r="E5035" s="244" t="s">
        <v>4900</v>
      </c>
      <c r="F5035" s="245">
        <v>54.91</v>
      </c>
    </row>
    <row r="5036" spans="1:6" ht="13.5">
      <c r="A5036" s="244" t="s">
        <v>14768</v>
      </c>
      <c r="B5036" s="244" t="str">
        <f t="shared" si="78"/>
        <v>91816U</v>
      </c>
      <c r="C5036" s="244" t="s">
        <v>8503</v>
      </c>
      <c r="D5036" s="244" t="s">
        <v>63</v>
      </c>
      <c r="E5036" s="244" t="s">
        <v>4900</v>
      </c>
      <c r="F5036" s="245">
        <v>66.209999999999994</v>
      </c>
    </row>
    <row r="5037" spans="1:6" ht="13.5">
      <c r="A5037" s="244" t="s">
        <v>17437</v>
      </c>
      <c r="B5037" s="244" t="str">
        <f t="shared" si="78"/>
        <v>101161U</v>
      </c>
      <c r="C5037" s="244" t="s">
        <v>17438</v>
      </c>
      <c r="D5037" s="244" t="s">
        <v>63</v>
      </c>
      <c r="E5037" s="244" t="s">
        <v>4900</v>
      </c>
      <c r="F5037" s="245">
        <v>139.02000000000001</v>
      </c>
    </row>
    <row r="5038" spans="1:6" ht="13.5">
      <c r="A5038" s="244" t="s">
        <v>17439</v>
      </c>
      <c r="B5038" s="244" t="str">
        <f t="shared" si="78"/>
        <v>101163U</v>
      </c>
      <c r="C5038" s="244" t="s">
        <v>17440</v>
      </c>
      <c r="D5038" s="244" t="s">
        <v>63</v>
      </c>
      <c r="E5038" s="244" t="s">
        <v>4900</v>
      </c>
      <c r="F5038" s="245">
        <v>676.71</v>
      </c>
    </row>
    <row r="5039" spans="1:6" ht="13.5">
      <c r="A5039" s="244" t="s">
        <v>17441</v>
      </c>
      <c r="B5039" s="244" t="str">
        <f t="shared" si="78"/>
        <v>101164U</v>
      </c>
      <c r="C5039" s="244" t="s">
        <v>17442</v>
      </c>
      <c r="D5039" s="244" t="s">
        <v>63</v>
      </c>
      <c r="E5039" s="244" t="s">
        <v>4900</v>
      </c>
      <c r="F5039" s="245">
        <v>494.2</v>
      </c>
    </row>
    <row r="5040" spans="1:6" ht="13.5">
      <c r="A5040" s="244" t="s">
        <v>14769</v>
      </c>
      <c r="B5040" s="244" t="str">
        <f t="shared" si="78"/>
        <v>72178U</v>
      </c>
      <c r="C5040" s="244" t="s">
        <v>8504</v>
      </c>
      <c r="D5040" s="244" t="s">
        <v>63</v>
      </c>
      <c r="E5040" s="244" t="s">
        <v>4900</v>
      </c>
      <c r="F5040" s="245">
        <v>27.81</v>
      </c>
    </row>
    <row r="5041" spans="1:6" ht="13.5">
      <c r="A5041" s="244" t="s">
        <v>14770</v>
      </c>
      <c r="B5041" s="244" t="str">
        <f t="shared" si="78"/>
        <v>72179U</v>
      </c>
      <c r="C5041" s="244" t="s">
        <v>8505</v>
      </c>
      <c r="D5041" s="244" t="s">
        <v>63</v>
      </c>
      <c r="E5041" s="244" t="s">
        <v>5269</v>
      </c>
      <c r="F5041" s="245">
        <v>46.42</v>
      </c>
    </row>
    <row r="5042" spans="1:6" ht="13.5">
      <c r="A5042" s="244" t="s">
        <v>14771</v>
      </c>
      <c r="B5042" s="244" t="str">
        <f t="shared" si="78"/>
        <v>72180U</v>
      </c>
      <c r="C5042" s="244" t="s">
        <v>8506</v>
      </c>
      <c r="D5042" s="244" t="s">
        <v>63</v>
      </c>
      <c r="E5042" s="244" t="s">
        <v>4900</v>
      </c>
      <c r="F5042" s="245">
        <v>15.46</v>
      </c>
    </row>
    <row r="5043" spans="1:6" ht="13.5">
      <c r="A5043" s="244" t="s">
        <v>14772</v>
      </c>
      <c r="B5043" s="244" t="str">
        <f t="shared" si="78"/>
        <v>72181U</v>
      </c>
      <c r="C5043" s="244" t="s">
        <v>8507</v>
      </c>
      <c r="D5043" s="244" t="s">
        <v>63</v>
      </c>
      <c r="E5043" s="244" t="s">
        <v>4900</v>
      </c>
      <c r="F5043" s="245">
        <v>31.38</v>
      </c>
    </row>
    <row r="5044" spans="1:6" ht="13.5">
      <c r="A5044" s="244" t="s">
        <v>8508</v>
      </c>
      <c r="B5044" s="244" t="str">
        <f t="shared" si="78"/>
        <v>73774/1U</v>
      </c>
      <c r="C5044" s="244" t="s">
        <v>8509</v>
      </c>
      <c r="D5044" s="244" t="s">
        <v>63</v>
      </c>
      <c r="E5044" s="244" t="s">
        <v>4900</v>
      </c>
      <c r="F5044" s="245">
        <v>256.95</v>
      </c>
    </row>
    <row r="5045" spans="1:6" ht="13.5">
      <c r="A5045" s="244" t="s">
        <v>8510</v>
      </c>
      <c r="B5045" s="244" t="str">
        <f t="shared" si="78"/>
        <v>73909/1U</v>
      </c>
      <c r="C5045" s="244" t="s">
        <v>8511</v>
      </c>
      <c r="D5045" s="244" t="s">
        <v>63</v>
      </c>
      <c r="E5045" s="244" t="s">
        <v>4900</v>
      </c>
      <c r="F5045" s="245">
        <v>213.66</v>
      </c>
    </row>
    <row r="5046" spans="1:6" ht="13.5">
      <c r="A5046" s="244" t="s">
        <v>8512</v>
      </c>
      <c r="B5046" s="244" t="str">
        <f t="shared" si="78"/>
        <v>74229/1U</v>
      </c>
      <c r="C5046" s="244" t="s">
        <v>8513</v>
      </c>
      <c r="D5046" s="244" t="s">
        <v>63</v>
      </c>
      <c r="E5046" s="244" t="s">
        <v>4900</v>
      </c>
      <c r="F5046" s="245">
        <v>585.98</v>
      </c>
    </row>
    <row r="5047" spans="1:6" ht="13.5">
      <c r="A5047" s="244" t="s">
        <v>14773</v>
      </c>
      <c r="B5047" s="244" t="str">
        <f t="shared" si="78"/>
        <v>79627U</v>
      </c>
      <c r="C5047" s="244" t="s">
        <v>8514</v>
      </c>
      <c r="D5047" s="244" t="s">
        <v>63</v>
      </c>
      <c r="E5047" s="244" t="s">
        <v>4900</v>
      </c>
      <c r="F5047" s="245">
        <v>505.84</v>
      </c>
    </row>
    <row r="5048" spans="1:6" ht="13.5">
      <c r="A5048" s="244" t="s">
        <v>14774</v>
      </c>
      <c r="B5048" s="244" t="str">
        <f t="shared" si="78"/>
        <v>96358U</v>
      </c>
      <c r="C5048" s="244" t="s">
        <v>8515</v>
      </c>
      <c r="D5048" s="244" t="s">
        <v>63</v>
      </c>
      <c r="E5048" s="244" t="s">
        <v>4952</v>
      </c>
      <c r="F5048" s="245">
        <v>71.239999999999995</v>
      </c>
    </row>
    <row r="5049" spans="1:6" ht="13.5">
      <c r="A5049" s="244" t="s">
        <v>14775</v>
      </c>
      <c r="B5049" s="244" t="str">
        <f t="shared" si="78"/>
        <v>96359U</v>
      </c>
      <c r="C5049" s="244" t="s">
        <v>8516</v>
      </c>
      <c r="D5049" s="244" t="s">
        <v>63</v>
      </c>
      <c r="E5049" s="244" t="s">
        <v>4952</v>
      </c>
      <c r="F5049" s="245">
        <v>78.77</v>
      </c>
    </row>
    <row r="5050" spans="1:6" ht="13.5">
      <c r="A5050" s="244" t="s">
        <v>14776</v>
      </c>
      <c r="B5050" s="244" t="str">
        <f t="shared" si="78"/>
        <v>96360U</v>
      </c>
      <c r="C5050" s="244" t="s">
        <v>8517</v>
      </c>
      <c r="D5050" s="244" t="s">
        <v>63</v>
      </c>
      <c r="E5050" s="244" t="s">
        <v>4952</v>
      </c>
      <c r="F5050" s="245">
        <v>90.68</v>
      </c>
    </row>
    <row r="5051" spans="1:6" ht="13.5">
      <c r="A5051" s="244" t="s">
        <v>14777</v>
      </c>
      <c r="B5051" s="244" t="str">
        <f t="shared" si="78"/>
        <v>96361U</v>
      </c>
      <c r="C5051" s="244" t="s">
        <v>8518</v>
      </c>
      <c r="D5051" s="244" t="s">
        <v>63</v>
      </c>
      <c r="E5051" s="244" t="s">
        <v>4952</v>
      </c>
      <c r="F5051" s="245">
        <v>105.17</v>
      </c>
    </row>
    <row r="5052" spans="1:6" ht="13.5">
      <c r="A5052" s="244" t="s">
        <v>14778</v>
      </c>
      <c r="B5052" s="244" t="str">
        <f t="shared" si="78"/>
        <v>96362U</v>
      </c>
      <c r="C5052" s="244" t="s">
        <v>8519</v>
      </c>
      <c r="D5052" s="244" t="s">
        <v>63</v>
      </c>
      <c r="E5052" s="244" t="s">
        <v>4952</v>
      </c>
      <c r="F5052" s="245">
        <v>93.27</v>
      </c>
    </row>
    <row r="5053" spans="1:6" ht="13.5">
      <c r="A5053" s="244" t="s">
        <v>14779</v>
      </c>
      <c r="B5053" s="244" t="str">
        <f t="shared" si="78"/>
        <v>96363U</v>
      </c>
      <c r="C5053" s="244" t="s">
        <v>8520</v>
      </c>
      <c r="D5053" s="244" t="s">
        <v>63</v>
      </c>
      <c r="E5053" s="244" t="s">
        <v>4952</v>
      </c>
      <c r="F5053" s="245">
        <v>101.17</v>
      </c>
    </row>
    <row r="5054" spans="1:6" ht="13.5">
      <c r="A5054" s="244" t="s">
        <v>14780</v>
      </c>
      <c r="B5054" s="244" t="str">
        <f t="shared" si="78"/>
        <v>96364U</v>
      </c>
      <c r="C5054" s="244" t="s">
        <v>8521</v>
      </c>
      <c r="D5054" s="244" t="s">
        <v>63</v>
      </c>
      <c r="E5054" s="244" t="s">
        <v>4952</v>
      </c>
      <c r="F5054" s="245">
        <v>112.71</v>
      </c>
    </row>
    <row r="5055" spans="1:6" ht="13.5">
      <c r="A5055" s="244" t="s">
        <v>14781</v>
      </c>
      <c r="B5055" s="244" t="str">
        <f t="shared" si="78"/>
        <v>96365U</v>
      </c>
      <c r="C5055" s="244" t="s">
        <v>8522</v>
      </c>
      <c r="D5055" s="244" t="s">
        <v>63</v>
      </c>
      <c r="E5055" s="244" t="s">
        <v>4952</v>
      </c>
      <c r="F5055" s="245">
        <v>127.56</v>
      </c>
    </row>
    <row r="5056" spans="1:6" ht="13.5">
      <c r="A5056" s="244" t="s">
        <v>14782</v>
      </c>
      <c r="B5056" s="244" t="str">
        <f t="shared" si="78"/>
        <v>96366U</v>
      </c>
      <c r="C5056" s="244" t="s">
        <v>8523</v>
      </c>
      <c r="D5056" s="244" t="s">
        <v>63</v>
      </c>
      <c r="E5056" s="244" t="s">
        <v>4952</v>
      </c>
      <c r="F5056" s="245">
        <v>115.3</v>
      </c>
    </row>
    <row r="5057" spans="1:6" ht="13.5">
      <c r="A5057" s="244" t="s">
        <v>14783</v>
      </c>
      <c r="B5057" s="244" t="str">
        <f t="shared" si="78"/>
        <v>96367U</v>
      </c>
      <c r="C5057" s="244" t="s">
        <v>8524</v>
      </c>
      <c r="D5057" s="244" t="s">
        <v>63</v>
      </c>
      <c r="E5057" s="244" t="s">
        <v>4952</v>
      </c>
      <c r="F5057" s="245">
        <v>123.55</v>
      </c>
    </row>
    <row r="5058" spans="1:6" ht="13.5">
      <c r="A5058" s="244" t="s">
        <v>14784</v>
      </c>
      <c r="B5058" s="244" t="str">
        <f t="shared" si="78"/>
        <v>96368U</v>
      </c>
      <c r="C5058" s="244" t="s">
        <v>8525</v>
      </c>
      <c r="D5058" s="244" t="s">
        <v>63</v>
      </c>
      <c r="E5058" s="244" t="s">
        <v>4952</v>
      </c>
      <c r="F5058" s="245">
        <v>134.74</v>
      </c>
    </row>
    <row r="5059" spans="1:6" ht="13.5">
      <c r="A5059" s="244" t="s">
        <v>14785</v>
      </c>
      <c r="B5059" s="244" t="str">
        <f t="shared" si="78"/>
        <v>96369U</v>
      </c>
      <c r="C5059" s="244" t="s">
        <v>8526</v>
      </c>
      <c r="D5059" s="244" t="s">
        <v>63</v>
      </c>
      <c r="E5059" s="244" t="s">
        <v>4952</v>
      </c>
      <c r="F5059" s="245">
        <v>149.94999999999999</v>
      </c>
    </row>
    <row r="5060" spans="1:6" ht="13.5">
      <c r="A5060" s="244" t="s">
        <v>14786</v>
      </c>
      <c r="B5060" s="244" t="str">
        <f t="shared" si="78"/>
        <v>96370U</v>
      </c>
      <c r="C5060" s="244" t="s">
        <v>8527</v>
      </c>
      <c r="D5060" s="244" t="s">
        <v>63</v>
      </c>
      <c r="E5060" s="244" t="s">
        <v>4952</v>
      </c>
      <c r="F5060" s="245">
        <v>45.87</v>
      </c>
    </row>
    <row r="5061" spans="1:6" ht="13.5">
      <c r="A5061" s="244" t="s">
        <v>14787</v>
      </c>
      <c r="B5061" s="244" t="str">
        <f t="shared" si="78"/>
        <v>96371U</v>
      </c>
      <c r="C5061" s="244" t="s">
        <v>8528</v>
      </c>
      <c r="D5061" s="244" t="s">
        <v>63</v>
      </c>
      <c r="E5061" s="244" t="s">
        <v>4952</v>
      </c>
      <c r="F5061" s="245">
        <v>53.19</v>
      </c>
    </row>
    <row r="5062" spans="1:6" ht="13.5">
      <c r="A5062" s="244" t="s">
        <v>14788</v>
      </c>
      <c r="B5062" s="244" t="str">
        <f t="shared" si="78"/>
        <v>96372U</v>
      </c>
      <c r="C5062" s="244" t="s">
        <v>8529</v>
      </c>
      <c r="D5062" s="244" t="s">
        <v>63</v>
      </c>
      <c r="E5062" s="244" t="s">
        <v>4952</v>
      </c>
      <c r="F5062" s="245">
        <v>22.98</v>
      </c>
    </row>
    <row r="5063" spans="1:6" ht="13.5">
      <c r="A5063" s="244" t="s">
        <v>14789</v>
      </c>
      <c r="B5063" s="244" t="str">
        <f t="shared" si="78"/>
        <v>96373U</v>
      </c>
      <c r="C5063" s="244" t="s">
        <v>8530</v>
      </c>
      <c r="D5063" s="244" t="s">
        <v>65</v>
      </c>
      <c r="E5063" s="244" t="s">
        <v>4952</v>
      </c>
      <c r="F5063" s="245">
        <v>7.21</v>
      </c>
    </row>
    <row r="5064" spans="1:6" ht="13.5">
      <c r="A5064" s="244" t="s">
        <v>14790</v>
      </c>
      <c r="B5064" s="244" t="str">
        <f t="shared" ref="B5064:B5127" si="79">A5064&amp;"U"</f>
        <v>96374U</v>
      </c>
      <c r="C5064" s="244" t="s">
        <v>8531</v>
      </c>
      <c r="D5064" s="244" t="s">
        <v>65</v>
      </c>
      <c r="E5064" s="244" t="s">
        <v>4952</v>
      </c>
      <c r="F5064" s="245">
        <v>22.57</v>
      </c>
    </row>
    <row r="5065" spans="1:6" ht="13.5">
      <c r="A5065" s="244" t="s">
        <v>17443</v>
      </c>
      <c r="B5065" s="244" t="str">
        <f t="shared" si="79"/>
        <v>101154U</v>
      </c>
      <c r="C5065" s="244" t="s">
        <v>17444</v>
      </c>
      <c r="D5065" s="244" t="s">
        <v>63</v>
      </c>
      <c r="E5065" s="244" t="s">
        <v>4952</v>
      </c>
      <c r="F5065" s="245">
        <v>75.680000000000007</v>
      </c>
    </row>
    <row r="5066" spans="1:6" ht="13.5">
      <c r="A5066" s="244" t="s">
        <v>17445</v>
      </c>
      <c r="B5066" s="244" t="str">
        <f t="shared" si="79"/>
        <v>101155U</v>
      </c>
      <c r="C5066" s="244" t="s">
        <v>17446</v>
      </c>
      <c r="D5066" s="244" t="s">
        <v>63</v>
      </c>
      <c r="E5066" s="244" t="s">
        <v>4952</v>
      </c>
      <c r="F5066" s="245">
        <v>113.03</v>
      </c>
    </row>
    <row r="5067" spans="1:6" ht="13.5">
      <c r="A5067" s="244" t="s">
        <v>17447</v>
      </c>
      <c r="B5067" s="244" t="str">
        <f t="shared" si="79"/>
        <v>101156U</v>
      </c>
      <c r="C5067" s="244" t="s">
        <v>17448</v>
      </c>
      <c r="D5067" s="244" t="s">
        <v>63</v>
      </c>
      <c r="E5067" s="244" t="s">
        <v>4952</v>
      </c>
      <c r="F5067" s="245">
        <v>145.41</v>
      </c>
    </row>
    <row r="5068" spans="1:6" ht="13.5">
      <c r="A5068" s="244" t="s">
        <v>8532</v>
      </c>
      <c r="B5068" s="244" t="str">
        <f t="shared" si="79"/>
        <v>73790/2U</v>
      </c>
      <c r="C5068" s="244" t="s">
        <v>8533</v>
      </c>
      <c r="D5068" s="244" t="s">
        <v>63</v>
      </c>
      <c r="E5068" s="244" t="s">
        <v>4900</v>
      </c>
      <c r="F5068" s="245">
        <v>46.39</v>
      </c>
    </row>
    <row r="5069" spans="1:6" ht="13.5">
      <c r="A5069" s="244" t="s">
        <v>8534</v>
      </c>
      <c r="B5069" s="244" t="str">
        <f t="shared" si="79"/>
        <v>73790/4U</v>
      </c>
      <c r="C5069" s="244" t="s">
        <v>8535</v>
      </c>
      <c r="D5069" s="244" t="s">
        <v>63</v>
      </c>
      <c r="E5069" s="244" t="s">
        <v>4900</v>
      </c>
      <c r="F5069" s="245">
        <v>37.81</v>
      </c>
    </row>
    <row r="5070" spans="1:6" ht="13.5">
      <c r="A5070" s="244" t="s">
        <v>14791</v>
      </c>
      <c r="B5070" s="244" t="str">
        <f t="shared" si="79"/>
        <v>83694U</v>
      </c>
      <c r="C5070" s="244" t="s">
        <v>8536</v>
      </c>
      <c r="D5070" s="244" t="s">
        <v>63</v>
      </c>
      <c r="E5070" s="244" t="s">
        <v>4900</v>
      </c>
      <c r="F5070" s="245">
        <v>17.489999999999998</v>
      </c>
    </row>
    <row r="5071" spans="1:6" ht="13.5">
      <c r="A5071" s="244" t="s">
        <v>8537</v>
      </c>
      <c r="B5071" s="244" t="str">
        <f t="shared" si="79"/>
        <v>83695/1U</v>
      </c>
      <c r="C5071" s="244" t="s">
        <v>8538</v>
      </c>
      <c r="D5071" s="244" t="s">
        <v>63</v>
      </c>
      <c r="E5071" s="244" t="s">
        <v>4900</v>
      </c>
      <c r="F5071" s="245">
        <v>23.02</v>
      </c>
    </row>
    <row r="5072" spans="1:6" ht="13.5">
      <c r="A5072" s="244" t="s">
        <v>14792</v>
      </c>
      <c r="B5072" s="244" t="str">
        <f t="shared" si="79"/>
        <v>83771U</v>
      </c>
      <c r="C5072" s="244" t="s">
        <v>8539</v>
      </c>
      <c r="D5072" s="244" t="s">
        <v>79</v>
      </c>
      <c r="E5072" s="244" t="s">
        <v>4952</v>
      </c>
      <c r="F5072" s="245">
        <v>6.55</v>
      </c>
    </row>
    <row r="5073" spans="1:6" ht="13.5">
      <c r="A5073" s="244" t="s">
        <v>17449</v>
      </c>
      <c r="B5073" s="244" t="str">
        <f t="shared" si="79"/>
        <v>100576U</v>
      </c>
      <c r="C5073" s="244" t="s">
        <v>17450</v>
      </c>
      <c r="D5073" s="244" t="s">
        <v>63</v>
      </c>
      <c r="E5073" s="244" t="s">
        <v>4952</v>
      </c>
      <c r="F5073" s="245">
        <v>1.51</v>
      </c>
    </row>
    <row r="5074" spans="1:6" ht="13.5">
      <c r="A5074" s="244" t="s">
        <v>17451</v>
      </c>
      <c r="B5074" s="244" t="str">
        <f t="shared" si="79"/>
        <v>100577U</v>
      </c>
      <c r="C5074" s="244" t="s">
        <v>17452</v>
      </c>
      <c r="D5074" s="244" t="s">
        <v>63</v>
      </c>
      <c r="E5074" s="244" t="s">
        <v>4952</v>
      </c>
      <c r="F5074" s="245">
        <v>0.66</v>
      </c>
    </row>
    <row r="5075" spans="1:6" ht="13.5">
      <c r="A5075" s="244" t="s">
        <v>14793</v>
      </c>
      <c r="B5075" s="244" t="str">
        <f t="shared" si="79"/>
        <v>96388U</v>
      </c>
      <c r="C5075" s="244" t="s">
        <v>17453</v>
      </c>
      <c r="D5075" s="244" t="s">
        <v>79</v>
      </c>
      <c r="E5075" s="244" t="s">
        <v>4952</v>
      </c>
      <c r="F5075" s="245">
        <v>6.82</v>
      </c>
    </row>
    <row r="5076" spans="1:6" ht="13.5">
      <c r="A5076" s="244" t="s">
        <v>14794</v>
      </c>
      <c r="B5076" s="244" t="str">
        <f t="shared" si="79"/>
        <v>96389U</v>
      </c>
      <c r="C5076" s="244" t="s">
        <v>17454</v>
      </c>
      <c r="D5076" s="244" t="s">
        <v>79</v>
      </c>
      <c r="E5076" s="244" t="s">
        <v>4952</v>
      </c>
      <c r="F5076" s="245">
        <v>31.44</v>
      </c>
    </row>
    <row r="5077" spans="1:6" ht="13.5">
      <c r="A5077" s="244" t="s">
        <v>14795</v>
      </c>
      <c r="B5077" s="244" t="str">
        <f t="shared" si="79"/>
        <v>96390U</v>
      </c>
      <c r="C5077" s="244" t="s">
        <v>17455</v>
      </c>
      <c r="D5077" s="244" t="s">
        <v>79</v>
      </c>
      <c r="E5077" s="244" t="s">
        <v>4952</v>
      </c>
      <c r="F5077" s="245">
        <v>50.64</v>
      </c>
    </row>
    <row r="5078" spans="1:6" ht="13.5">
      <c r="A5078" s="244" t="s">
        <v>14796</v>
      </c>
      <c r="B5078" s="244" t="str">
        <f t="shared" si="79"/>
        <v>96391U</v>
      </c>
      <c r="C5078" s="244" t="s">
        <v>17456</v>
      </c>
      <c r="D5078" s="244" t="s">
        <v>79</v>
      </c>
      <c r="E5078" s="244" t="s">
        <v>4952</v>
      </c>
      <c r="F5078" s="245">
        <v>70.849999999999994</v>
      </c>
    </row>
    <row r="5079" spans="1:6" ht="13.5">
      <c r="A5079" s="244" t="s">
        <v>14797</v>
      </c>
      <c r="B5079" s="244" t="str">
        <f t="shared" si="79"/>
        <v>96392U</v>
      </c>
      <c r="C5079" s="244" t="s">
        <v>17457</v>
      </c>
      <c r="D5079" s="244" t="s">
        <v>79</v>
      </c>
      <c r="E5079" s="244" t="s">
        <v>4952</v>
      </c>
      <c r="F5079" s="245">
        <v>90.23</v>
      </c>
    </row>
    <row r="5080" spans="1:6" ht="13.5">
      <c r="A5080" s="244" t="s">
        <v>14798</v>
      </c>
      <c r="B5080" s="244" t="str">
        <f t="shared" si="79"/>
        <v>96396U</v>
      </c>
      <c r="C5080" s="244" t="s">
        <v>17458</v>
      </c>
      <c r="D5080" s="244" t="s">
        <v>79</v>
      </c>
      <c r="E5080" s="244" t="s">
        <v>4952</v>
      </c>
      <c r="F5080" s="245">
        <v>105.69</v>
      </c>
    </row>
    <row r="5081" spans="1:6" ht="13.5">
      <c r="A5081" s="244" t="s">
        <v>14799</v>
      </c>
      <c r="B5081" s="244" t="str">
        <f t="shared" si="79"/>
        <v>96397U</v>
      </c>
      <c r="C5081" s="244" t="s">
        <v>17459</v>
      </c>
      <c r="D5081" s="244" t="s">
        <v>79</v>
      </c>
      <c r="E5081" s="244" t="s">
        <v>4952</v>
      </c>
      <c r="F5081" s="245">
        <v>142.56</v>
      </c>
    </row>
    <row r="5082" spans="1:6" ht="13.5">
      <c r="A5082" s="244" t="s">
        <v>14800</v>
      </c>
      <c r="B5082" s="244" t="str">
        <f t="shared" si="79"/>
        <v>96398U</v>
      </c>
      <c r="C5082" s="244" t="s">
        <v>17460</v>
      </c>
      <c r="D5082" s="244" t="s">
        <v>79</v>
      </c>
      <c r="E5082" s="244" t="s">
        <v>4952</v>
      </c>
      <c r="F5082" s="245">
        <v>191.67</v>
      </c>
    </row>
    <row r="5083" spans="1:6" ht="13.5">
      <c r="A5083" s="244" t="s">
        <v>14801</v>
      </c>
      <c r="B5083" s="244" t="str">
        <f t="shared" si="79"/>
        <v>96399U</v>
      </c>
      <c r="C5083" s="244" t="s">
        <v>17461</v>
      </c>
      <c r="D5083" s="244" t="s">
        <v>79</v>
      </c>
      <c r="E5083" s="244" t="s">
        <v>4952</v>
      </c>
      <c r="F5083" s="245">
        <v>77.209999999999994</v>
      </c>
    </row>
    <row r="5084" spans="1:6" ht="13.5">
      <c r="A5084" s="244" t="s">
        <v>14802</v>
      </c>
      <c r="B5084" s="244" t="str">
        <f t="shared" si="79"/>
        <v>96400U</v>
      </c>
      <c r="C5084" s="244" t="s">
        <v>17462</v>
      </c>
      <c r="D5084" s="244" t="s">
        <v>79</v>
      </c>
      <c r="E5084" s="244" t="s">
        <v>4952</v>
      </c>
      <c r="F5084" s="245">
        <v>98.17</v>
      </c>
    </row>
    <row r="5085" spans="1:6" ht="13.5">
      <c r="A5085" s="244" t="s">
        <v>14803</v>
      </c>
      <c r="B5085" s="244" t="str">
        <f t="shared" si="79"/>
        <v>96401U</v>
      </c>
      <c r="C5085" s="244" t="s">
        <v>17463</v>
      </c>
      <c r="D5085" s="244" t="s">
        <v>63</v>
      </c>
      <c r="E5085" s="244" t="s">
        <v>4952</v>
      </c>
      <c r="F5085" s="245">
        <v>6.36</v>
      </c>
    </row>
    <row r="5086" spans="1:6" ht="13.5">
      <c r="A5086" s="244" t="s">
        <v>14804</v>
      </c>
      <c r="B5086" s="244" t="str">
        <f t="shared" si="79"/>
        <v>96402U</v>
      </c>
      <c r="C5086" s="244" t="s">
        <v>17464</v>
      </c>
      <c r="D5086" s="244" t="s">
        <v>63</v>
      </c>
      <c r="E5086" s="244" t="s">
        <v>4952</v>
      </c>
      <c r="F5086" s="245">
        <v>1.68</v>
      </c>
    </row>
    <row r="5087" spans="1:6" ht="13.5">
      <c r="A5087" s="244" t="s">
        <v>17465</v>
      </c>
      <c r="B5087" s="244" t="str">
        <f t="shared" si="79"/>
        <v>100564U</v>
      </c>
      <c r="C5087" s="244" t="s">
        <v>17466</v>
      </c>
      <c r="D5087" s="244" t="s">
        <v>79</v>
      </c>
      <c r="E5087" s="244" t="s">
        <v>4952</v>
      </c>
      <c r="F5087" s="245">
        <v>62.4</v>
      </c>
    </row>
    <row r="5088" spans="1:6" ht="13.5">
      <c r="A5088" s="244" t="s">
        <v>17467</v>
      </c>
      <c r="B5088" s="244" t="str">
        <f t="shared" si="79"/>
        <v>100565U</v>
      </c>
      <c r="C5088" s="244" t="s">
        <v>17468</v>
      </c>
      <c r="D5088" s="244" t="s">
        <v>79</v>
      </c>
      <c r="E5088" s="244" t="s">
        <v>4952</v>
      </c>
      <c r="F5088" s="245">
        <v>54.3</v>
      </c>
    </row>
    <row r="5089" spans="1:6" ht="13.5">
      <c r="A5089" s="244" t="s">
        <v>17469</v>
      </c>
      <c r="B5089" s="244" t="str">
        <f t="shared" si="79"/>
        <v>100566U</v>
      </c>
      <c r="C5089" s="244" t="s">
        <v>17470</v>
      </c>
      <c r="D5089" s="244" t="s">
        <v>79</v>
      </c>
      <c r="E5089" s="244" t="s">
        <v>4952</v>
      </c>
      <c r="F5089" s="245">
        <v>102.31</v>
      </c>
    </row>
    <row r="5090" spans="1:6" ht="13.5">
      <c r="A5090" s="244" t="s">
        <v>17471</v>
      </c>
      <c r="B5090" s="244" t="str">
        <f t="shared" si="79"/>
        <v>100567U</v>
      </c>
      <c r="C5090" s="244" t="s">
        <v>17472</v>
      </c>
      <c r="D5090" s="244" t="s">
        <v>79</v>
      </c>
      <c r="E5090" s="244" t="s">
        <v>4952</v>
      </c>
      <c r="F5090" s="245">
        <v>120.99</v>
      </c>
    </row>
    <row r="5091" spans="1:6" ht="13.5">
      <c r="A5091" s="244" t="s">
        <v>17473</v>
      </c>
      <c r="B5091" s="244" t="str">
        <f t="shared" si="79"/>
        <v>100568U</v>
      </c>
      <c r="C5091" s="244" t="s">
        <v>17474</v>
      </c>
      <c r="D5091" s="244" t="s">
        <v>79</v>
      </c>
      <c r="E5091" s="244" t="s">
        <v>4952</v>
      </c>
      <c r="F5091" s="245">
        <v>139.36000000000001</v>
      </c>
    </row>
    <row r="5092" spans="1:6" ht="13.5">
      <c r="A5092" s="244" t="s">
        <v>17475</v>
      </c>
      <c r="B5092" s="244" t="str">
        <f t="shared" si="79"/>
        <v>100569U</v>
      </c>
      <c r="C5092" s="244" t="s">
        <v>17476</v>
      </c>
      <c r="D5092" s="244" t="s">
        <v>79</v>
      </c>
      <c r="E5092" s="244" t="s">
        <v>4952</v>
      </c>
      <c r="F5092" s="245">
        <v>94.5</v>
      </c>
    </row>
    <row r="5093" spans="1:6" ht="13.5">
      <c r="A5093" s="244" t="s">
        <v>17477</v>
      </c>
      <c r="B5093" s="244" t="str">
        <f t="shared" si="79"/>
        <v>100570U</v>
      </c>
      <c r="C5093" s="244" t="s">
        <v>17478</v>
      </c>
      <c r="D5093" s="244" t="s">
        <v>79</v>
      </c>
      <c r="E5093" s="244" t="s">
        <v>4952</v>
      </c>
      <c r="F5093" s="245">
        <v>114.57</v>
      </c>
    </row>
    <row r="5094" spans="1:6" ht="13.5">
      <c r="A5094" s="244" t="s">
        <v>17479</v>
      </c>
      <c r="B5094" s="244" t="str">
        <f t="shared" si="79"/>
        <v>100571U</v>
      </c>
      <c r="C5094" s="244" t="s">
        <v>17480</v>
      </c>
      <c r="D5094" s="244" t="s">
        <v>79</v>
      </c>
      <c r="E5094" s="244" t="s">
        <v>4952</v>
      </c>
      <c r="F5094" s="245">
        <v>131.91</v>
      </c>
    </row>
    <row r="5095" spans="1:6" ht="13.5">
      <c r="A5095" s="244" t="s">
        <v>17481</v>
      </c>
      <c r="B5095" s="244" t="str">
        <f t="shared" si="79"/>
        <v>100572U</v>
      </c>
      <c r="C5095" s="244" t="s">
        <v>17482</v>
      </c>
      <c r="D5095" s="244" t="s">
        <v>79</v>
      </c>
      <c r="E5095" s="244" t="s">
        <v>4952</v>
      </c>
      <c r="F5095" s="245">
        <v>66</v>
      </c>
    </row>
    <row r="5096" spans="1:6" ht="13.5">
      <c r="A5096" s="244" t="s">
        <v>17483</v>
      </c>
      <c r="B5096" s="244" t="str">
        <f t="shared" si="79"/>
        <v>100573U</v>
      </c>
      <c r="C5096" s="244" t="s">
        <v>17484</v>
      </c>
      <c r="D5096" s="244" t="s">
        <v>79</v>
      </c>
      <c r="E5096" s="244" t="s">
        <v>4952</v>
      </c>
      <c r="F5096" s="245">
        <v>57.9</v>
      </c>
    </row>
    <row r="5097" spans="1:6" ht="13.5">
      <c r="A5097" s="244" t="s">
        <v>17485</v>
      </c>
      <c r="B5097" s="244" t="str">
        <f t="shared" si="79"/>
        <v>100574U</v>
      </c>
      <c r="C5097" s="244" t="s">
        <v>17486</v>
      </c>
      <c r="D5097" s="244" t="s">
        <v>79</v>
      </c>
      <c r="E5097" s="244" t="s">
        <v>4952</v>
      </c>
      <c r="F5097" s="245">
        <v>0.8</v>
      </c>
    </row>
    <row r="5098" spans="1:6" ht="13.5">
      <c r="A5098" s="244" t="s">
        <v>17487</v>
      </c>
      <c r="B5098" s="244" t="str">
        <f t="shared" si="79"/>
        <v>100575U</v>
      </c>
      <c r="C5098" s="244" t="s">
        <v>17488</v>
      </c>
      <c r="D5098" s="244" t="s">
        <v>63</v>
      </c>
      <c r="E5098" s="244" t="s">
        <v>4952</v>
      </c>
      <c r="F5098" s="245">
        <v>7.0000000000000007E-2</v>
      </c>
    </row>
    <row r="5099" spans="1:6" ht="13.5">
      <c r="A5099" s="244" t="s">
        <v>14805</v>
      </c>
      <c r="B5099" s="244" t="str">
        <f t="shared" si="79"/>
        <v>92391U</v>
      </c>
      <c r="C5099" s="244" t="s">
        <v>8540</v>
      </c>
      <c r="D5099" s="244" t="s">
        <v>63</v>
      </c>
      <c r="E5099" s="244" t="s">
        <v>4952</v>
      </c>
      <c r="F5099" s="245">
        <v>42.69</v>
      </c>
    </row>
    <row r="5100" spans="1:6" ht="13.5">
      <c r="A5100" s="244" t="s">
        <v>14806</v>
      </c>
      <c r="B5100" s="244" t="str">
        <f t="shared" si="79"/>
        <v>92392U</v>
      </c>
      <c r="C5100" s="244" t="s">
        <v>8541</v>
      </c>
      <c r="D5100" s="244" t="s">
        <v>63</v>
      </c>
      <c r="E5100" s="244" t="s">
        <v>4952</v>
      </c>
      <c r="F5100" s="245">
        <v>86.28</v>
      </c>
    </row>
    <row r="5101" spans="1:6" ht="13.5">
      <c r="A5101" s="244" t="s">
        <v>14807</v>
      </c>
      <c r="B5101" s="244" t="str">
        <f t="shared" si="79"/>
        <v>92393U</v>
      </c>
      <c r="C5101" s="244" t="s">
        <v>8542</v>
      </c>
      <c r="D5101" s="244" t="s">
        <v>63</v>
      </c>
      <c r="E5101" s="244" t="s">
        <v>4952</v>
      </c>
      <c r="F5101" s="245">
        <v>42.65</v>
      </c>
    </row>
    <row r="5102" spans="1:6" ht="13.5">
      <c r="A5102" s="244" t="s">
        <v>14808</v>
      </c>
      <c r="B5102" s="244" t="str">
        <f t="shared" si="79"/>
        <v>92394U</v>
      </c>
      <c r="C5102" s="244" t="s">
        <v>8543</v>
      </c>
      <c r="D5102" s="244" t="s">
        <v>63</v>
      </c>
      <c r="E5102" s="244" t="s">
        <v>4952</v>
      </c>
      <c r="F5102" s="245">
        <v>53.17</v>
      </c>
    </row>
    <row r="5103" spans="1:6" ht="13.5">
      <c r="A5103" s="244" t="s">
        <v>14809</v>
      </c>
      <c r="B5103" s="244" t="str">
        <f t="shared" si="79"/>
        <v>92395U</v>
      </c>
      <c r="C5103" s="244" t="s">
        <v>8544</v>
      </c>
      <c r="D5103" s="244" t="s">
        <v>63</v>
      </c>
      <c r="E5103" s="244" t="s">
        <v>4952</v>
      </c>
      <c r="F5103" s="245">
        <v>64.510000000000005</v>
      </c>
    </row>
    <row r="5104" spans="1:6" ht="13.5">
      <c r="A5104" s="244" t="s">
        <v>14810</v>
      </c>
      <c r="B5104" s="244" t="str">
        <f t="shared" si="79"/>
        <v>92396U</v>
      </c>
      <c r="C5104" s="244" t="s">
        <v>8545</v>
      </c>
      <c r="D5104" s="244" t="s">
        <v>63</v>
      </c>
      <c r="E5104" s="244" t="s">
        <v>4952</v>
      </c>
      <c r="F5104" s="245">
        <v>52.48</v>
      </c>
    </row>
    <row r="5105" spans="1:6" ht="13.5">
      <c r="A5105" s="244" t="s">
        <v>14811</v>
      </c>
      <c r="B5105" s="244" t="str">
        <f t="shared" si="79"/>
        <v>92397U</v>
      </c>
      <c r="C5105" s="244" t="s">
        <v>4825</v>
      </c>
      <c r="D5105" s="244" t="s">
        <v>63</v>
      </c>
      <c r="E5105" s="244" t="s">
        <v>4952</v>
      </c>
      <c r="F5105" s="245">
        <v>42.87</v>
      </c>
    </row>
    <row r="5106" spans="1:6" ht="13.5">
      <c r="A5106" s="244" t="s">
        <v>14812</v>
      </c>
      <c r="B5106" s="244" t="str">
        <f t="shared" si="79"/>
        <v>92398U</v>
      </c>
      <c r="C5106" s="244" t="s">
        <v>4826</v>
      </c>
      <c r="D5106" s="244" t="s">
        <v>63</v>
      </c>
      <c r="E5106" s="244" t="s">
        <v>4952</v>
      </c>
      <c r="F5106" s="245">
        <v>54.54</v>
      </c>
    </row>
    <row r="5107" spans="1:6" ht="13.5">
      <c r="A5107" s="244" t="s">
        <v>14813</v>
      </c>
      <c r="B5107" s="244" t="str">
        <f t="shared" si="79"/>
        <v>92399U</v>
      </c>
      <c r="C5107" s="244" t="s">
        <v>8546</v>
      </c>
      <c r="D5107" s="244" t="s">
        <v>63</v>
      </c>
      <c r="E5107" s="244" t="s">
        <v>4952</v>
      </c>
      <c r="F5107" s="245">
        <v>55.63</v>
      </c>
    </row>
    <row r="5108" spans="1:6" ht="13.5">
      <c r="A5108" s="244" t="s">
        <v>14814</v>
      </c>
      <c r="B5108" s="244" t="str">
        <f t="shared" si="79"/>
        <v>92400U</v>
      </c>
      <c r="C5108" s="244" t="s">
        <v>8547</v>
      </c>
      <c r="D5108" s="244" t="s">
        <v>63</v>
      </c>
      <c r="E5108" s="244" t="s">
        <v>4952</v>
      </c>
      <c r="F5108" s="245">
        <v>64.98</v>
      </c>
    </row>
    <row r="5109" spans="1:6" ht="13.5">
      <c r="A5109" s="244" t="s">
        <v>14815</v>
      </c>
      <c r="B5109" s="244" t="str">
        <f t="shared" si="79"/>
        <v>92401U</v>
      </c>
      <c r="C5109" s="244" t="s">
        <v>8548</v>
      </c>
      <c r="D5109" s="244" t="s">
        <v>63</v>
      </c>
      <c r="E5109" s="244" t="s">
        <v>4952</v>
      </c>
      <c r="F5109" s="245">
        <v>66.150000000000006</v>
      </c>
    </row>
    <row r="5110" spans="1:6" ht="13.5">
      <c r="A5110" s="244" t="s">
        <v>14816</v>
      </c>
      <c r="B5110" s="244" t="str">
        <f t="shared" si="79"/>
        <v>92402U</v>
      </c>
      <c r="C5110" s="244" t="s">
        <v>8549</v>
      </c>
      <c r="D5110" s="244" t="s">
        <v>63</v>
      </c>
      <c r="E5110" s="244" t="s">
        <v>4952</v>
      </c>
      <c r="F5110" s="245">
        <v>53.82</v>
      </c>
    </row>
    <row r="5111" spans="1:6" ht="13.5">
      <c r="A5111" s="244" t="s">
        <v>14817</v>
      </c>
      <c r="B5111" s="244" t="str">
        <f t="shared" si="79"/>
        <v>92403U</v>
      </c>
      <c r="C5111" s="244" t="s">
        <v>8550</v>
      </c>
      <c r="D5111" s="244" t="s">
        <v>63</v>
      </c>
      <c r="E5111" s="244" t="s">
        <v>4952</v>
      </c>
      <c r="F5111" s="245">
        <v>44.11</v>
      </c>
    </row>
    <row r="5112" spans="1:6" ht="13.5">
      <c r="A5112" s="244" t="s">
        <v>14818</v>
      </c>
      <c r="B5112" s="244" t="str">
        <f t="shared" si="79"/>
        <v>92404U</v>
      </c>
      <c r="C5112" s="244" t="s">
        <v>8551</v>
      </c>
      <c r="D5112" s="244" t="s">
        <v>63</v>
      </c>
      <c r="E5112" s="244" t="s">
        <v>4952</v>
      </c>
      <c r="F5112" s="245">
        <v>55.79</v>
      </c>
    </row>
    <row r="5113" spans="1:6" ht="13.5">
      <c r="A5113" s="244" t="s">
        <v>14819</v>
      </c>
      <c r="B5113" s="244" t="str">
        <f t="shared" si="79"/>
        <v>92405U</v>
      </c>
      <c r="C5113" s="244" t="s">
        <v>8552</v>
      </c>
      <c r="D5113" s="244" t="s">
        <v>63</v>
      </c>
      <c r="E5113" s="244" t="s">
        <v>4952</v>
      </c>
      <c r="F5113" s="245">
        <v>56.86</v>
      </c>
    </row>
    <row r="5114" spans="1:6" ht="13.5">
      <c r="A5114" s="244" t="s">
        <v>14820</v>
      </c>
      <c r="B5114" s="244" t="str">
        <f t="shared" si="79"/>
        <v>92406U</v>
      </c>
      <c r="C5114" s="244" t="s">
        <v>8553</v>
      </c>
      <c r="D5114" s="244" t="s">
        <v>63</v>
      </c>
      <c r="E5114" s="244" t="s">
        <v>4952</v>
      </c>
      <c r="F5114" s="245">
        <v>66.239999999999995</v>
      </c>
    </row>
    <row r="5115" spans="1:6" ht="13.5">
      <c r="A5115" s="244" t="s">
        <v>14821</v>
      </c>
      <c r="B5115" s="244" t="str">
        <f t="shared" si="79"/>
        <v>92407U</v>
      </c>
      <c r="C5115" s="244" t="s">
        <v>8554</v>
      </c>
      <c r="D5115" s="244" t="s">
        <v>63</v>
      </c>
      <c r="E5115" s="244" t="s">
        <v>4952</v>
      </c>
      <c r="F5115" s="245">
        <v>67.38</v>
      </c>
    </row>
    <row r="5116" spans="1:6" ht="13.5">
      <c r="A5116" s="244" t="s">
        <v>14822</v>
      </c>
      <c r="B5116" s="244" t="str">
        <f t="shared" si="79"/>
        <v>93679U</v>
      </c>
      <c r="C5116" s="244" t="s">
        <v>8555</v>
      </c>
      <c r="D5116" s="244" t="s">
        <v>63</v>
      </c>
      <c r="E5116" s="244" t="s">
        <v>4952</v>
      </c>
      <c r="F5116" s="245">
        <v>57.87</v>
      </c>
    </row>
    <row r="5117" spans="1:6" ht="13.5">
      <c r="A5117" s="244" t="s">
        <v>14823</v>
      </c>
      <c r="B5117" s="244" t="str">
        <f t="shared" si="79"/>
        <v>93680U</v>
      </c>
      <c r="C5117" s="244" t="s">
        <v>8556</v>
      </c>
      <c r="D5117" s="244" t="s">
        <v>63</v>
      </c>
      <c r="E5117" s="244" t="s">
        <v>4952</v>
      </c>
      <c r="F5117" s="245">
        <v>48.02</v>
      </c>
    </row>
    <row r="5118" spans="1:6" ht="13.5">
      <c r="A5118" s="244" t="s">
        <v>14824</v>
      </c>
      <c r="B5118" s="244" t="str">
        <f t="shared" si="79"/>
        <v>93681U</v>
      </c>
      <c r="C5118" s="244" t="s">
        <v>8557</v>
      </c>
      <c r="D5118" s="244" t="s">
        <v>63</v>
      </c>
      <c r="E5118" s="244" t="s">
        <v>4952</v>
      </c>
      <c r="F5118" s="245">
        <v>58.66</v>
      </c>
    </row>
    <row r="5119" spans="1:6" ht="13.5">
      <c r="A5119" s="244" t="s">
        <v>14825</v>
      </c>
      <c r="B5119" s="244" t="str">
        <f t="shared" si="79"/>
        <v>93682U</v>
      </c>
      <c r="C5119" s="244" t="s">
        <v>8558</v>
      </c>
      <c r="D5119" s="244" t="s">
        <v>63</v>
      </c>
      <c r="E5119" s="244" t="s">
        <v>4952</v>
      </c>
      <c r="F5119" s="245">
        <v>59.8</v>
      </c>
    </row>
    <row r="5120" spans="1:6" ht="13.5">
      <c r="A5120" s="244" t="s">
        <v>14826</v>
      </c>
      <c r="B5120" s="244" t="str">
        <f t="shared" si="79"/>
        <v>97114U</v>
      </c>
      <c r="C5120" s="244" t="s">
        <v>8559</v>
      </c>
      <c r="D5120" s="244" t="s">
        <v>65</v>
      </c>
      <c r="E5120" s="244" t="s">
        <v>4900</v>
      </c>
      <c r="F5120" s="245">
        <v>0.33</v>
      </c>
    </row>
    <row r="5121" spans="1:6" ht="13.5">
      <c r="A5121" s="244" t="s">
        <v>14827</v>
      </c>
      <c r="B5121" s="244" t="str">
        <f t="shared" si="79"/>
        <v>97115U</v>
      </c>
      <c r="C5121" s="244" t="s">
        <v>8560</v>
      </c>
      <c r="D5121" s="244" t="s">
        <v>80</v>
      </c>
      <c r="E5121" s="244" t="s">
        <v>4900</v>
      </c>
      <c r="F5121" s="245">
        <v>29.22</v>
      </c>
    </row>
    <row r="5122" spans="1:6" ht="13.5">
      <c r="A5122" s="244" t="s">
        <v>14828</v>
      </c>
      <c r="B5122" s="244" t="str">
        <f t="shared" si="79"/>
        <v>97120U</v>
      </c>
      <c r="C5122" s="244" t="s">
        <v>8561</v>
      </c>
      <c r="D5122" s="244" t="s">
        <v>80</v>
      </c>
      <c r="E5122" s="244" t="s">
        <v>4900</v>
      </c>
      <c r="F5122" s="245">
        <v>6.39</v>
      </c>
    </row>
    <row r="5123" spans="1:6" ht="13.5">
      <c r="A5123" s="244" t="s">
        <v>14829</v>
      </c>
      <c r="B5123" s="244" t="str">
        <f t="shared" si="79"/>
        <v>97802U</v>
      </c>
      <c r="C5123" s="244" t="s">
        <v>17489</v>
      </c>
      <c r="D5123" s="244" t="s">
        <v>63</v>
      </c>
      <c r="E5123" s="244" t="s">
        <v>4952</v>
      </c>
      <c r="F5123" s="245">
        <v>4.3899999999999997</v>
      </c>
    </row>
    <row r="5124" spans="1:6" ht="13.5">
      <c r="A5124" s="244" t="s">
        <v>14830</v>
      </c>
      <c r="B5124" s="244" t="str">
        <f t="shared" si="79"/>
        <v>97803U</v>
      </c>
      <c r="C5124" s="244" t="s">
        <v>17490</v>
      </c>
      <c r="D5124" s="244" t="s">
        <v>63</v>
      </c>
      <c r="E5124" s="244" t="s">
        <v>4952</v>
      </c>
      <c r="F5124" s="245">
        <v>6.6</v>
      </c>
    </row>
    <row r="5125" spans="1:6" ht="13.5">
      <c r="A5125" s="244" t="s">
        <v>14831</v>
      </c>
      <c r="B5125" s="244" t="str">
        <f t="shared" si="79"/>
        <v>97805U</v>
      </c>
      <c r="C5125" s="244" t="s">
        <v>17491</v>
      </c>
      <c r="D5125" s="244" t="s">
        <v>63</v>
      </c>
      <c r="E5125" s="244" t="s">
        <v>4952</v>
      </c>
      <c r="F5125" s="245">
        <v>11</v>
      </c>
    </row>
    <row r="5126" spans="1:6" ht="13.5">
      <c r="A5126" s="244" t="s">
        <v>14832</v>
      </c>
      <c r="B5126" s="244" t="str">
        <f t="shared" si="79"/>
        <v>97806U</v>
      </c>
      <c r="C5126" s="244" t="s">
        <v>17492</v>
      </c>
      <c r="D5126" s="244" t="s">
        <v>63</v>
      </c>
      <c r="E5126" s="244" t="s">
        <v>4952</v>
      </c>
      <c r="F5126" s="245">
        <v>13.19</v>
      </c>
    </row>
    <row r="5127" spans="1:6" ht="13.5">
      <c r="A5127" s="244" t="s">
        <v>14833</v>
      </c>
      <c r="B5127" s="244" t="str">
        <f t="shared" si="79"/>
        <v>97807U</v>
      </c>
      <c r="C5127" s="244" t="s">
        <v>17493</v>
      </c>
      <c r="D5127" s="244" t="s">
        <v>63</v>
      </c>
      <c r="E5127" s="244" t="s">
        <v>4952</v>
      </c>
      <c r="F5127" s="245">
        <v>15.18</v>
      </c>
    </row>
    <row r="5128" spans="1:6" ht="13.5">
      <c r="A5128" s="244" t="s">
        <v>14834</v>
      </c>
      <c r="B5128" s="244" t="str">
        <f t="shared" ref="B5128:B5191" si="80">A5128&amp;"U"</f>
        <v>97809U</v>
      </c>
      <c r="C5128" s="244" t="s">
        <v>17494</v>
      </c>
      <c r="D5128" s="244" t="s">
        <v>63</v>
      </c>
      <c r="E5128" s="244" t="s">
        <v>4952</v>
      </c>
      <c r="F5128" s="245">
        <v>12.24</v>
      </c>
    </row>
    <row r="5129" spans="1:6" ht="13.5">
      <c r="A5129" s="244" t="s">
        <v>14835</v>
      </c>
      <c r="B5129" s="244" t="str">
        <f t="shared" si="80"/>
        <v>97810U</v>
      </c>
      <c r="C5129" s="244" t="s">
        <v>17495</v>
      </c>
      <c r="D5129" s="244" t="s">
        <v>63</v>
      </c>
      <c r="E5129" s="244" t="s">
        <v>4952</v>
      </c>
      <c r="F5129" s="245">
        <v>13.26</v>
      </c>
    </row>
    <row r="5130" spans="1:6" ht="13.5">
      <c r="A5130" s="244" t="s">
        <v>14836</v>
      </c>
      <c r="B5130" s="244" t="str">
        <f t="shared" si="80"/>
        <v>97811U</v>
      </c>
      <c r="C5130" s="244" t="s">
        <v>17496</v>
      </c>
      <c r="D5130" s="244" t="s">
        <v>63</v>
      </c>
      <c r="E5130" s="244" t="s">
        <v>4952</v>
      </c>
      <c r="F5130" s="245">
        <v>15.3</v>
      </c>
    </row>
    <row r="5131" spans="1:6" ht="13.5">
      <c r="A5131" s="244" t="s">
        <v>17497</v>
      </c>
      <c r="B5131" s="244" t="str">
        <f t="shared" si="80"/>
        <v>101167U</v>
      </c>
      <c r="C5131" s="244" t="s">
        <v>17498</v>
      </c>
      <c r="D5131" s="244" t="s">
        <v>63</v>
      </c>
      <c r="E5131" s="244" t="s">
        <v>4952</v>
      </c>
      <c r="F5131" s="245">
        <v>70.7</v>
      </c>
    </row>
    <row r="5132" spans="1:6" ht="13.5">
      <c r="A5132" s="244" t="s">
        <v>17499</v>
      </c>
      <c r="B5132" s="244" t="str">
        <f t="shared" si="80"/>
        <v>101168U</v>
      </c>
      <c r="C5132" s="244" t="s">
        <v>17500</v>
      </c>
      <c r="D5132" s="244" t="s">
        <v>63</v>
      </c>
      <c r="E5132" s="244" t="s">
        <v>4952</v>
      </c>
      <c r="F5132" s="245">
        <v>97.25</v>
      </c>
    </row>
    <row r="5133" spans="1:6" ht="13.5">
      <c r="A5133" s="244" t="s">
        <v>17501</v>
      </c>
      <c r="B5133" s="244" t="str">
        <f t="shared" si="80"/>
        <v>101169U</v>
      </c>
      <c r="C5133" s="244" t="s">
        <v>17502</v>
      </c>
      <c r="D5133" s="244" t="s">
        <v>63</v>
      </c>
      <c r="E5133" s="244" t="s">
        <v>4952</v>
      </c>
      <c r="F5133" s="245">
        <v>80.58</v>
      </c>
    </row>
    <row r="5134" spans="1:6" ht="13.5">
      <c r="A5134" s="244" t="s">
        <v>17503</v>
      </c>
      <c r="B5134" s="244" t="str">
        <f t="shared" si="80"/>
        <v>101170U</v>
      </c>
      <c r="C5134" s="244" t="s">
        <v>17504</v>
      </c>
      <c r="D5134" s="244" t="s">
        <v>63</v>
      </c>
      <c r="E5134" s="244" t="s">
        <v>4952</v>
      </c>
      <c r="F5134" s="245">
        <v>33.58</v>
      </c>
    </row>
    <row r="5135" spans="1:6" ht="13.5">
      <c r="A5135" s="244" t="s">
        <v>17505</v>
      </c>
      <c r="B5135" s="244" t="str">
        <f t="shared" si="80"/>
        <v>101171U</v>
      </c>
      <c r="C5135" s="244" t="s">
        <v>17506</v>
      </c>
      <c r="D5135" s="244" t="s">
        <v>63</v>
      </c>
      <c r="E5135" s="244" t="s">
        <v>4952</v>
      </c>
      <c r="F5135" s="245">
        <v>68.89</v>
      </c>
    </row>
    <row r="5136" spans="1:6" ht="13.5">
      <c r="A5136" s="244" t="s">
        <v>17507</v>
      </c>
      <c r="B5136" s="244" t="str">
        <f t="shared" si="80"/>
        <v>101172U</v>
      </c>
      <c r="C5136" s="244" t="s">
        <v>17508</v>
      </c>
      <c r="D5136" s="244" t="s">
        <v>63</v>
      </c>
      <c r="E5136" s="244" t="s">
        <v>4952</v>
      </c>
      <c r="F5136" s="245">
        <v>51.17</v>
      </c>
    </row>
    <row r="5137" spans="1:6" ht="13.5">
      <c r="A5137" s="244" t="s">
        <v>14837</v>
      </c>
      <c r="B5137" s="244" t="str">
        <f t="shared" si="80"/>
        <v>72947U</v>
      </c>
      <c r="C5137" s="244" t="s">
        <v>8562</v>
      </c>
      <c r="D5137" s="244" t="s">
        <v>63</v>
      </c>
      <c r="E5137" s="244" t="s">
        <v>4952</v>
      </c>
      <c r="F5137" s="245">
        <v>14.26</v>
      </c>
    </row>
    <row r="5138" spans="1:6" ht="13.5">
      <c r="A5138" s="244" t="s">
        <v>14838</v>
      </c>
      <c r="B5138" s="244" t="str">
        <f t="shared" si="80"/>
        <v>83693U</v>
      </c>
      <c r="C5138" s="244" t="s">
        <v>8563</v>
      </c>
      <c r="D5138" s="244" t="s">
        <v>63</v>
      </c>
      <c r="E5138" s="244" t="s">
        <v>4900</v>
      </c>
      <c r="F5138" s="245">
        <v>3.4</v>
      </c>
    </row>
    <row r="5139" spans="1:6" ht="13.5">
      <c r="A5139" s="244" t="s">
        <v>14839</v>
      </c>
      <c r="B5139" s="244" t="str">
        <f t="shared" si="80"/>
        <v>95995U</v>
      </c>
      <c r="C5139" s="244" t="s">
        <v>17509</v>
      </c>
      <c r="D5139" s="244" t="s">
        <v>79</v>
      </c>
      <c r="E5139" s="244" t="s">
        <v>4952</v>
      </c>
      <c r="F5139" s="245">
        <v>914.58</v>
      </c>
    </row>
    <row r="5140" spans="1:6" ht="13.5">
      <c r="A5140" s="244" t="s">
        <v>14840</v>
      </c>
      <c r="B5140" s="244" t="str">
        <f t="shared" si="80"/>
        <v>95996U</v>
      </c>
      <c r="C5140" s="244" t="s">
        <v>17510</v>
      </c>
      <c r="D5140" s="244" t="s">
        <v>79</v>
      </c>
      <c r="E5140" s="244" t="s">
        <v>4952</v>
      </c>
      <c r="F5140" s="245">
        <v>866.24</v>
      </c>
    </row>
    <row r="5141" spans="1:6" ht="13.5">
      <c r="A5141" s="244" t="s">
        <v>14841</v>
      </c>
      <c r="B5141" s="244" t="str">
        <f t="shared" si="80"/>
        <v>96001U</v>
      </c>
      <c r="C5141" s="244" t="s">
        <v>17511</v>
      </c>
      <c r="D5141" s="244" t="s">
        <v>63</v>
      </c>
      <c r="E5141" s="244" t="s">
        <v>4952</v>
      </c>
      <c r="F5141" s="245">
        <v>5.01</v>
      </c>
    </row>
    <row r="5142" spans="1:6" ht="13.5">
      <c r="A5142" s="244" t="s">
        <v>14842</v>
      </c>
      <c r="B5142" s="244" t="str">
        <f t="shared" si="80"/>
        <v>96393U</v>
      </c>
      <c r="C5142" s="244" t="s">
        <v>17512</v>
      </c>
      <c r="D5142" s="244" t="s">
        <v>79</v>
      </c>
      <c r="E5142" s="244" t="s">
        <v>4952</v>
      </c>
      <c r="F5142" s="245">
        <v>98.05</v>
      </c>
    </row>
    <row r="5143" spans="1:6" ht="13.5">
      <c r="A5143" s="244" t="s">
        <v>14843</v>
      </c>
      <c r="B5143" s="244" t="str">
        <f t="shared" si="80"/>
        <v>96394U</v>
      </c>
      <c r="C5143" s="244" t="s">
        <v>17513</v>
      </c>
      <c r="D5143" s="244" t="s">
        <v>79</v>
      </c>
      <c r="E5143" s="244" t="s">
        <v>4952</v>
      </c>
      <c r="F5143" s="245">
        <v>133.84</v>
      </c>
    </row>
    <row r="5144" spans="1:6" ht="13.5">
      <c r="A5144" s="244" t="s">
        <v>14844</v>
      </c>
      <c r="B5144" s="244" t="str">
        <f t="shared" si="80"/>
        <v>96395U</v>
      </c>
      <c r="C5144" s="244" t="s">
        <v>17514</v>
      </c>
      <c r="D5144" s="244" t="s">
        <v>79</v>
      </c>
      <c r="E5144" s="244" t="s">
        <v>4952</v>
      </c>
      <c r="F5144" s="245">
        <v>184.03</v>
      </c>
    </row>
    <row r="5145" spans="1:6" ht="13.5">
      <c r="A5145" s="244" t="s">
        <v>17515</v>
      </c>
      <c r="B5145" s="244" t="str">
        <f t="shared" si="80"/>
        <v>100624U</v>
      </c>
      <c r="C5145" s="244" t="s">
        <v>17516</v>
      </c>
      <c r="D5145" s="244" t="s">
        <v>79</v>
      </c>
      <c r="E5145" s="244" t="s">
        <v>4952</v>
      </c>
      <c r="F5145" s="245">
        <v>791.88</v>
      </c>
    </row>
    <row r="5146" spans="1:6" ht="13.5">
      <c r="A5146" s="244" t="s">
        <v>17517</v>
      </c>
      <c r="B5146" s="244" t="str">
        <f t="shared" si="80"/>
        <v>100625U</v>
      </c>
      <c r="C5146" s="244" t="s">
        <v>17518</v>
      </c>
      <c r="D5146" s="244" t="s">
        <v>79</v>
      </c>
      <c r="E5146" s="244" t="s">
        <v>4952</v>
      </c>
      <c r="F5146" s="245">
        <v>702.19</v>
      </c>
    </row>
    <row r="5147" spans="1:6" ht="13.5">
      <c r="A5147" s="244" t="s">
        <v>17519</v>
      </c>
      <c r="B5147" s="244" t="str">
        <f t="shared" si="80"/>
        <v>101020U</v>
      </c>
      <c r="C5147" s="244" t="s">
        <v>17520</v>
      </c>
      <c r="D5147" s="244" t="s">
        <v>8303</v>
      </c>
      <c r="E5147" s="244" t="s">
        <v>4952</v>
      </c>
      <c r="F5147" s="245">
        <v>295.18</v>
      </c>
    </row>
    <row r="5148" spans="1:6" ht="13.5">
      <c r="A5148" s="244" t="s">
        <v>17521</v>
      </c>
      <c r="B5148" s="244" t="str">
        <f t="shared" si="80"/>
        <v>101021U</v>
      </c>
      <c r="C5148" s="244" t="s">
        <v>17522</v>
      </c>
      <c r="D5148" s="244" t="s">
        <v>8303</v>
      </c>
      <c r="E5148" s="244" t="s">
        <v>4952</v>
      </c>
      <c r="F5148" s="245">
        <v>303.48</v>
      </c>
    </row>
    <row r="5149" spans="1:6" ht="13.5">
      <c r="A5149" s="244" t="s">
        <v>17523</v>
      </c>
      <c r="B5149" s="244" t="str">
        <f t="shared" si="80"/>
        <v>101022U</v>
      </c>
      <c r="C5149" s="244" t="s">
        <v>17524</v>
      </c>
      <c r="D5149" s="244" t="s">
        <v>8303</v>
      </c>
      <c r="E5149" s="244" t="s">
        <v>4952</v>
      </c>
      <c r="F5149" s="245">
        <v>264.63</v>
      </c>
    </row>
    <row r="5150" spans="1:6" ht="13.5">
      <c r="A5150" s="244" t="s">
        <v>17525</v>
      </c>
      <c r="B5150" s="244" t="str">
        <f t="shared" si="80"/>
        <v>101023U</v>
      </c>
      <c r="C5150" s="244" t="s">
        <v>17526</v>
      </c>
      <c r="D5150" s="244" t="s">
        <v>8303</v>
      </c>
      <c r="E5150" s="244" t="s">
        <v>4952</v>
      </c>
      <c r="F5150" s="245">
        <v>273.87</v>
      </c>
    </row>
    <row r="5151" spans="1:6" ht="13.5">
      <c r="A5151" s="244" t="s">
        <v>17527</v>
      </c>
      <c r="B5151" s="244" t="str">
        <f t="shared" si="80"/>
        <v>101024U</v>
      </c>
      <c r="C5151" s="244" t="s">
        <v>17528</v>
      </c>
      <c r="D5151" s="244" t="s">
        <v>8303</v>
      </c>
      <c r="E5151" s="244" t="s">
        <v>4952</v>
      </c>
      <c r="F5151" s="245">
        <v>268.63</v>
      </c>
    </row>
    <row r="5152" spans="1:6" ht="13.5">
      <c r="A5152" s="244" t="s">
        <v>17529</v>
      </c>
      <c r="B5152" s="244" t="str">
        <f t="shared" si="80"/>
        <v>101025U</v>
      </c>
      <c r="C5152" s="244" t="s">
        <v>17530</v>
      </c>
      <c r="D5152" s="244" t="s">
        <v>8303</v>
      </c>
      <c r="E5152" s="244" t="s">
        <v>4952</v>
      </c>
      <c r="F5152" s="245">
        <v>276.93</v>
      </c>
    </row>
    <row r="5153" spans="1:6" ht="13.5">
      <c r="A5153" s="244" t="s">
        <v>17531</v>
      </c>
      <c r="B5153" s="244" t="str">
        <f t="shared" si="80"/>
        <v>101026U</v>
      </c>
      <c r="C5153" s="244" t="s">
        <v>17532</v>
      </c>
      <c r="D5153" s="244" t="s">
        <v>8303</v>
      </c>
      <c r="E5153" s="244" t="s">
        <v>4952</v>
      </c>
      <c r="F5153" s="245">
        <v>272.13</v>
      </c>
    </row>
    <row r="5154" spans="1:6" ht="13.5">
      <c r="A5154" s="244" t="s">
        <v>17533</v>
      </c>
      <c r="B5154" s="244" t="str">
        <f t="shared" si="80"/>
        <v>101027U</v>
      </c>
      <c r="C5154" s="244" t="s">
        <v>17534</v>
      </c>
      <c r="D5154" s="244" t="s">
        <v>8303</v>
      </c>
      <c r="E5154" s="244" t="s">
        <v>4952</v>
      </c>
      <c r="F5154" s="245">
        <v>303.23</v>
      </c>
    </row>
    <row r="5155" spans="1:6" ht="13.5">
      <c r="A5155" s="244" t="s">
        <v>14845</v>
      </c>
      <c r="B5155" s="244" t="str">
        <f t="shared" si="80"/>
        <v>88411U</v>
      </c>
      <c r="C5155" s="244" t="s">
        <v>8564</v>
      </c>
      <c r="D5155" s="244" t="s">
        <v>63</v>
      </c>
      <c r="E5155" s="244" t="s">
        <v>5269</v>
      </c>
      <c r="F5155" s="245">
        <v>2.19</v>
      </c>
    </row>
    <row r="5156" spans="1:6" ht="13.5">
      <c r="A5156" s="244" t="s">
        <v>14846</v>
      </c>
      <c r="B5156" s="244" t="str">
        <f t="shared" si="80"/>
        <v>88412U</v>
      </c>
      <c r="C5156" s="244" t="s">
        <v>8565</v>
      </c>
      <c r="D5156" s="244" t="s">
        <v>63</v>
      </c>
      <c r="E5156" s="244" t="s">
        <v>5269</v>
      </c>
      <c r="F5156" s="245">
        <v>1.68</v>
      </c>
    </row>
    <row r="5157" spans="1:6" ht="13.5">
      <c r="A5157" s="244" t="s">
        <v>14847</v>
      </c>
      <c r="B5157" s="244" t="str">
        <f t="shared" si="80"/>
        <v>88413U</v>
      </c>
      <c r="C5157" s="244" t="s">
        <v>8566</v>
      </c>
      <c r="D5157" s="244" t="s">
        <v>63</v>
      </c>
      <c r="E5157" s="244" t="s">
        <v>5269</v>
      </c>
      <c r="F5157" s="245">
        <v>3.23</v>
      </c>
    </row>
    <row r="5158" spans="1:6" ht="13.5">
      <c r="A5158" s="244" t="s">
        <v>14848</v>
      </c>
      <c r="B5158" s="244" t="str">
        <f t="shared" si="80"/>
        <v>88414U</v>
      </c>
      <c r="C5158" s="244" t="s">
        <v>8567</v>
      </c>
      <c r="D5158" s="244" t="s">
        <v>63</v>
      </c>
      <c r="E5158" s="244" t="s">
        <v>5269</v>
      </c>
      <c r="F5158" s="245">
        <v>3.55</v>
      </c>
    </row>
    <row r="5159" spans="1:6" ht="13.5">
      <c r="A5159" s="244" t="s">
        <v>14849</v>
      </c>
      <c r="B5159" s="244" t="str">
        <f t="shared" si="80"/>
        <v>88415U</v>
      </c>
      <c r="C5159" s="244" t="s">
        <v>4828</v>
      </c>
      <c r="D5159" s="244" t="s">
        <v>63</v>
      </c>
      <c r="E5159" s="244" t="s">
        <v>5269</v>
      </c>
      <c r="F5159" s="245">
        <v>2.36</v>
      </c>
    </row>
    <row r="5160" spans="1:6" ht="13.5">
      <c r="A5160" s="244" t="s">
        <v>14850</v>
      </c>
      <c r="B5160" s="244" t="str">
        <f t="shared" si="80"/>
        <v>88416U</v>
      </c>
      <c r="C5160" s="244" t="s">
        <v>8568</v>
      </c>
      <c r="D5160" s="244" t="s">
        <v>63</v>
      </c>
      <c r="E5160" s="244" t="s">
        <v>4900</v>
      </c>
      <c r="F5160" s="245">
        <v>16.309999999999999</v>
      </c>
    </row>
    <row r="5161" spans="1:6" ht="13.5">
      <c r="A5161" s="244" t="s">
        <v>14851</v>
      </c>
      <c r="B5161" s="244" t="str">
        <f t="shared" si="80"/>
        <v>88417U</v>
      </c>
      <c r="C5161" s="244" t="s">
        <v>8569</v>
      </c>
      <c r="D5161" s="244" t="s">
        <v>63</v>
      </c>
      <c r="E5161" s="244" t="s">
        <v>4900</v>
      </c>
      <c r="F5161" s="245">
        <v>14.48</v>
      </c>
    </row>
    <row r="5162" spans="1:6" ht="13.5">
      <c r="A5162" s="244" t="s">
        <v>14852</v>
      </c>
      <c r="B5162" s="244" t="str">
        <f t="shared" si="80"/>
        <v>88420U</v>
      </c>
      <c r="C5162" s="244" t="s">
        <v>8570</v>
      </c>
      <c r="D5162" s="244" t="s">
        <v>63</v>
      </c>
      <c r="E5162" s="244" t="s">
        <v>4900</v>
      </c>
      <c r="F5162" s="245">
        <v>19.989999999999998</v>
      </c>
    </row>
    <row r="5163" spans="1:6" ht="13.5">
      <c r="A5163" s="244" t="s">
        <v>14853</v>
      </c>
      <c r="B5163" s="244" t="str">
        <f t="shared" si="80"/>
        <v>88421U</v>
      </c>
      <c r="C5163" s="244" t="s">
        <v>8571</v>
      </c>
      <c r="D5163" s="244" t="s">
        <v>63</v>
      </c>
      <c r="E5163" s="244" t="s">
        <v>4900</v>
      </c>
      <c r="F5163" s="245">
        <v>21.15</v>
      </c>
    </row>
    <row r="5164" spans="1:6" ht="13.5">
      <c r="A5164" s="244" t="s">
        <v>14854</v>
      </c>
      <c r="B5164" s="244" t="str">
        <f t="shared" si="80"/>
        <v>88423U</v>
      </c>
      <c r="C5164" s="244" t="s">
        <v>4829</v>
      </c>
      <c r="D5164" s="244" t="s">
        <v>63</v>
      </c>
      <c r="E5164" s="244" t="s">
        <v>4900</v>
      </c>
      <c r="F5164" s="245">
        <v>16.88</v>
      </c>
    </row>
    <row r="5165" spans="1:6" ht="13.5">
      <c r="A5165" s="244" t="s">
        <v>14855</v>
      </c>
      <c r="B5165" s="244" t="str">
        <f t="shared" si="80"/>
        <v>88424U</v>
      </c>
      <c r="C5165" s="244" t="s">
        <v>8572</v>
      </c>
      <c r="D5165" s="244" t="s">
        <v>63</v>
      </c>
      <c r="E5165" s="244" t="s">
        <v>4900</v>
      </c>
      <c r="F5165" s="245">
        <v>18.809999999999999</v>
      </c>
    </row>
    <row r="5166" spans="1:6" ht="13.5">
      <c r="A5166" s="244" t="s">
        <v>14856</v>
      </c>
      <c r="B5166" s="244" t="str">
        <f t="shared" si="80"/>
        <v>88426U</v>
      </c>
      <c r="C5166" s="244" t="s">
        <v>8573</v>
      </c>
      <c r="D5166" s="244" t="s">
        <v>63</v>
      </c>
      <c r="E5166" s="244" t="s">
        <v>4900</v>
      </c>
      <c r="F5166" s="245">
        <v>15.67</v>
      </c>
    </row>
    <row r="5167" spans="1:6" ht="13.5">
      <c r="A5167" s="244" t="s">
        <v>14857</v>
      </c>
      <c r="B5167" s="244" t="str">
        <f t="shared" si="80"/>
        <v>88428U</v>
      </c>
      <c r="C5167" s="244" t="s">
        <v>8574</v>
      </c>
      <c r="D5167" s="244" t="s">
        <v>63</v>
      </c>
      <c r="E5167" s="244" t="s">
        <v>4900</v>
      </c>
      <c r="F5167" s="245">
        <v>25.14</v>
      </c>
    </row>
    <row r="5168" spans="1:6" ht="13.5">
      <c r="A5168" s="244" t="s">
        <v>14858</v>
      </c>
      <c r="B5168" s="244" t="str">
        <f t="shared" si="80"/>
        <v>88429U</v>
      </c>
      <c r="C5168" s="244" t="s">
        <v>8575</v>
      </c>
      <c r="D5168" s="244" t="s">
        <v>63</v>
      </c>
      <c r="E5168" s="244" t="s">
        <v>4900</v>
      </c>
      <c r="F5168" s="245">
        <v>27.17</v>
      </c>
    </row>
    <row r="5169" spans="1:6" ht="13.5">
      <c r="A5169" s="244" t="s">
        <v>14859</v>
      </c>
      <c r="B5169" s="244" t="str">
        <f t="shared" si="80"/>
        <v>88431U</v>
      </c>
      <c r="C5169" s="244" t="s">
        <v>8576</v>
      </c>
      <c r="D5169" s="244" t="s">
        <v>63</v>
      </c>
      <c r="E5169" s="244" t="s">
        <v>4900</v>
      </c>
      <c r="F5169" s="245">
        <v>19.809999999999999</v>
      </c>
    </row>
    <row r="5170" spans="1:6" ht="13.5">
      <c r="A5170" s="244" t="s">
        <v>14860</v>
      </c>
      <c r="B5170" s="244" t="str">
        <f t="shared" si="80"/>
        <v>88432U</v>
      </c>
      <c r="C5170" s="244" t="s">
        <v>8577</v>
      </c>
      <c r="D5170" s="244" t="s">
        <v>63</v>
      </c>
      <c r="E5170" s="244" t="s">
        <v>4900</v>
      </c>
      <c r="F5170" s="245">
        <v>13.77</v>
      </c>
    </row>
    <row r="5171" spans="1:6" ht="13.5">
      <c r="A5171" s="244" t="s">
        <v>14861</v>
      </c>
      <c r="B5171" s="244" t="str">
        <f t="shared" si="80"/>
        <v>88482U</v>
      </c>
      <c r="C5171" s="244" t="s">
        <v>8578</v>
      </c>
      <c r="D5171" s="244" t="s">
        <v>63</v>
      </c>
      <c r="E5171" s="244" t="s">
        <v>4900</v>
      </c>
      <c r="F5171" s="245">
        <v>3</v>
      </c>
    </row>
    <row r="5172" spans="1:6" ht="13.5">
      <c r="A5172" s="244" t="s">
        <v>14862</v>
      </c>
      <c r="B5172" s="244" t="str">
        <f t="shared" si="80"/>
        <v>88483U</v>
      </c>
      <c r="C5172" s="244" t="s">
        <v>8579</v>
      </c>
      <c r="D5172" s="244" t="s">
        <v>63</v>
      </c>
      <c r="E5172" s="244" t="s">
        <v>4900</v>
      </c>
      <c r="F5172" s="245">
        <v>2.79</v>
      </c>
    </row>
    <row r="5173" spans="1:6" ht="13.5">
      <c r="A5173" s="244" t="s">
        <v>14863</v>
      </c>
      <c r="B5173" s="244" t="str">
        <f t="shared" si="80"/>
        <v>88484U</v>
      </c>
      <c r="C5173" s="244" t="s">
        <v>8580</v>
      </c>
      <c r="D5173" s="244" t="s">
        <v>63</v>
      </c>
      <c r="E5173" s="244" t="s">
        <v>5269</v>
      </c>
      <c r="F5173" s="245">
        <v>2.37</v>
      </c>
    </row>
    <row r="5174" spans="1:6" ht="13.5">
      <c r="A5174" s="244" t="s">
        <v>14864</v>
      </c>
      <c r="B5174" s="244" t="str">
        <f t="shared" si="80"/>
        <v>88485U</v>
      </c>
      <c r="C5174" s="244" t="s">
        <v>8581</v>
      </c>
      <c r="D5174" s="244" t="s">
        <v>63</v>
      </c>
      <c r="E5174" s="244" t="s">
        <v>5269</v>
      </c>
      <c r="F5174" s="245">
        <v>2.06</v>
      </c>
    </row>
    <row r="5175" spans="1:6" ht="13.5">
      <c r="A5175" s="244" t="s">
        <v>14865</v>
      </c>
      <c r="B5175" s="244" t="str">
        <f t="shared" si="80"/>
        <v>88486U</v>
      </c>
      <c r="C5175" s="244" t="s">
        <v>8582</v>
      </c>
      <c r="D5175" s="244" t="s">
        <v>63</v>
      </c>
      <c r="E5175" s="244" t="s">
        <v>4900</v>
      </c>
      <c r="F5175" s="245">
        <v>10.29</v>
      </c>
    </row>
    <row r="5176" spans="1:6" ht="13.5">
      <c r="A5176" s="244" t="s">
        <v>14866</v>
      </c>
      <c r="B5176" s="244" t="str">
        <f t="shared" si="80"/>
        <v>88487U</v>
      </c>
      <c r="C5176" s="244" t="s">
        <v>8583</v>
      </c>
      <c r="D5176" s="244" t="s">
        <v>63</v>
      </c>
      <c r="E5176" s="244" t="s">
        <v>4900</v>
      </c>
      <c r="F5176" s="245">
        <v>9.31</v>
      </c>
    </row>
    <row r="5177" spans="1:6" ht="13.5">
      <c r="A5177" s="244" t="s">
        <v>14867</v>
      </c>
      <c r="B5177" s="244" t="str">
        <f t="shared" si="80"/>
        <v>88488U</v>
      </c>
      <c r="C5177" s="244" t="s">
        <v>4503</v>
      </c>
      <c r="D5177" s="244" t="s">
        <v>63</v>
      </c>
      <c r="E5177" s="244" t="s">
        <v>4900</v>
      </c>
      <c r="F5177" s="245">
        <v>13.08</v>
      </c>
    </row>
    <row r="5178" spans="1:6" ht="13.5">
      <c r="A5178" s="244" t="s">
        <v>14868</v>
      </c>
      <c r="B5178" s="244" t="str">
        <f t="shared" si="80"/>
        <v>88489U</v>
      </c>
      <c r="C5178" s="244" t="s">
        <v>4831</v>
      </c>
      <c r="D5178" s="244" t="s">
        <v>63</v>
      </c>
      <c r="E5178" s="244" t="s">
        <v>4900</v>
      </c>
      <c r="F5178" s="245">
        <v>11.69</v>
      </c>
    </row>
    <row r="5179" spans="1:6" ht="13.5">
      <c r="A5179" s="244" t="s">
        <v>14869</v>
      </c>
      <c r="B5179" s="244" t="str">
        <f t="shared" si="80"/>
        <v>88490U</v>
      </c>
      <c r="C5179" s="244" t="s">
        <v>8584</v>
      </c>
      <c r="D5179" s="244" t="s">
        <v>63</v>
      </c>
      <c r="E5179" s="244" t="s">
        <v>4952</v>
      </c>
      <c r="F5179" s="245">
        <v>7.88</v>
      </c>
    </row>
    <row r="5180" spans="1:6" ht="13.5">
      <c r="A5180" s="244" t="s">
        <v>14870</v>
      </c>
      <c r="B5180" s="244" t="str">
        <f t="shared" si="80"/>
        <v>88491U</v>
      </c>
      <c r="C5180" s="244" t="s">
        <v>8585</v>
      </c>
      <c r="D5180" s="244" t="s">
        <v>63</v>
      </c>
      <c r="E5180" s="244" t="s">
        <v>4952</v>
      </c>
      <c r="F5180" s="245">
        <v>7.65</v>
      </c>
    </row>
    <row r="5181" spans="1:6" ht="13.5">
      <c r="A5181" s="244" t="s">
        <v>14871</v>
      </c>
      <c r="B5181" s="244" t="str">
        <f t="shared" si="80"/>
        <v>88492U</v>
      </c>
      <c r="C5181" s="244" t="s">
        <v>8586</v>
      </c>
      <c r="D5181" s="244" t="s">
        <v>63</v>
      </c>
      <c r="E5181" s="244" t="s">
        <v>4952</v>
      </c>
      <c r="F5181" s="245">
        <v>9.41</v>
      </c>
    </row>
    <row r="5182" spans="1:6" ht="13.5">
      <c r="A5182" s="244" t="s">
        <v>14872</v>
      </c>
      <c r="B5182" s="244" t="str">
        <f t="shared" si="80"/>
        <v>88493U</v>
      </c>
      <c r="C5182" s="244" t="s">
        <v>8587</v>
      </c>
      <c r="D5182" s="244" t="s">
        <v>63</v>
      </c>
      <c r="E5182" s="244" t="s">
        <v>4952</v>
      </c>
      <c r="F5182" s="245">
        <v>9.07</v>
      </c>
    </row>
    <row r="5183" spans="1:6" ht="13.5">
      <c r="A5183" s="244" t="s">
        <v>14873</v>
      </c>
      <c r="B5183" s="244" t="str">
        <f t="shared" si="80"/>
        <v>88494U</v>
      </c>
      <c r="C5183" s="244" t="s">
        <v>4832</v>
      </c>
      <c r="D5183" s="244" t="s">
        <v>63</v>
      </c>
      <c r="E5183" s="244" t="s">
        <v>4900</v>
      </c>
      <c r="F5183" s="245">
        <v>14.03</v>
      </c>
    </row>
    <row r="5184" spans="1:6" ht="13.5">
      <c r="A5184" s="244" t="s">
        <v>14874</v>
      </c>
      <c r="B5184" s="244" t="str">
        <f t="shared" si="80"/>
        <v>88495U</v>
      </c>
      <c r="C5184" s="244" t="s">
        <v>4834</v>
      </c>
      <c r="D5184" s="244" t="s">
        <v>63</v>
      </c>
      <c r="E5184" s="244" t="s">
        <v>4900</v>
      </c>
      <c r="F5184" s="245">
        <v>7.4</v>
      </c>
    </row>
    <row r="5185" spans="1:6" ht="13.5">
      <c r="A5185" s="244" t="s">
        <v>14875</v>
      </c>
      <c r="B5185" s="244" t="str">
        <f t="shared" si="80"/>
        <v>88496U</v>
      </c>
      <c r="C5185" s="244" t="s">
        <v>8588</v>
      </c>
      <c r="D5185" s="244" t="s">
        <v>63</v>
      </c>
      <c r="E5185" s="244" t="s">
        <v>4900</v>
      </c>
      <c r="F5185" s="245">
        <v>19</v>
      </c>
    </row>
    <row r="5186" spans="1:6" ht="13.5">
      <c r="A5186" s="244" t="s">
        <v>14876</v>
      </c>
      <c r="B5186" s="244" t="str">
        <f t="shared" si="80"/>
        <v>88497U</v>
      </c>
      <c r="C5186" s="244" t="s">
        <v>8589</v>
      </c>
      <c r="D5186" s="244" t="s">
        <v>63</v>
      </c>
      <c r="E5186" s="244" t="s">
        <v>4900</v>
      </c>
      <c r="F5186" s="245">
        <v>10.14</v>
      </c>
    </row>
    <row r="5187" spans="1:6" ht="13.5">
      <c r="A5187" s="244" t="s">
        <v>14877</v>
      </c>
      <c r="B5187" s="244" t="str">
        <f t="shared" si="80"/>
        <v>95305U</v>
      </c>
      <c r="C5187" s="244" t="s">
        <v>8590</v>
      </c>
      <c r="D5187" s="244" t="s">
        <v>63</v>
      </c>
      <c r="E5187" s="244" t="s">
        <v>4900</v>
      </c>
      <c r="F5187" s="245">
        <v>12.15</v>
      </c>
    </row>
    <row r="5188" spans="1:6" ht="13.5">
      <c r="A5188" s="244" t="s">
        <v>14878</v>
      </c>
      <c r="B5188" s="244" t="str">
        <f t="shared" si="80"/>
        <v>95306U</v>
      </c>
      <c r="C5188" s="244" t="s">
        <v>8591</v>
      </c>
      <c r="D5188" s="244" t="s">
        <v>63</v>
      </c>
      <c r="E5188" s="244" t="s">
        <v>4900</v>
      </c>
      <c r="F5188" s="245">
        <v>13.91</v>
      </c>
    </row>
    <row r="5189" spans="1:6" ht="13.5">
      <c r="A5189" s="244" t="s">
        <v>14879</v>
      </c>
      <c r="B5189" s="244" t="str">
        <f t="shared" si="80"/>
        <v>95622U</v>
      </c>
      <c r="C5189" s="244" t="s">
        <v>8592</v>
      </c>
      <c r="D5189" s="244" t="s">
        <v>63</v>
      </c>
      <c r="E5189" s="244" t="s">
        <v>4900</v>
      </c>
      <c r="F5189" s="245">
        <v>11.4</v>
      </c>
    </row>
    <row r="5190" spans="1:6" ht="13.5">
      <c r="A5190" s="244" t="s">
        <v>14880</v>
      </c>
      <c r="B5190" s="244" t="str">
        <f t="shared" si="80"/>
        <v>95623U</v>
      </c>
      <c r="C5190" s="244" t="s">
        <v>8593</v>
      </c>
      <c r="D5190" s="244" t="s">
        <v>63</v>
      </c>
      <c r="E5190" s="244" t="s">
        <v>4900</v>
      </c>
      <c r="F5190" s="245">
        <v>8.91</v>
      </c>
    </row>
    <row r="5191" spans="1:6" ht="13.5">
      <c r="A5191" s="244" t="s">
        <v>14881</v>
      </c>
      <c r="B5191" s="244" t="str">
        <f t="shared" si="80"/>
        <v>95624U</v>
      </c>
      <c r="C5191" s="244" t="s">
        <v>8594</v>
      </c>
      <c r="D5191" s="244" t="s">
        <v>63</v>
      </c>
      <c r="E5191" s="244" t="s">
        <v>4900</v>
      </c>
      <c r="F5191" s="245">
        <v>16.46</v>
      </c>
    </row>
    <row r="5192" spans="1:6" ht="13.5">
      <c r="A5192" s="244" t="s">
        <v>14882</v>
      </c>
      <c r="B5192" s="244" t="str">
        <f t="shared" ref="B5192:B5255" si="81">A5192&amp;"U"</f>
        <v>95625U</v>
      </c>
      <c r="C5192" s="244" t="s">
        <v>8595</v>
      </c>
      <c r="D5192" s="244" t="s">
        <v>63</v>
      </c>
      <c r="E5192" s="244" t="s">
        <v>4900</v>
      </c>
      <c r="F5192" s="245">
        <v>18.05</v>
      </c>
    </row>
    <row r="5193" spans="1:6" ht="13.5">
      <c r="A5193" s="244" t="s">
        <v>14883</v>
      </c>
      <c r="B5193" s="244" t="str">
        <f t="shared" si="81"/>
        <v>95626U</v>
      </c>
      <c r="C5193" s="244" t="s">
        <v>8596</v>
      </c>
      <c r="D5193" s="244" t="s">
        <v>63</v>
      </c>
      <c r="E5193" s="244" t="s">
        <v>4900</v>
      </c>
      <c r="F5193" s="245">
        <v>12.2</v>
      </c>
    </row>
    <row r="5194" spans="1:6" ht="13.5">
      <c r="A5194" s="244" t="s">
        <v>14884</v>
      </c>
      <c r="B5194" s="244" t="str">
        <f t="shared" si="81"/>
        <v>96126U</v>
      </c>
      <c r="C5194" s="244" t="s">
        <v>8597</v>
      </c>
      <c r="D5194" s="244" t="s">
        <v>63</v>
      </c>
      <c r="E5194" s="244" t="s">
        <v>4900</v>
      </c>
      <c r="F5194" s="245">
        <v>12.19</v>
      </c>
    </row>
    <row r="5195" spans="1:6" ht="13.5">
      <c r="A5195" s="244" t="s">
        <v>14885</v>
      </c>
      <c r="B5195" s="244" t="str">
        <f t="shared" si="81"/>
        <v>96127U</v>
      </c>
      <c r="C5195" s="244" t="s">
        <v>8598</v>
      </c>
      <c r="D5195" s="244" t="s">
        <v>63</v>
      </c>
      <c r="E5195" s="244" t="s">
        <v>4900</v>
      </c>
      <c r="F5195" s="245">
        <v>9.07</v>
      </c>
    </row>
    <row r="5196" spans="1:6" ht="13.5">
      <c r="A5196" s="244" t="s">
        <v>14886</v>
      </c>
      <c r="B5196" s="244" t="str">
        <f t="shared" si="81"/>
        <v>96128U</v>
      </c>
      <c r="C5196" s="244" t="s">
        <v>8599</v>
      </c>
      <c r="D5196" s="244" t="s">
        <v>63</v>
      </c>
      <c r="E5196" s="244" t="s">
        <v>4900</v>
      </c>
      <c r="F5196" s="245">
        <v>18.48</v>
      </c>
    </row>
    <row r="5197" spans="1:6" ht="13.5">
      <c r="A5197" s="244" t="s">
        <v>14887</v>
      </c>
      <c r="B5197" s="244" t="str">
        <f t="shared" si="81"/>
        <v>96129U</v>
      </c>
      <c r="C5197" s="244" t="s">
        <v>8600</v>
      </c>
      <c r="D5197" s="244" t="s">
        <v>63</v>
      </c>
      <c r="E5197" s="244" t="s">
        <v>4900</v>
      </c>
      <c r="F5197" s="245">
        <v>20.5</v>
      </c>
    </row>
    <row r="5198" spans="1:6" ht="13.5">
      <c r="A5198" s="244" t="s">
        <v>14888</v>
      </c>
      <c r="B5198" s="244" t="str">
        <f t="shared" si="81"/>
        <v>96130U</v>
      </c>
      <c r="C5198" s="244" t="s">
        <v>8601</v>
      </c>
      <c r="D5198" s="244" t="s">
        <v>63</v>
      </c>
      <c r="E5198" s="244" t="s">
        <v>4900</v>
      </c>
      <c r="F5198" s="245">
        <v>13.17</v>
      </c>
    </row>
    <row r="5199" spans="1:6" ht="13.5">
      <c r="A5199" s="244" t="s">
        <v>14889</v>
      </c>
      <c r="B5199" s="244" t="str">
        <f t="shared" si="81"/>
        <v>96131U</v>
      </c>
      <c r="C5199" s="244" t="s">
        <v>8602</v>
      </c>
      <c r="D5199" s="244" t="s">
        <v>63</v>
      </c>
      <c r="E5199" s="244" t="s">
        <v>4900</v>
      </c>
      <c r="F5199" s="245">
        <v>16.75</v>
      </c>
    </row>
    <row r="5200" spans="1:6" ht="13.5">
      <c r="A5200" s="244" t="s">
        <v>14890</v>
      </c>
      <c r="B5200" s="244" t="str">
        <f t="shared" si="81"/>
        <v>96132U</v>
      </c>
      <c r="C5200" s="244" t="s">
        <v>8603</v>
      </c>
      <c r="D5200" s="244" t="s">
        <v>63</v>
      </c>
      <c r="E5200" s="244" t="s">
        <v>4900</v>
      </c>
      <c r="F5200" s="245">
        <v>12.61</v>
      </c>
    </row>
    <row r="5201" spans="1:6" ht="13.5">
      <c r="A5201" s="244" t="s">
        <v>14891</v>
      </c>
      <c r="B5201" s="244" t="str">
        <f t="shared" si="81"/>
        <v>96133U</v>
      </c>
      <c r="C5201" s="244" t="s">
        <v>8604</v>
      </c>
      <c r="D5201" s="244" t="s">
        <v>63</v>
      </c>
      <c r="E5201" s="244" t="s">
        <v>4900</v>
      </c>
      <c r="F5201" s="245">
        <v>25.12</v>
      </c>
    </row>
    <row r="5202" spans="1:6" ht="13.5">
      <c r="A5202" s="244" t="s">
        <v>14892</v>
      </c>
      <c r="B5202" s="244" t="str">
        <f t="shared" si="81"/>
        <v>96134U</v>
      </c>
      <c r="C5202" s="244" t="s">
        <v>8605</v>
      </c>
      <c r="D5202" s="244" t="s">
        <v>63</v>
      </c>
      <c r="E5202" s="244" t="s">
        <v>4900</v>
      </c>
      <c r="F5202" s="245">
        <v>27.8</v>
      </c>
    </row>
    <row r="5203" spans="1:6" ht="13.5">
      <c r="A5203" s="244" t="s">
        <v>14893</v>
      </c>
      <c r="B5203" s="244" t="str">
        <f t="shared" si="81"/>
        <v>96135U</v>
      </c>
      <c r="C5203" s="244" t="s">
        <v>8606</v>
      </c>
      <c r="D5203" s="244" t="s">
        <v>63</v>
      </c>
      <c r="E5203" s="244" t="s">
        <v>4900</v>
      </c>
      <c r="F5203" s="245">
        <v>18.07</v>
      </c>
    </row>
    <row r="5204" spans="1:6" ht="13.5">
      <c r="A5204" s="244" t="s">
        <v>14894</v>
      </c>
      <c r="B5204" s="244" t="str">
        <f t="shared" si="81"/>
        <v>6082U</v>
      </c>
      <c r="C5204" s="244" t="s">
        <v>4827</v>
      </c>
      <c r="D5204" s="244" t="s">
        <v>63</v>
      </c>
      <c r="E5204" s="244" t="s">
        <v>4900</v>
      </c>
      <c r="F5204" s="245">
        <v>14.66</v>
      </c>
    </row>
    <row r="5205" spans="1:6" ht="13.5">
      <c r="A5205" s="244" t="s">
        <v>14895</v>
      </c>
      <c r="B5205" s="244" t="str">
        <f t="shared" si="81"/>
        <v>40905U</v>
      </c>
      <c r="C5205" s="244" t="s">
        <v>8607</v>
      </c>
      <c r="D5205" s="244" t="s">
        <v>63</v>
      </c>
      <c r="E5205" s="244" t="s">
        <v>4900</v>
      </c>
      <c r="F5205" s="245">
        <v>18.8</v>
      </c>
    </row>
    <row r="5206" spans="1:6" ht="13.5">
      <c r="A5206" s="244" t="s">
        <v>8608</v>
      </c>
      <c r="B5206" s="244" t="str">
        <f t="shared" si="81"/>
        <v>73739/1U</v>
      </c>
      <c r="C5206" s="244" t="s">
        <v>8609</v>
      </c>
      <c r="D5206" s="244" t="s">
        <v>63</v>
      </c>
      <c r="E5206" s="244" t="s">
        <v>4900</v>
      </c>
      <c r="F5206" s="245">
        <v>14.87</v>
      </c>
    </row>
    <row r="5207" spans="1:6" ht="13.5">
      <c r="A5207" s="244" t="s">
        <v>8610</v>
      </c>
      <c r="B5207" s="244" t="str">
        <f t="shared" si="81"/>
        <v>74065/1U</v>
      </c>
      <c r="C5207" s="244" t="s">
        <v>8611</v>
      </c>
      <c r="D5207" s="244" t="s">
        <v>63</v>
      </c>
      <c r="E5207" s="244" t="s">
        <v>4900</v>
      </c>
      <c r="F5207" s="245">
        <v>20.010000000000002</v>
      </c>
    </row>
    <row r="5208" spans="1:6" ht="13.5">
      <c r="A5208" s="244" t="s">
        <v>8612</v>
      </c>
      <c r="B5208" s="244" t="str">
        <f t="shared" si="81"/>
        <v>74065/2U</v>
      </c>
      <c r="C5208" s="244" t="s">
        <v>8613</v>
      </c>
      <c r="D5208" s="244" t="s">
        <v>63</v>
      </c>
      <c r="E5208" s="244" t="s">
        <v>4900</v>
      </c>
      <c r="F5208" s="245">
        <v>19.64</v>
      </c>
    </row>
    <row r="5209" spans="1:6" ht="13.5">
      <c r="A5209" s="244" t="s">
        <v>8614</v>
      </c>
      <c r="B5209" s="244" t="str">
        <f t="shared" si="81"/>
        <v>74065/3U</v>
      </c>
      <c r="C5209" s="244" t="s">
        <v>8615</v>
      </c>
      <c r="D5209" s="244" t="s">
        <v>63</v>
      </c>
      <c r="E5209" s="244" t="s">
        <v>4900</v>
      </c>
      <c r="F5209" s="245">
        <v>19.53</v>
      </c>
    </row>
    <row r="5210" spans="1:6" ht="13.5">
      <c r="A5210" s="244" t="s">
        <v>14896</v>
      </c>
      <c r="B5210" s="244" t="str">
        <f t="shared" si="81"/>
        <v>79463U</v>
      </c>
      <c r="C5210" s="244" t="s">
        <v>8616</v>
      </c>
      <c r="D5210" s="244" t="s">
        <v>63</v>
      </c>
      <c r="E5210" s="244" t="s">
        <v>4900</v>
      </c>
      <c r="F5210" s="245">
        <v>12.35</v>
      </c>
    </row>
    <row r="5211" spans="1:6" ht="13.5">
      <c r="A5211" s="244" t="s">
        <v>14897</v>
      </c>
      <c r="B5211" s="244" t="str">
        <f t="shared" si="81"/>
        <v>79464U</v>
      </c>
      <c r="C5211" s="244" t="s">
        <v>8617</v>
      </c>
      <c r="D5211" s="244" t="s">
        <v>63</v>
      </c>
      <c r="E5211" s="244" t="s">
        <v>4900</v>
      </c>
      <c r="F5211" s="245">
        <v>16.64</v>
      </c>
    </row>
    <row r="5212" spans="1:6" ht="13.5">
      <c r="A5212" s="244" t="s">
        <v>14898</v>
      </c>
      <c r="B5212" s="244" t="str">
        <f t="shared" si="81"/>
        <v>79466U</v>
      </c>
      <c r="C5212" s="244" t="s">
        <v>8618</v>
      </c>
      <c r="D5212" s="244" t="s">
        <v>63</v>
      </c>
      <c r="E5212" s="244" t="s">
        <v>4900</v>
      </c>
      <c r="F5212" s="245">
        <v>16.28</v>
      </c>
    </row>
    <row r="5213" spans="1:6" ht="13.5">
      <c r="A5213" s="244" t="s">
        <v>8619</v>
      </c>
      <c r="B5213" s="244" t="str">
        <f t="shared" si="81"/>
        <v>79497/1U</v>
      </c>
      <c r="C5213" s="244" t="s">
        <v>8620</v>
      </c>
      <c r="D5213" s="244" t="s">
        <v>63</v>
      </c>
      <c r="E5213" s="244" t="s">
        <v>4900</v>
      </c>
      <c r="F5213" s="245">
        <v>20.72</v>
      </c>
    </row>
    <row r="5214" spans="1:6" ht="13.5">
      <c r="A5214" s="244" t="s">
        <v>14899</v>
      </c>
      <c r="B5214" s="244" t="str">
        <f t="shared" si="81"/>
        <v>84645U</v>
      </c>
      <c r="C5214" s="244" t="s">
        <v>8621</v>
      </c>
      <c r="D5214" s="244" t="s">
        <v>63</v>
      </c>
      <c r="E5214" s="244" t="s">
        <v>4900</v>
      </c>
      <c r="F5214" s="245">
        <v>16.059999999999999</v>
      </c>
    </row>
    <row r="5215" spans="1:6" ht="13.5">
      <c r="A5215" s="244" t="s">
        <v>14900</v>
      </c>
      <c r="B5215" s="244" t="str">
        <f t="shared" si="81"/>
        <v>84657U</v>
      </c>
      <c r="C5215" s="244" t="s">
        <v>8622</v>
      </c>
      <c r="D5215" s="244" t="s">
        <v>63</v>
      </c>
      <c r="E5215" s="244" t="s">
        <v>4900</v>
      </c>
      <c r="F5215" s="245">
        <v>7.38</v>
      </c>
    </row>
    <row r="5216" spans="1:6" ht="13.5">
      <c r="A5216" s="244" t="s">
        <v>14901</v>
      </c>
      <c r="B5216" s="244" t="str">
        <f t="shared" si="81"/>
        <v>84659U</v>
      </c>
      <c r="C5216" s="244" t="s">
        <v>8623</v>
      </c>
      <c r="D5216" s="244" t="s">
        <v>63</v>
      </c>
      <c r="E5216" s="244" t="s">
        <v>4900</v>
      </c>
      <c r="F5216" s="245">
        <v>13.77</v>
      </c>
    </row>
    <row r="5217" spans="1:6" ht="13.5">
      <c r="A5217" s="244" t="s">
        <v>14902</v>
      </c>
      <c r="B5217" s="244" t="str">
        <f t="shared" si="81"/>
        <v>84679U</v>
      </c>
      <c r="C5217" s="244" t="s">
        <v>8624</v>
      </c>
      <c r="D5217" s="244" t="s">
        <v>63</v>
      </c>
      <c r="E5217" s="244" t="s">
        <v>4900</v>
      </c>
      <c r="F5217" s="245">
        <v>16.55</v>
      </c>
    </row>
    <row r="5218" spans="1:6" ht="13.5">
      <c r="A5218" s="244" t="s">
        <v>14903</v>
      </c>
      <c r="B5218" s="244" t="str">
        <f t="shared" si="81"/>
        <v>95464U</v>
      </c>
      <c r="C5218" s="244" t="s">
        <v>8625</v>
      </c>
      <c r="D5218" s="244" t="s">
        <v>63</v>
      </c>
      <c r="E5218" s="244" t="s">
        <v>4900</v>
      </c>
      <c r="F5218" s="245">
        <v>18.88</v>
      </c>
    </row>
    <row r="5219" spans="1:6" ht="13.5">
      <c r="A5219" s="244" t="s">
        <v>17535</v>
      </c>
      <c r="B5219" s="244" t="str">
        <f t="shared" si="81"/>
        <v>100716U</v>
      </c>
      <c r="C5219" s="244" t="s">
        <v>17536</v>
      </c>
      <c r="D5219" s="244" t="s">
        <v>63</v>
      </c>
      <c r="E5219" s="244" t="s">
        <v>4952</v>
      </c>
      <c r="F5219" s="245">
        <v>22.03</v>
      </c>
    </row>
    <row r="5220" spans="1:6" ht="13.5">
      <c r="A5220" s="244" t="s">
        <v>17537</v>
      </c>
      <c r="B5220" s="244" t="str">
        <f t="shared" si="81"/>
        <v>100717U</v>
      </c>
      <c r="C5220" s="244" t="s">
        <v>17538</v>
      </c>
      <c r="D5220" s="244" t="s">
        <v>63</v>
      </c>
      <c r="E5220" s="244" t="s">
        <v>4900</v>
      </c>
      <c r="F5220" s="245">
        <v>6.42</v>
      </c>
    </row>
    <row r="5221" spans="1:6" ht="13.5">
      <c r="A5221" s="244" t="s">
        <v>17539</v>
      </c>
      <c r="B5221" s="244" t="str">
        <f t="shared" si="81"/>
        <v>100718U</v>
      </c>
      <c r="C5221" s="244" t="s">
        <v>17540</v>
      </c>
      <c r="D5221" s="244" t="s">
        <v>65</v>
      </c>
      <c r="E5221" s="244" t="s">
        <v>4900</v>
      </c>
      <c r="F5221" s="245">
        <v>0.94</v>
      </c>
    </row>
    <row r="5222" spans="1:6" ht="13.5">
      <c r="A5222" s="244" t="s">
        <v>17541</v>
      </c>
      <c r="B5222" s="244" t="str">
        <f t="shared" si="81"/>
        <v>100719U</v>
      </c>
      <c r="C5222" s="244" t="s">
        <v>17542</v>
      </c>
      <c r="D5222" s="244" t="s">
        <v>63</v>
      </c>
      <c r="E5222" s="244" t="s">
        <v>4952</v>
      </c>
      <c r="F5222" s="245">
        <v>6.67</v>
      </c>
    </row>
    <row r="5223" spans="1:6" ht="13.5">
      <c r="A5223" s="244" t="s">
        <v>17543</v>
      </c>
      <c r="B5223" s="244" t="str">
        <f t="shared" si="81"/>
        <v>100720U</v>
      </c>
      <c r="C5223" s="244" t="s">
        <v>17544</v>
      </c>
      <c r="D5223" s="244" t="s">
        <v>63</v>
      </c>
      <c r="E5223" s="244" t="s">
        <v>4900</v>
      </c>
      <c r="F5223" s="245">
        <v>6.98</v>
      </c>
    </row>
    <row r="5224" spans="1:6" ht="13.5">
      <c r="A5224" s="244" t="s">
        <v>17545</v>
      </c>
      <c r="B5224" s="244" t="str">
        <f t="shared" si="81"/>
        <v>100721U</v>
      </c>
      <c r="C5224" s="244" t="s">
        <v>17546</v>
      </c>
      <c r="D5224" s="244" t="s">
        <v>63</v>
      </c>
      <c r="E5224" s="244" t="s">
        <v>4952</v>
      </c>
      <c r="F5224" s="245">
        <v>16.45</v>
      </c>
    </row>
    <row r="5225" spans="1:6" ht="13.5">
      <c r="A5225" s="244" t="s">
        <v>17547</v>
      </c>
      <c r="B5225" s="244" t="str">
        <f t="shared" si="81"/>
        <v>100722U</v>
      </c>
      <c r="C5225" s="244" t="s">
        <v>17548</v>
      </c>
      <c r="D5225" s="244" t="s">
        <v>63</v>
      </c>
      <c r="E5225" s="244" t="s">
        <v>4900</v>
      </c>
      <c r="F5225" s="245">
        <v>16.2</v>
      </c>
    </row>
    <row r="5226" spans="1:6" ht="13.5">
      <c r="A5226" s="244" t="s">
        <v>17549</v>
      </c>
      <c r="B5226" s="244" t="str">
        <f t="shared" si="81"/>
        <v>100723U</v>
      </c>
      <c r="C5226" s="244" t="s">
        <v>17550</v>
      </c>
      <c r="D5226" s="244" t="s">
        <v>63</v>
      </c>
      <c r="E5226" s="244" t="s">
        <v>4952</v>
      </c>
      <c r="F5226" s="245">
        <v>6.84</v>
      </c>
    </row>
    <row r="5227" spans="1:6" ht="13.5">
      <c r="A5227" s="244" t="s">
        <v>17551</v>
      </c>
      <c r="B5227" s="244" t="str">
        <f t="shared" si="81"/>
        <v>100724U</v>
      </c>
      <c r="C5227" s="244" t="s">
        <v>17552</v>
      </c>
      <c r="D5227" s="244" t="s">
        <v>63</v>
      </c>
      <c r="E5227" s="244" t="s">
        <v>4900</v>
      </c>
      <c r="F5227" s="245">
        <v>8.66</v>
      </c>
    </row>
    <row r="5228" spans="1:6" ht="13.5">
      <c r="A5228" s="244" t="s">
        <v>17553</v>
      </c>
      <c r="B5228" s="244" t="str">
        <f t="shared" si="81"/>
        <v>100725U</v>
      </c>
      <c r="C5228" s="244" t="s">
        <v>17554</v>
      </c>
      <c r="D5228" s="244" t="s">
        <v>63</v>
      </c>
      <c r="E5228" s="244" t="s">
        <v>4952</v>
      </c>
      <c r="F5228" s="245">
        <v>16.29</v>
      </c>
    </row>
    <row r="5229" spans="1:6" ht="13.5">
      <c r="A5229" s="244" t="s">
        <v>17555</v>
      </c>
      <c r="B5229" s="244" t="str">
        <f t="shared" si="81"/>
        <v>100726U</v>
      </c>
      <c r="C5229" s="244" t="s">
        <v>17556</v>
      </c>
      <c r="D5229" s="244" t="s">
        <v>63</v>
      </c>
      <c r="E5229" s="244" t="s">
        <v>4900</v>
      </c>
      <c r="F5229" s="245">
        <v>17.809999999999999</v>
      </c>
    </row>
    <row r="5230" spans="1:6" ht="13.5">
      <c r="A5230" s="244" t="s">
        <v>17557</v>
      </c>
      <c r="B5230" s="244" t="str">
        <f t="shared" si="81"/>
        <v>100727U</v>
      </c>
      <c r="C5230" s="244" t="s">
        <v>17558</v>
      </c>
      <c r="D5230" s="244" t="s">
        <v>63</v>
      </c>
      <c r="E5230" s="244" t="s">
        <v>4952</v>
      </c>
      <c r="F5230" s="245">
        <v>11</v>
      </c>
    </row>
    <row r="5231" spans="1:6" ht="13.5">
      <c r="A5231" s="244" t="s">
        <v>17559</v>
      </c>
      <c r="B5231" s="244" t="str">
        <f t="shared" si="81"/>
        <v>100728U</v>
      </c>
      <c r="C5231" s="244" t="s">
        <v>17560</v>
      </c>
      <c r="D5231" s="244" t="s">
        <v>63</v>
      </c>
      <c r="E5231" s="244" t="s">
        <v>4900</v>
      </c>
      <c r="F5231" s="245">
        <v>11.36</v>
      </c>
    </row>
    <row r="5232" spans="1:6" ht="13.5">
      <c r="A5232" s="244" t="s">
        <v>17561</v>
      </c>
      <c r="B5232" s="244" t="str">
        <f t="shared" si="81"/>
        <v>100729U</v>
      </c>
      <c r="C5232" s="244" t="s">
        <v>17562</v>
      </c>
      <c r="D5232" s="244" t="s">
        <v>63</v>
      </c>
      <c r="E5232" s="244" t="s">
        <v>4952</v>
      </c>
      <c r="F5232" s="245">
        <v>13.86</v>
      </c>
    </row>
    <row r="5233" spans="1:6" ht="13.5">
      <c r="A5233" s="244" t="s">
        <v>17563</v>
      </c>
      <c r="B5233" s="244" t="str">
        <f t="shared" si="81"/>
        <v>100730U</v>
      </c>
      <c r="C5233" s="244" t="s">
        <v>17564</v>
      </c>
      <c r="D5233" s="244" t="s">
        <v>63</v>
      </c>
      <c r="E5233" s="244" t="s">
        <v>4900</v>
      </c>
      <c r="F5233" s="245">
        <v>16.32</v>
      </c>
    </row>
    <row r="5234" spans="1:6" ht="13.5">
      <c r="A5234" s="244" t="s">
        <v>17565</v>
      </c>
      <c r="B5234" s="244" t="str">
        <f t="shared" si="81"/>
        <v>100733U</v>
      </c>
      <c r="C5234" s="244" t="s">
        <v>17566</v>
      </c>
      <c r="D5234" s="244" t="s">
        <v>63</v>
      </c>
      <c r="E5234" s="244" t="s">
        <v>4952</v>
      </c>
      <c r="F5234" s="245">
        <v>8.5299999999999994</v>
      </c>
    </row>
    <row r="5235" spans="1:6" ht="13.5">
      <c r="A5235" s="244" t="s">
        <v>17567</v>
      </c>
      <c r="B5235" s="244" t="str">
        <f t="shared" si="81"/>
        <v>100734U</v>
      </c>
      <c r="C5235" s="244" t="s">
        <v>17568</v>
      </c>
      <c r="D5235" s="244" t="s">
        <v>63</v>
      </c>
      <c r="E5235" s="244" t="s">
        <v>4900</v>
      </c>
      <c r="F5235" s="245">
        <v>10.77</v>
      </c>
    </row>
    <row r="5236" spans="1:6" ht="13.5">
      <c r="A5236" s="244" t="s">
        <v>17569</v>
      </c>
      <c r="B5236" s="244" t="str">
        <f t="shared" si="81"/>
        <v>100735U</v>
      </c>
      <c r="C5236" s="244" t="s">
        <v>17570</v>
      </c>
      <c r="D5236" s="244" t="s">
        <v>63</v>
      </c>
      <c r="E5236" s="244" t="s">
        <v>4952</v>
      </c>
      <c r="F5236" s="245">
        <v>7.33</v>
      </c>
    </row>
    <row r="5237" spans="1:6" ht="13.5">
      <c r="A5237" s="244" t="s">
        <v>17571</v>
      </c>
      <c r="B5237" s="244" t="str">
        <f t="shared" si="81"/>
        <v>100736U</v>
      </c>
      <c r="C5237" s="244" t="s">
        <v>17572</v>
      </c>
      <c r="D5237" s="244" t="s">
        <v>63</v>
      </c>
      <c r="E5237" s="244" t="s">
        <v>4900</v>
      </c>
      <c r="F5237" s="245">
        <v>9.8000000000000007</v>
      </c>
    </row>
    <row r="5238" spans="1:6" ht="13.5">
      <c r="A5238" s="244" t="s">
        <v>17573</v>
      </c>
      <c r="B5238" s="244" t="str">
        <f t="shared" si="81"/>
        <v>100739U</v>
      </c>
      <c r="C5238" s="244" t="s">
        <v>17574</v>
      </c>
      <c r="D5238" s="244" t="s">
        <v>63</v>
      </c>
      <c r="E5238" s="244" t="s">
        <v>4952</v>
      </c>
      <c r="F5238" s="245">
        <v>6.44</v>
      </c>
    </row>
    <row r="5239" spans="1:6" ht="13.5">
      <c r="A5239" s="244" t="s">
        <v>17575</v>
      </c>
      <c r="B5239" s="244" t="str">
        <f t="shared" si="81"/>
        <v>100740U</v>
      </c>
      <c r="C5239" s="244" t="s">
        <v>17576</v>
      </c>
      <c r="D5239" s="244" t="s">
        <v>63</v>
      </c>
      <c r="E5239" s="244" t="s">
        <v>4900</v>
      </c>
      <c r="F5239" s="245">
        <v>7.24</v>
      </c>
    </row>
    <row r="5240" spans="1:6" ht="13.5">
      <c r="A5240" s="244" t="s">
        <v>17577</v>
      </c>
      <c r="B5240" s="244" t="str">
        <f t="shared" si="81"/>
        <v>100741U</v>
      </c>
      <c r="C5240" s="244" t="s">
        <v>17578</v>
      </c>
      <c r="D5240" s="244" t="s">
        <v>63</v>
      </c>
      <c r="E5240" s="244" t="s">
        <v>4952</v>
      </c>
      <c r="F5240" s="245">
        <v>16.100000000000001</v>
      </c>
    </row>
    <row r="5241" spans="1:6" ht="13.5">
      <c r="A5241" s="244" t="s">
        <v>17579</v>
      </c>
      <c r="B5241" s="244" t="str">
        <f t="shared" si="81"/>
        <v>100742U</v>
      </c>
      <c r="C5241" s="244" t="s">
        <v>17580</v>
      </c>
      <c r="D5241" s="244" t="s">
        <v>63</v>
      </c>
      <c r="E5241" s="244" t="s">
        <v>4900</v>
      </c>
      <c r="F5241" s="245">
        <v>16.45</v>
      </c>
    </row>
    <row r="5242" spans="1:6" ht="13.5">
      <c r="A5242" s="244" t="s">
        <v>17581</v>
      </c>
      <c r="B5242" s="244" t="str">
        <f t="shared" si="81"/>
        <v>100743U</v>
      </c>
      <c r="C5242" s="244" t="s">
        <v>17582</v>
      </c>
      <c r="D5242" s="244" t="s">
        <v>63</v>
      </c>
      <c r="E5242" s="244" t="s">
        <v>4952</v>
      </c>
      <c r="F5242" s="245">
        <v>6.31</v>
      </c>
    </row>
    <row r="5243" spans="1:6" ht="13.5">
      <c r="A5243" s="244" t="s">
        <v>17583</v>
      </c>
      <c r="B5243" s="244" t="str">
        <f t="shared" si="81"/>
        <v>100744U</v>
      </c>
      <c r="C5243" s="244" t="s">
        <v>17584</v>
      </c>
      <c r="D5243" s="244" t="s">
        <v>63</v>
      </c>
      <c r="E5243" s="244" t="s">
        <v>5269</v>
      </c>
      <c r="F5243" s="245">
        <v>7.16</v>
      </c>
    </row>
    <row r="5244" spans="1:6" ht="13.5">
      <c r="A5244" s="244" t="s">
        <v>17585</v>
      </c>
      <c r="B5244" s="244" t="str">
        <f t="shared" si="81"/>
        <v>100745U</v>
      </c>
      <c r="C5244" s="244" t="s">
        <v>17586</v>
      </c>
      <c r="D5244" s="244" t="s">
        <v>63</v>
      </c>
      <c r="E5244" s="244" t="s">
        <v>4952</v>
      </c>
      <c r="F5244" s="245">
        <v>15.96</v>
      </c>
    </row>
    <row r="5245" spans="1:6" ht="13.5">
      <c r="A5245" s="244" t="s">
        <v>17587</v>
      </c>
      <c r="B5245" s="244" t="str">
        <f t="shared" si="81"/>
        <v>100746U</v>
      </c>
      <c r="C5245" s="244" t="s">
        <v>17588</v>
      </c>
      <c r="D5245" s="244" t="s">
        <v>63</v>
      </c>
      <c r="E5245" s="244" t="s">
        <v>5269</v>
      </c>
      <c r="F5245" s="245">
        <v>16.36</v>
      </c>
    </row>
    <row r="5246" spans="1:6" ht="13.5">
      <c r="A5246" s="244" t="s">
        <v>17589</v>
      </c>
      <c r="B5246" s="244" t="str">
        <f t="shared" si="81"/>
        <v>100747U</v>
      </c>
      <c r="C5246" s="244" t="s">
        <v>17590</v>
      </c>
      <c r="D5246" s="244" t="s">
        <v>63</v>
      </c>
      <c r="E5246" s="244" t="s">
        <v>4952</v>
      </c>
      <c r="F5246" s="245">
        <v>6.9</v>
      </c>
    </row>
    <row r="5247" spans="1:6" ht="13.5">
      <c r="A5247" s="244" t="s">
        <v>17591</v>
      </c>
      <c r="B5247" s="244" t="str">
        <f t="shared" si="81"/>
        <v>100748U</v>
      </c>
      <c r="C5247" s="244" t="s">
        <v>17592</v>
      </c>
      <c r="D5247" s="244" t="s">
        <v>63</v>
      </c>
      <c r="E5247" s="244" t="s">
        <v>4900</v>
      </c>
      <c r="F5247" s="245">
        <v>7.53</v>
      </c>
    </row>
    <row r="5248" spans="1:6" ht="13.5">
      <c r="A5248" s="244" t="s">
        <v>17593</v>
      </c>
      <c r="B5248" s="244" t="str">
        <f t="shared" si="81"/>
        <v>100749U</v>
      </c>
      <c r="C5248" s="244" t="s">
        <v>17594</v>
      </c>
      <c r="D5248" s="244" t="s">
        <v>63</v>
      </c>
      <c r="E5248" s="244" t="s">
        <v>4952</v>
      </c>
      <c r="F5248" s="245">
        <v>16.579999999999998</v>
      </c>
    </row>
    <row r="5249" spans="1:6" ht="13.5">
      <c r="A5249" s="244" t="s">
        <v>17595</v>
      </c>
      <c r="B5249" s="244" t="str">
        <f t="shared" si="81"/>
        <v>100750U</v>
      </c>
      <c r="C5249" s="244" t="s">
        <v>17596</v>
      </c>
      <c r="D5249" s="244" t="s">
        <v>63</v>
      </c>
      <c r="E5249" s="244" t="s">
        <v>4900</v>
      </c>
      <c r="F5249" s="245">
        <v>16.75</v>
      </c>
    </row>
    <row r="5250" spans="1:6" ht="13.5">
      <c r="A5250" s="244" t="s">
        <v>17597</v>
      </c>
      <c r="B5250" s="244" t="str">
        <f t="shared" si="81"/>
        <v>100751U</v>
      </c>
      <c r="C5250" s="244" t="s">
        <v>17598</v>
      </c>
      <c r="D5250" s="244" t="s">
        <v>63</v>
      </c>
      <c r="E5250" s="244" t="s">
        <v>4952</v>
      </c>
      <c r="F5250" s="245">
        <v>27.75</v>
      </c>
    </row>
    <row r="5251" spans="1:6" ht="13.5">
      <c r="A5251" s="244" t="s">
        <v>17599</v>
      </c>
      <c r="B5251" s="244" t="str">
        <f t="shared" si="81"/>
        <v>100752U</v>
      </c>
      <c r="C5251" s="244" t="s">
        <v>17600</v>
      </c>
      <c r="D5251" s="244" t="s">
        <v>63</v>
      </c>
      <c r="E5251" s="244" t="s">
        <v>4900</v>
      </c>
      <c r="F5251" s="245">
        <v>32.64</v>
      </c>
    </row>
    <row r="5252" spans="1:6" ht="13.5">
      <c r="A5252" s="244" t="s">
        <v>17601</v>
      </c>
      <c r="B5252" s="244" t="str">
        <f t="shared" si="81"/>
        <v>100753U</v>
      </c>
      <c r="C5252" s="244" t="s">
        <v>17602</v>
      </c>
      <c r="D5252" s="244" t="s">
        <v>63</v>
      </c>
      <c r="E5252" s="244" t="s">
        <v>4952</v>
      </c>
      <c r="F5252" s="245">
        <v>14.68</v>
      </c>
    </row>
    <row r="5253" spans="1:6" ht="13.5">
      <c r="A5253" s="244" t="s">
        <v>17603</v>
      </c>
      <c r="B5253" s="244" t="str">
        <f t="shared" si="81"/>
        <v>100754U</v>
      </c>
      <c r="C5253" s="244" t="s">
        <v>17604</v>
      </c>
      <c r="D5253" s="244" t="s">
        <v>63</v>
      </c>
      <c r="E5253" s="244" t="s">
        <v>4900</v>
      </c>
      <c r="F5253" s="245">
        <v>19.600000000000001</v>
      </c>
    </row>
    <row r="5254" spans="1:6" ht="13.5">
      <c r="A5254" s="244" t="s">
        <v>17605</v>
      </c>
      <c r="B5254" s="244" t="str">
        <f t="shared" si="81"/>
        <v>100757U</v>
      </c>
      <c r="C5254" s="244" t="s">
        <v>17606</v>
      </c>
      <c r="D5254" s="244" t="s">
        <v>63</v>
      </c>
      <c r="E5254" s="244" t="s">
        <v>4952</v>
      </c>
      <c r="F5254" s="245">
        <v>32.21</v>
      </c>
    </row>
    <row r="5255" spans="1:6" ht="13.5">
      <c r="A5255" s="244" t="s">
        <v>17607</v>
      </c>
      <c r="B5255" s="244" t="str">
        <f t="shared" si="81"/>
        <v>100758U</v>
      </c>
      <c r="C5255" s="244" t="s">
        <v>17608</v>
      </c>
      <c r="D5255" s="244" t="s">
        <v>63</v>
      </c>
      <c r="E5255" s="244" t="s">
        <v>4900</v>
      </c>
      <c r="F5255" s="245">
        <v>32.9</v>
      </c>
    </row>
    <row r="5256" spans="1:6" ht="13.5">
      <c r="A5256" s="244" t="s">
        <v>17609</v>
      </c>
      <c r="B5256" s="244" t="str">
        <f t="shared" ref="B5256:B5319" si="82">A5256&amp;"U"</f>
        <v>100759U</v>
      </c>
      <c r="C5256" s="244" t="s">
        <v>17610</v>
      </c>
      <c r="D5256" s="244" t="s">
        <v>63</v>
      </c>
      <c r="E5256" s="244" t="s">
        <v>4952</v>
      </c>
      <c r="F5256" s="245">
        <v>31.93</v>
      </c>
    </row>
    <row r="5257" spans="1:6" ht="13.5">
      <c r="A5257" s="244" t="s">
        <v>17611</v>
      </c>
      <c r="B5257" s="244" t="str">
        <f t="shared" si="82"/>
        <v>100760U</v>
      </c>
      <c r="C5257" s="244" t="s">
        <v>17612</v>
      </c>
      <c r="D5257" s="244" t="s">
        <v>63</v>
      </c>
      <c r="E5257" s="244" t="s">
        <v>5269</v>
      </c>
      <c r="F5257" s="245">
        <v>32.729999999999997</v>
      </c>
    </row>
    <row r="5258" spans="1:6" ht="13.5">
      <c r="A5258" s="244" t="s">
        <v>17613</v>
      </c>
      <c r="B5258" s="244" t="str">
        <f t="shared" si="82"/>
        <v>100761U</v>
      </c>
      <c r="C5258" s="244" t="s">
        <v>17614</v>
      </c>
      <c r="D5258" s="244" t="s">
        <v>63</v>
      </c>
      <c r="E5258" s="244" t="s">
        <v>4952</v>
      </c>
      <c r="F5258" s="245">
        <v>33.18</v>
      </c>
    </row>
    <row r="5259" spans="1:6" ht="13.5">
      <c r="A5259" s="244" t="s">
        <v>17615</v>
      </c>
      <c r="B5259" s="244" t="str">
        <f t="shared" si="82"/>
        <v>100762U</v>
      </c>
      <c r="C5259" s="244" t="s">
        <v>17616</v>
      </c>
      <c r="D5259" s="244" t="s">
        <v>63</v>
      </c>
      <c r="E5259" s="244" t="s">
        <v>4900</v>
      </c>
      <c r="F5259" s="245">
        <v>33.5</v>
      </c>
    </row>
    <row r="5260" spans="1:6" ht="13.5">
      <c r="A5260" s="244" t="s">
        <v>14904</v>
      </c>
      <c r="B5260" s="244" t="str">
        <f t="shared" si="82"/>
        <v>41595U</v>
      </c>
      <c r="C5260" s="244" t="s">
        <v>8626</v>
      </c>
      <c r="D5260" s="244" t="s">
        <v>65</v>
      </c>
      <c r="E5260" s="244" t="s">
        <v>4900</v>
      </c>
      <c r="F5260" s="245">
        <v>9.18</v>
      </c>
    </row>
    <row r="5261" spans="1:6" ht="13.5">
      <c r="A5261" s="244" t="s">
        <v>8627</v>
      </c>
      <c r="B5261" s="244" t="str">
        <f t="shared" si="82"/>
        <v>73978/1U</v>
      </c>
      <c r="C5261" s="244" t="s">
        <v>8628</v>
      </c>
      <c r="D5261" s="244" t="s">
        <v>63</v>
      </c>
      <c r="E5261" s="244" t="s">
        <v>4900</v>
      </c>
      <c r="F5261" s="245">
        <v>15.68</v>
      </c>
    </row>
    <row r="5262" spans="1:6" ht="13.5">
      <c r="A5262" s="244" t="s">
        <v>8630</v>
      </c>
      <c r="B5262" s="244" t="str">
        <f t="shared" si="82"/>
        <v>74245/1U</v>
      </c>
      <c r="C5262" s="244" t="s">
        <v>8629</v>
      </c>
      <c r="D5262" s="244" t="s">
        <v>63</v>
      </c>
      <c r="E5262" s="244" t="s">
        <v>4900</v>
      </c>
      <c r="F5262" s="245">
        <v>12.65</v>
      </c>
    </row>
    <row r="5263" spans="1:6" ht="13.5">
      <c r="A5263" s="244" t="s">
        <v>14905</v>
      </c>
      <c r="B5263" s="244" t="str">
        <f t="shared" si="82"/>
        <v>79467U</v>
      </c>
      <c r="C5263" s="244" t="s">
        <v>8631</v>
      </c>
      <c r="D5263" s="244" t="s">
        <v>4885</v>
      </c>
      <c r="E5263" s="244" t="s">
        <v>4900</v>
      </c>
      <c r="F5263" s="245">
        <v>11.23</v>
      </c>
    </row>
    <row r="5264" spans="1:6" ht="13.5">
      <c r="A5264" s="244" t="s">
        <v>8632</v>
      </c>
      <c r="B5264" s="244" t="str">
        <f t="shared" si="82"/>
        <v>79500/2U</v>
      </c>
      <c r="C5264" s="244" t="s">
        <v>8633</v>
      </c>
      <c r="D5264" s="244" t="s">
        <v>63</v>
      </c>
      <c r="E5264" s="244" t="s">
        <v>4900</v>
      </c>
      <c r="F5264" s="245">
        <v>17.829999999999998</v>
      </c>
    </row>
    <row r="5265" spans="1:6" ht="13.5">
      <c r="A5265" s="244" t="s">
        <v>14906</v>
      </c>
      <c r="B5265" s="244" t="str">
        <f t="shared" si="82"/>
        <v>84663U</v>
      </c>
      <c r="C5265" s="244" t="s">
        <v>8634</v>
      </c>
      <c r="D5265" s="244" t="s">
        <v>63</v>
      </c>
      <c r="E5265" s="244" t="s">
        <v>4900</v>
      </c>
      <c r="F5265" s="245">
        <v>19.64</v>
      </c>
    </row>
    <row r="5266" spans="1:6" ht="13.5">
      <c r="A5266" s="244" t="s">
        <v>14907</v>
      </c>
      <c r="B5266" s="244" t="str">
        <f t="shared" si="82"/>
        <v>84665U</v>
      </c>
      <c r="C5266" s="244" t="s">
        <v>8635</v>
      </c>
      <c r="D5266" s="244" t="s">
        <v>63</v>
      </c>
      <c r="E5266" s="244" t="s">
        <v>4900</v>
      </c>
      <c r="F5266" s="245">
        <v>18.71</v>
      </c>
    </row>
    <row r="5267" spans="1:6" ht="13.5">
      <c r="A5267" s="244" t="s">
        <v>14908</v>
      </c>
      <c r="B5267" s="244" t="str">
        <f t="shared" si="82"/>
        <v>84666U</v>
      </c>
      <c r="C5267" s="244" t="s">
        <v>8636</v>
      </c>
      <c r="D5267" s="244" t="s">
        <v>63</v>
      </c>
      <c r="E5267" s="244" t="s">
        <v>4952</v>
      </c>
      <c r="F5267" s="245">
        <v>17.79</v>
      </c>
    </row>
    <row r="5268" spans="1:6" ht="13.5">
      <c r="A5268" s="244" t="s">
        <v>14909</v>
      </c>
      <c r="B5268" s="244" t="str">
        <f t="shared" si="82"/>
        <v>72191U</v>
      </c>
      <c r="C5268" s="244" t="s">
        <v>8637</v>
      </c>
      <c r="D5268" s="244" t="s">
        <v>63</v>
      </c>
      <c r="E5268" s="244" t="s">
        <v>4900</v>
      </c>
      <c r="F5268" s="245">
        <v>67.75</v>
      </c>
    </row>
    <row r="5269" spans="1:6" ht="13.5">
      <c r="A5269" s="244" t="s">
        <v>8638</v>
      </c>
      <c r="B5269" s="244" t="str">
        <f t="shared" si="82"/>
        <v>73734/1U</v>
      </c>
      <c r="C5269" s="244" t="s">
        <v>8639</v>
      </c>
      <c r="D5269" s="244" t="s">
        <v>63</v>
      </c>
      <c r="E5269" s="244" t="s">
        <v>4952</v>
      </c>
      <c r="F5269" s="245">
        <v>161.56</v>
      </c>
    </row>
    <row r="5270" spans="1:6" ht="13.5">
      <c r="A5270" s="244" t="s">
        <v>14910</v>
      </c>
      <c r="B5270" s="244" t="str">
        <f t="shared" si="82"/>
        <v>84181U</v>
      </c>
      <c r="C5270" s="244" t="s">
        <v>8640</v>
      </c>
      <c r="D5270" s="244" t="s">
        <v>63</v>
      </c>
      <c r="E5270" s="244" t="s">
        <v>4952</v>
      </c>
      <c r="F5270" s="245">
        <v>133.02000000000001</v>
      </c>
    </row>
    <row r="5271" spans="1:6" ht="13.5">
      <c r="A5271" s="244" t="s">
        <v>14911</v>
      </c>
      <c r="B5271" s="244" t="str">
        <f t="shared" si="82"/>
        <v>87246U</v>
      </c>
      <c r="C5271" s="244" t="s">
        <v>8641</v>
      </c>
      <c r="D5271" s="244" t="s">
        <v>63</v>
      </c>
      <c r="E5271" s="244" t="s">
        <v>4900</v>
      </c>
      <c r="F5271" s="245">
        <v>36.39</v>
      </c>
    </row>
    <row r="5272" spans="1:6" ht="13.5">
      <c r="A5272" s="244" t="s">
        <v>14912</v>
      </c>
      <c r="B5272" s="244" t="str">
        <f t="shared" si="82"/>
        <v>87247U</v>
      </c>
      <c r="C5272" s="244" t="s">
        <v>8642</v>
      </c>
      <c r="D5272" s="244" t="s">
        <v>63</v>
      </c>
      <c r="E5272" s="244" t="s">
        <v>4900</v>
      </c>
      <c r="F5272" s="245">
        <v>31.36</v>
      </c>
    </row>
    <row r="5273" spans="1:6" ht="13.5">
      <c r="A5273" s="244" t="s">
        <v>14913</v>
      </c>
      <c r="B5273" s="244" t="str">
        <f t="shared" si="82"/>
        <v>87248U</v>
      </c>
      <c r="C5273" s="244" t="s">
        <v>8643</v>
      </c>
      <c r="D5273" s="244" t="s">
        <v>63</v>
      </c>
      <c r="E5273" s="244" t="s">
        <v>4900</v>
      </c>
      <c r="F5273" s="245">
        <v>27.18</v>
      </c>
    </row>
    <row r="5274" spans="1:6" ht="13.5">
      <c r="A5274" s="244" t="s">
        <v>14914</v>
      </c>
      <c r="B5274" s="244" t="str">
        <f t="shared" si="82"/>
        <v>87249U</v>
      </c>
      <c r="C5274" s="244" t="s">
        <v>8644</v>
      </c>
      <c r="D5274" s="244" t="s">
        <v>63</v>
      </c>
      <c r="E5274" s="244" t="s">
        <v>4900</v>
      </c>
      <c r="F5274" s="245">
        <v>41.18</v>
      </c>
    </row>
    <row r="5275" spans="1:6" ht="13.5">
      <c r="A5275" s="244" t="s">
        <v>14915</v>
      </c>
      <c r="B5275" s="244" t="str">
        <f t="shared" si="82"/>
        <v>87250U</v>
      </c>
      <c r="C5275" s="244" t="s">
        <v>8645</v>
      </c>
      <c r="D5275" s="244" t="s">
        <v>63</v>
      </c>
      <c r="E5275" s="244" t="s">
        <v>4900</v>
      </c>
      <c r="F5275" s="245">
        <v>33.24</v>
      </c>
    </row>
    <row r="5276" spans="1:6" ht="13.5">
      <c r="A5276" s="244" t="s">
        <v>14916</v>
      </c>
      <c r="B5276" s="244" t="str">
        <f t="shared" si="82"/>
        <v>87251U</v>
      </c>
      <c r="C5276" s="244" t="s">
        <v>8646</v>
      </c>
      <c r="D5276" s="244" t="s">
        <v>63</v>
      </c>
      <c r="E5276" s="244" t="s">
        <v>4900</v>
      </c>
      <c r="F5276" s="245">
        <v>28.02</v>
      </c>
    </row>
    <row r="5277" spans="1:6" ht="13.5">
      <c r="A5277" s="244" t="s">
        <v>14917</v>
      </c>
      <c r="B5277" s="244" t="str">
        <f t="shared" si="82"/>
        <v>87255U</v>
      </c>
      <c r="C5277" s="244" t="s">
        <v>8647</v>
      </c>
      <c r="D5277" s="244" t="s">
        <v>63</v>
      </c>
      <c r="E5277" s="244" t="s">
        <v>4900</v>
      </c>
      <c r="F5277" s="245">
        <v>64.37</v>
      </c>
    </row>
    <row r="5278" spans="1:6" ht="13.5">
      <c r="A5278" s="244" t="s">
        <v>14918</v>
      </c>
      <c r="B5278" s="244" t="str">
        <f t="shared" si="82"/>
        <v>87256U</v>
      </c>
      <c r="C5278" s="244" t="s">
        <v>8648</v>
      </c>
      <c r="D5278" s="244" t="s">
        <v>63</v>
      </c>
      <c r="E5278" s="244" t="s">
        <v>4900</v>
      </c>
      <c r="F5278" s="245">
        <v>55.02</v>
      </c>
    </row>
    <row r="5279" spans="1:6" ht="13.5">
      <c r="A5279" s="244" t="s">
        <v>14919</v>
      </c>
      <c r="B5279" s="244" t="str">
        <f t="shared" si="82"/>
        <v>87257U</v>
      </c>
      <c r="C5279" s="244" t="s">
        <v>8649</v>
      </c>
      <c r="D5279" s="244" t="s">
        <v>63</v>
      </c>
      <c r="E5279" s="244" t="s">
        <v>4900</v>
      </c>
      <c r="F5279" s="245">
        <v>48.93</v>
      </c>
    </row>
    <row r="5280" spans="1:6" ht="13.5">
      <c r="A5280" s="244" t="s">
        <v>14920</v>
      </c>
      <c r="B5280" s="244" t="str">
        <f t="shared" si="82"/>
        <v>87258U</v>
      </c>
      <c r="C5280" s="244" t="s">
        <v>8650</v>
      </c>
      <c r="D5280" s="244" t="s">
        <v>63</v>
      </c>
      <c r="E5280" s="244" t="s">
        <v>4900</v>
      </c>
      <c r="F5280" s="245">
        <v>85.5</v>
      </c>
    </row>
    <row r="5281" spans="1:6" ht="13.5">
      <c r="A5281" s="244" t="s">
        <v>14921</v>
      </c>
      <c r="B5281" s="244" t="str">
        <f t="shared" si="82"/>
        <v>87259U</v>
      </c>
      <c r="C5281" s="244" t="s">
        <v>8651</v>
      </c>
      <c r="D5281" s="244" t="s">
        <v>63</v>
      </c>
      <c r="E5281" s="244" t="s">
        <v>4900</v>
      </c>
      <c r="F5281" s="245">
        <v>76.66</v>
      </c>
    </row>
    <row r="5282" spans="1:6" ht="13.5">
      <c r="A5282" s="244" t="s">
        <v>14922</v>
      </c>
      <c r="B5282" s="244" t="str">
        <f t="shared" si="82"/>
        <v>87260U</v>
      </c>
      <c r="C5282" s="244" t="s">
        <v>8652</v>
      </c>
      <c r="D5282" s="244" t="s">
        <v>63</v>
      </c>
      <c r="E5282" s="244" t="s">
        <v>4900</v>
      </c>
      <c r="F5282" s="245">
        <v>71.33</v>
      </c>
    </row>
    <row r="5283" spans="1:6" ht="13.5">
      <c r="A5283" s="244" t="s">
        <v>14923</v>
      </c>
      <c r="B5283" s="244" t="str">
        <f t="shared" si="82"/>
        <v>87261U</v>
      </c>
      <c r="C5283" s="244" t="s">
        <v>8653</v>
      </c>
      <c r="D5283" s="244" t="s">
        <v>63</v>
      </c>
      <c r="E5283" s="244" t="s">
        <v>4900</v>
      </c>
      <c r="F5283" s="245">
        <v>97.69</v>
      </c>
    </row>
    <row r="5284" spans="1:6" ht="13.5">
      <c r="A5284" s="244" t="s">
        <v>14924</v>
      </c>
      <c r="B5284" s="244" t="str">
        <f t="shared" si="82"/>
        <v>87262U</v>
      </c>
      <c r="C5284" s="244" t="s">
        <v>8654</v>
      </c>
      <c r="D5284" s="244" t="s">
        <v>63</v>
      </c>
      <c r="E5284" s="244" t="s">
        <v>4900</v>
      </c>
      <c r="F5284" s="245">
        <v>87.56</v>
      </c>
    </row>
    <row r="5285" spans="1:6" ht="13.5">
      <c r="A5285" s="244" t="s">
        <v>14925</v>
      </c>
      <c r="B5285" s="244" t="str">
        <f t="shared" si="82"/>
        <v>87263U</v>
      </c>
      <c r="C5285" s="244" t="s">
        <v>8655</v>
      </c>
      <c r="D5285" s="244" t="s">
        <v>63</v>
      </c>
      <c r="E5285" s="244" t="s">
        <v>4900</v>
      </c>
      <c r="F5285" s="245">
        <v>81.28</v>
      </c>
    </row>
    <row r="5286" spans="1:6" ht="13.5">
      <c r="A5286" s="244" t="s">
        <v>14926</v>
      </c>
      <c r="B5286" s="244" t="str">
        <f t="shared" si="82"/>
        <v>89046U</v>
      </c>
      <c r="C5286" s="244" t="s">
        <v>8656</v>
      </c>
      <c r="D5286" s="244" t="s">
        <v>63</v>
      </c>
      <c r="E5286" s="244" t="s">
        <v>4900</v>
      </c>
      <c r="F5286" s="245">
        <v>31.11</v>
      </c>
    </row>
    <row r="5287" spans="1:6" ht="13.5">
      <c r="A5287" s="244" t="s">
        <v>14927</v>
      </c>
      <c r="B5287" s="244" t="str">
        <f t="shared" si="82"/>
        <v>89171U</v>
      </c>
      <c r="C5287" s="244" t="s">
        <v>8657</v>
      </c>
      <c r="D5287" s="244" t="s">
        <v>63</v>
      </c>
      <c r="E5287" s="244" t="s">
        <v>4900</v>
      </c>
      <c r="F5287" s="245">
        <v>29.08</v>
      </c>
    </row>
    <row r="5288" spans="1:6" ht="13.5">
      <c r="A5288" s="244" t="s">
        <v>14928</v>
      </c>
      <c r="B5288" s="244" t="str">
        <f t="shared" si="82"/>
        <v>93389U</v>
      </c>
      <c r="C5288" s="244" t="s">
        <v>8658</v>
      </c>
      <c r="D5288" s="244" t="s">
        <v>63</v>
      </c>
      <c r="E5288" s="244" t="s">
        <v>4900</v>
      </c>
      <c r="F5288" s="245">
        <v>33.32</v>
      </c>
    </row>
    <row r="5289" spans="1:6" ht="13.5">
      <c r="A5289" s="244" t="s">
        <v>14929</v>
      </c>
      <c r="B5289" s="244" t="str">
        <f t="shared" si="82"/>
        <v>93390U</v>
      </c>
      <c r="C5289" s="244" t="s">
        <v>8659</v>
      </c>
      <c r="D5289" s="244" t="s">
        <v>63</v>
      </c>
      <c r="E5289" s="244" t="s">
        <v>4900</v>
      </c>
      <c r="F5289" s="245">
        <v>28.35</v>
      </c>
    </row>
    <row r="5290" spans="1:6" ht="13.5">
      <c r="A5290" s="244" t="s">
        <v>14930</v>
      </c>
      <c r="B5290" s="244" t="str">
        <f t="shared" si="82"/>
        <v>93391U</v>
      </c>
      <c r="C5290" s="244" t="s">
        <v>8660</v>
      </c>
      <c r="D5290" s="244" t="s">
        <v>63</v>
      </c>
      <c r="E5290" s="244" t="s">
        <v>4900</v>
      </c>
      <c r="F5290" s="245">
        <v>24.17</v>
      </c>
    </row>
    <row r="5291" spans="1:6" ht="13.5">
      <c r="A5291" s="244" t="s">
        <v>8661</v>
      </c>
      <c r="B5291" s="244" t="str">
        <f t="shared" si="82"/>
        <v>73743/1U</v>
      </c>
      <c r="C5291" s="244" t="s">
        <v>8662</v>
      </c>
      <c r="D5291" s="244" t="s">
        <v>63</v>
      </c>
      <c r="E5291" s="244" t="s">
        <v>4900</v>
      </c>
      <c r="F5291" s="245">
        <v>215.26</v>
      </c>
    </row>
    <row r="5292" spans="1:6" ht="13.5">
      <c r="A5292" s="244" t="s">
        <v>8663</v>
      </c>
      <c r="B5292" s="244" t="str">
        <f t="shared" si="82"/>
        <v>73921/2U</v>
      </c>
      <c r="C5292" s="244" t="s">
        <v>8664</v>
      </c>
      <c r="D5292" s="244" t="s">
        <v>63</v>
      </c>
      <c r="E5292" s="244" t="s">
        <v>4900</v>
      </c>
      <c r="F5292" s="245">
        <v>44.07</v>
      </c>
    </row>
    <row r="5293" spans="1:6" ht="13.5">
      <c r="A5293" s="244" t="s">
        <v>14931</v>
      </c>
      <c r="B5293" s="244" t="str">
        <f t="shared" si="82"/>
        <v>84183U</v>
      </c>
      <c r="C5293" s="244" t="s">
        <v>8665</v>
      </c>
      <c r="D5293" s="244" t="s">
        <v>63</v>
      </c>
      <c r="E5293" s="244" t="s">
        <v>4900</v>
      </c>
      <c r="F5293" s="245">
        <v>151.33000000000001</v>
      </c>
    </row>
    <row r="5294" spans="1:6" ht="13.5">
      <c r="A5294" s="244" t="s">
        <v>14932</v>
      </c>
      <c r="B5294" s="244" t="str">
        <f t="shared" si="82"/>
        <v>98670U</v>
      </c>
      <c r="C5294" s="244" t="s">
        <v>14933</v>
      </c>
      <c r="D5294" s="244" t="s">
        <v>63</v>
      </c>
      <c r="E5294" s="244" t="s">
        <v>4952</v>
      </c>
      <c r="F5294" s="245">
        <v>123.74</v>
      </c>
    </row>
    <row r="5295" spans="1:6" ht="13.5">
      <c r="A5295" s="244" t="s">
        <v>14934</v>
      </c>
      <c r="B5295" s="244" t="str">
        <f t="shared" si="82"/>
        <v>98671U</v>
      </c>
      <c r="C5295" s="244" t="s">
        <v>14935</v>
      </c>
      <c r="D5295" s="244" t="s">
        <v>63</v>
      </c>
      <c r="E5295" s="244" t="s">
        <v>4900</v>
      </c>
      <c r="F5295" s="245">
        <v>244.18</v>
      </c>
    </row>
    <row r="5296" spans="1:6" ht="13.5">
      <c r="A5296" s="244" t="s">
        <v>14936</v>
      </c>
      <c r="B5296" s="244" t="str">
        <f t="shared" si="82"/>
        <v>98672U</v>
      </c>
      <c r="C5296" s="244" t="s">
        <v>14937</v>
      </c>
      <c r="D5296" s="244" t="s">
        <v>63</v>
      </c>
      <c r="E5296" s="244" t="s">
        <v>4900</v>
      </c>
      <c r="F5296" s="245">
        <v>396.63</v>
      </c>
    </row>
    <row r="5297" spans="1:6" ht="13.5">
      <c r="A5297" s="244" t="s">
        <v>14938</v>
      </c>
      <c r="B5297" s="244" t="str">
        <f t="shared" si="82"/>
        <v>98673U</v>
      </c>
      <c r="C5297" s="244" t="s">
        <v>14939</v>
      </c>
      <c r="D5297" s="244" t="s">
        <v>63</v>
      </c>
      <c r="E5297" s="244" t="s">
        <v>4952</v>
      </c>
      <c r="F5297" s="245">
        <v>139.72</v>
      </c>
    </row>
    <row r="5298" spans="1:6" ht="13.5">
      <c r="A5298" s="244" t="s">
        <v>14940</v>
      </c>
      <c r="B5298" s="244" t="str">
        <f t="shared" si="82"/>
        <v>98679U</v>
      </c>
      <c r="C5298" s="244" t="s">
        <v>14941</v>
      </c>
      <c r="D5298" s="244" t="s">
        <v>63</v>
      </c>
      <c r="E5298" s="244" t="s">
        <v>4952</v>
      </c>
      <c r="F5298" s="245">
        <v>24.96</v>
      </c>
    </row>
    <row r="5299" spans="1:6" ht="13.5">
      <c r="A5299" s="244" t="s">
        <v>14942</v>
      </c>
      <c r="B5299" s="244" t="str">
        <f t="shared" si="82"/>
        <v>98680U</v>
      </c>
      <c r="C5299" s="244" t="s">
        <v>14943</v>
      </c>
      <c r="D5299" s="244" t="s">
        <v>63</v>
      </c>
      <c r="E5299" s="244" t="s">
        <v>4952</v>
      </c>
      <c r="F5299" s="245">
        <v>31.46</v>
      </c>
    </row>
    <row r="5300" spans="1:6" ht="13.5">
      <c r="A5300" s="244" t="s">
        <v>14944</v>
      </c>
      <c r="B5300" s="244" t="str">
        <f t="shared" si="82"/>
        <v>98681U</v>
      </c>
      <c r="C5300" s="244" t="s">
        <v>14945</v>
      </c>
      <c r="D5300" s="244" t="s">
        <v>63</v>
      </c>
      <c r="E5300" s="244" t="s">
        <v>4952</v>
      </c>
      <c r="F5300" s="245">
        <v>23.33</v>
      </c>
    </row>
    <row r="5301" spans="1:6" ht="13.5">
      <c r="A5301" s="244" t="s">
        <v>14946</v>
      </c>
      <c r="B5301" s="244" t="str">
        <f t="shared" si="82"/>
        <v>98682U</v>
      </c>
      <c r="C5301" s="244" t="s">
        <v>14947</v>
      </c>
      <c r="D5301" s="244" t="s">
        <v>63</v>
      </c>
      <c r="E5301" s="244" t="s">
        <v>4952</v>
      </c>
      <c r="F5301" s="245">
        <v>29.83</v>
      </c>
    </row>
    <row r="5302" spans="1:6" ht="13.5">
      <c r="A5302" s="244" t="s">
        <v>14948</v>
      </c>
      <c r="B5302" s="244" t="str">
        <f t="shared" si="82"/>
        <v>98685U</v>
      </c>
      <c r="C5302" s="244" t="s">
        <v>14949</v>
      </c>
      <c r="D5302" s="244" t="s">
        <v>65</v>
      </c>
      <c r="E5302" s="244" t="s">
        <v>4900</v>
      </c>
      <c r="F5302" s="245">
        <v>44.63</v>
      </c>
    </row>
    <row r="5303" spans="1:6" ht="13.5">
      <c r="A5303" s="244" t="s">
        <v>14950</v>
      </c>
      <c r="B5303" s="244" t="str">
        <f t="shared" si="82"/>
        <v>98686U</v>
      </c>
      <c r="C5303" s="244" t="s">
        <v>14951</v>
      </c>
      <c r="D5303" s="244" t="s">
        <v>65</v>
      </c>
      <c r="E5303" s="244" t="s">
        <v>4952</v>
      </c>
      <c r="F5303" s="245">
        <v>28.64</v>
      </c>
    </row>
    <row r="5304" spans="1:6" ht="13.5">
      <c r="A5304" s="244" t="s">
        <v>14952</v>
      </c>
      <c r="B5304" s="244" t="str">
        <f t="shared" si="82"/>
        <v>98688U</v>
      </c>
      <c r="C5304" s="244" t="s">
        <v>14953</v>
      </c>
      <c r="D5304" s="244" t="s">
        <v>65</v>
      </c>
      <c r="E5304" s="244" t="s">
        <v>4952</v>
      </c>
      <c r="F5304" s="245">
        <v>38.9</v>
      </c>
    </row>
    <row r="5305" spans="1:6" ht="13.5">
      <c r="A5305" s="244" t="s">
        <v>14954</v>
      </c>
      <c r="B5305" s="244" t="str">
        <f t="shared" si="82"/>
        <v>98689U</v>
      </c>
      <c r="C5305" s="244" t="s">
        <v>14955</v>
      </c>
      <c r="D5305" s="244" t="s">
        <v>65</v>
      </c>
      <c r="E5305" s="244" t="s">
        <v>4900</v>
      </c>
      <c r="F5305" s="245">
        <v>63.95</v>
      </c>
    </row>
    <row r="5306" spans="1:6" ht="13.5">
      <c r="A5306" s="244" t="s">
        <v>17617</v>
      </c>
      <c r="B5306" s="244" t="str">
        <f t="shared" si="82"/>
        <v>101090U</v>
      </c>
      <c r="C5306" s="244" t="s">
        <v>17618</v>
      </c>
      <c r="D5306" s="244" t="s">
        <v>63</v>
      </c>
      <c r="E5306" s="244" t="s">
        <v>4900</v>
      </c>
      <c r="F5306" s="245">
        <v>153.32</v>
      </c>
    </row>
    <row r="5307" spans="1:6" ht="13.5">
      <c r="A5307" s="244" t="s">
        <v>17619</v>
      </c>
      <c r="B5307" s="244" t="str">
        <f t="shared" si="82"/>
        <v>101091U</v>
      </c>
      <c r="C5307" s="244" t="s">
        <v>17620</v>
      </c>
      <c r="D5307" s="244" t="s">
        <v>63</v>
      </c>
      <c r="E5307" s="244" t="s">
        <v>4952</v>
      </c>
      <c r="F5307" s="245">
        <v>95.86</v>
      </c>
    </row>
    <row r="5308" spans="1:6" ht="13.5">
      <c r="A5308" s="244" t="s">
        <v>14956</v>
      </c>
      <c r="B5308" s="244" t="str">
        <f t="shared" si="82"/>
        <v>72187U</v>
      </c>
      <c r="C5308" s="244" t="s">
        <v>8666</v>
      </c>
      <c r="D5308" s="244" t="s">
        <v>63</v>
      </c>
      <c r="E5308" s="244" t="s">
        <v>4900</v>
      </c>
      <c r="F5308" s="245">
        <v>180.31</v>
      </c>
    </row>
    <row r="5309" spans="1:6" ht="13.5">
      <c r="A5309" s="244" t="s">
        <v>14957</v>
      </c>
      <c r="B5309" s="244" t="str">
        <f t="shared" si="82"/>
        <v>72188U</v>
      </c>
      <c r="C5309" s="244" t="s">
        <v>8667</v>
      </c>
      <c r="D5309" s="244" t="s">
        <v>63</v>
      </c>
      <c r="E5309" s="244" t="s">
        <v>4900</v>
      </c>
      <c r="F5309" s="245">
        <v>180.31</v>
      </c>
    </row>
    <row r="5310" spans="1:6" ht="13.5">
      <c r="A5310" s="244" t="s">
        <v>8668</v>
      </c>
      <c r="B5310" s="244" t="str">
        <f t="shared" si="82"/>
        <v>73876/1U</v>
      </c>
      <c r="C5310" s="244" t="s">
        <v>8669</v>
      </c>
      <c r="D5310" s="244" t="s">
        <v>63</v>
      </c>
      <c r="E5310" s="244" t="s">
        <v>4900</v>
      </c>
      <c r="F5310" s="245">
        <v>166.29</v>
      </c>
    </row>
    <row r="5311" spans="1:6" ht="13.5">
      <c r="A5311" s="244" t="s">
        <v>14958</v>
      </c>
      <c r="B5311" s="244" t="str">
        <f t="shared" si="82"/>
        <v>84186U</v>
      </c>
      <c r="C5311" s="244" t="s">
        <v>8670</v>
      </c>
      <c r="D5311" s="244" t="s">
        <v>63</v>
      </c>
      <c r="E5311" s="244" t="s">
        <v>4900</v>
      </c>
      <c r="F5311" s="245">
        <v>72.319999999999993</v>
      </c>
    </row>
    <row r="5312" spans="1:6" ht="13.5">
      <c r="A5312" s="244" t="s">
        <v>14959</v>
      </c>
      <c r="B5312" s="244" t="str">
        <f t="shared" si="82"/>
        <v>84187U</v>
      </c>
      <c r="C5312" s="244" t="s">
        <v>8671</v>
      </c>
      <c r="D5312" s="244" t="s">
        <v>63</v>
      </c>
      <c r="E5312" s="244" t="s">
        <v>4900</v>
      </c>
      <c r="F5312" s="245">
        <v>14.43</v>
      </c>
    </row>
    <row r="5313" spans="1:6" ht="13.5">
      <c r="A5313" s="244" t="s">
        <v>17621</v>
      </c>
      <c r="B5313" s="244" t="str">
        <f t="shared" si="82"/>
        <v>101094U</v>
      </c>
      <c r="C5313" s="244" t="s">
        <v>17622</v>
      </c>
      <c r="D5313" s="244" t="s">
        <v>65</v>
      </c>
      <c r="E5313" s="244" t="s">
        <v>4900</v>
      </c>
      <c r="F5313" s="245">
        <v>116.7</v>
      </c>
    </row>
    <row r="5314" spans="1:6" ht="13.5">
      <c r="A5314" s="244" t="s">
        <v>14960</v>
      </c>
      <c r="B5314" s="244" t="str">
        <f t="shared" si="82"/>
        <v>72815U</v>
      </c>
      <c r="C5314" s="244" t="s">
        <v>8672</v>
      </c>
      <c r="D5314" s="244" t="s">
        <v>63</v>
      </c>
      <c r="E5314" s="244" t="s">
        <v>4900</v>
      </c>
      <c r="F5314" s="245">
        <v>44.22</v>
      </c>
    </row>
    <row r="5315" spans="1:6" ht="13.5">
      <c r="A5315" s="244" t="s">
        <v>14961</v>
      </c>
      <c r="B5315" s="244" t="str">
        <f t="shared" si="82"/>
        <v>84191U</v>
      </c>
      <c r="C5315" s="244" t="s">
        <v>8673</v>
      </c>
      <c r="D5315" s="244" t="s">
        <v>63</v>
      </c>
      <c r="E5315" s="244" t="s">
        <v>4952</v>
      </c>
      <c r="F5315" s="245">
        <v>96.35</v>
      </c>
    </row>
    <row r="5316" spans="1:6" ht="13.5">
      <c r="A5316" s="244" t="s">
        <v>17623</v>
      </c>
      <c r="B5316" s="244" t="str">
        <f t="shared" si="82"/>
        <v>101092U</v>
      </c>
      <c r="C5316" s="244" t="s">
        <v>17624</v>
      </c>
      <c r="D5316" s="244" t="s">
        <v>63</v>
      </c>
      <c r="E5316" s="244" t="s">
        <v>4900</v>
      </c>
      <c r="F5316" s="245">
        <v>251.33</v>
      </c>
    </row>
    <row r="5317" spans="1:6" ht="13.5">
      <c r="A5317" s="244" t="s">
        <v>17625</v>
      </c>
      <c r="B5317" s="244" t="str">
        <f t="shared" si="82"/>
        <v>101093U</v>
      </c>
      <c r="C5317" s="244" t="s">
        <v>17626</v>
      </c>
      <c r="D5317" s="244" t="s">
        <v>63</v>
      </c>
      <c r="E5317" s="244" t="s">
        <v>4900</v>
      </c>
      <c r="F5317" s="245">
        <v>403.78</v>
      </c>
    </row>
    <row r="5318" spans="1:6" ht="13.5">
      <c r="A5318" s="244" t="s">
        <v>8674</v>
      </c>
      <c r="B5318" s="244" t="str">
        <f t="shared" si="82"/>
        <v>74111/1U</v>
      </c>
      <c r="C5318" s="244" t="s">
        <v>8675</v>
      </c>
      <c r="D5318" s="244" t="s">
        <v>65</v>
      </c>
      <c r="E5318" s="244" t="s">
        <v>4900</v>
      </c>
      <c r="F5318" s="245">
        <v>33.840000000000003</v>
      </c>
    </row>
    <row r="5319" spans="1:6" ht="13.5">
      <c r="A5319" s="244" t="s">
        <v>14962</v>
      </c>
      <c r="B5319" s="244" t="str">
        <f t="shared" si="82"/>
        <v>98695U</v>
      </c>
      <c r="C5319" s="244" t="s">
        <v>14963</v>
      </c>
      <c r="D5319" s="244" t="s">
        <v>65</v>
      </c>
      <c r="E5319" s="244" t="s">
        <v>4900</v>
      </c>
      <c r="F5319" s="245">
        <v>69.69</v>
      </c>
    </row>
    <row r="5320" spans="1:6" ht="13.5">
      <c r="A5320" s="244" t="s">
        <v>14964</v>
      </c>
      <c r="B5320" s="244" t="str">
        <f t="shared" ref="B5320:B5383" si="83">A5320&amp;"U"</f>
        <v>98697U</v>
      </c>
      <c r="C5320" s="244" t="s">
        <v>14965</v>
      </c>
      <c r="D5320" s="244" t="s">
        <v>65</v>
      </c>
      <c r="E5320" s="244" t="s">
        <v>4900</v>
      </c>
      <c r="F5320" s="245">
        <v>46.31</v>
      </c>
    </row>
    <row r="5321" spans="1:6" ht="13.5">
      <c r="A5321" s="244" t="s">
        <v>8676</v>
      </c>
      <c r="B5321" s="244" t="str">
        <f t="shared" si="83"/>
        <v>73886/1U</v>
      </c>
      <c r="C5321" s="244" t="s">
        <v>8677</v>
      </c>
      <c r="D5321" s="244" t="s">
        <v>65</v>
      </c>
      <c r="E5321" s="244" t="s">
        <v>4952</v>
      </c>
      <c r="F5321" s="245">
        <v>16.12</v>
      </c>
    </row>
    <row r="5322" spans="1:6" ht="13.5">
      <c r="A5322" s="244" t="s">
        <v>14966</v>
      </c>
      <c r="B5322" s="244" t="str">
        <f t="shared" si="83"/>
        <v>84162U</v>
      </c>
      <c r="C5322" s="244" t="s">
        <v>8678</v>
      </c>
      <c r="D5322" s="244" t="s">
        <v>65</v>
      </c>
      <c r="E5322" s="244" t="s">
        <v>4952</v>
      </c>
      <c r="F5322" s="245">
        <v>17.43</v>
      </c>
    </row>
    <row r="5323" spans="1:6" ht="13.5">
      <c r="A5323" s="244" t="s">
        <v>14967</v>
      </c>
      <c r="B5323" s="244" t="str">
        <f t="shared" si="83"/>
        <v>88648U</v>
      </c>
      <c r="C5323" s="244" t="s">
        <v>8679</v>
      </c>
      <c r="D5323" s="244" t="s">
        <v>65</v>
      </c>
      <c r="E5323" s="244" t="s">
        <v>4900</v>
      </c>
      <c r="F5323" s="245">
        <v>4.29</v>
      </c>
    </row>
    <row r="5324" spans="1:6" ht="13.5">
      <c r="A5324" s="244" t="s">
        <v>14968</v>
      </c>
      <c r="B5324" s="244" t="str">
        <f t="shared" si="83"/>
        <v>88649U</v>
      </c>
      <c r="C5324" s="244" t="s">
        <v>8680</v>
      </c>
      <c r="D5324" s="244" t="s">
        <v>65</v>
      </c>
      <c r="E5324" s="244" t="s">
        <v>4900</v>
      </c>
      <c r="F5324" s="245">
        <v>4.8099999999999996</v>
      </c>
    </row>
    <row r="5325" spans="1:6" ht="13.5">
      <c r="A5325" s="244" t="s">
        <v>14969</v>
      </c>
      <c r="B5325" s="244" t="str">
        <f t="shared" si="83"/>
        <v>88650U</v>
      </c>
      <c r="C5325" s="244" t="s">
        <v>8681</v>
      </c>
      <c r="D5325" s="244" t="s">
        <v>65</v>
      </c>
      <c r="E5325" s="244" t="s">
        <v>4900</v>
      </c>
      <c r="F5325" s="245">
        <v>8.9</v>
      </c>
    </row>
    <row r="5326" spans="1:6" ht="13.5">
      <c r="A5326" s="244" t="s">
        <v>14970</v>
      </c>
      <c r="B5326" s="244" t="str">
        <f t="shared" si="83"/>
        <v>96467U</v>
      </c>
      <c r="C5326" s="244" t="s">
        <v>8682</v>
      </c>
      <c r="D5326" s="244" t="s">
        <v>65</v>
      </c>
      <c r="E5326" s="244" t="s">
        <v>4900</v>
      </c>
      <c r="F5326" s="245">
        <v>3.94</v>
      </c>
    </row>
    <row r="5327" spans="1:6" ht="13.5">
      <c r="A5327" s="244" t="s">
        <v>8683</v>
      </c>
      <c r="B5327" s="244" t="str">
        <f t="shared" si="83"/>
        <v>73850/1U</v>
      </c>
      <c r="C5327" s="244" t="s">
        <v>8684</v>
      </c>
      <c r="D5327" s="244" t="s">
        <v>65</v>
      </c>
      <c r="E5327" s="244" t="s">
        <v>4900</v>
      </c>
      <c r="F5327" s="245">
        <v>22.12</v>
      </c>
    </row>
    <row r="5328" spans="1:6" ht="13.5">
      <c r="A5328" s="244" t="s">
        <v>14971</v>
      </c>
      <c r="B5328" s="244" t="str">
        <f t="shared" si="83"/>
        <v>84168U</v>
      </c>
      <c r="C5328" s="244" t="s">
        <v>8685</v>
      </c>
      <c r="D5328" s="244" t="s">
        <v>65</v>
      </c>
      <c r="E5328" s="244" t="s">
        <v>4900</v>
      </c>
      <c r="F5328" s="245">
        <v>19.34</v>
      </c>
    </row>
    <row r="5329" spans="1:6" ht="13.5">
      <c r="A5329" s="244" t="s">
        <v>14972</v>
      </c>
      <c r="B5329" s="244" t="str">
        <f t="shared" si="83"/>
        <v>68325U</v>
      </c>
      <c r="C5329" s="244" t="s">
        <v>4821</v>
      </c>
      <c r="D5329" s="244" t="s">
        <v>63</v>
      </c>
      <c r="E5329" s="244" t="s">
        <v>4900</v>
      </c>
      <c r="F5329" s="245">
        <v>40.78</v>
      </c>
    </row>
    <row r="5330" spans="1:6" ht="13.5">
      <c r="A5330" s="244" t="s">
        <v>14973</v>
      </c>
      <c r="B5330" s="244" t="str">
        <f t="shared" si="83"/>
        <v>68333U</v>
      </c>
      <c r="C5330" s="244" t="s">
        <v>8686</v>
      </c>
      <c r="D5330" s="244" t="s">
        <v>63</v>
      </c>
      <c r="E5330" s="244" t="s">
        <v>4900</v>
      </c>
      <c r="F5330" s="245">
        <v>42.91</v>
      </c>
    </row>
    <row r="5331" spans="1:6" ht="13.5">
      <c r="A5331" s="244" t="s">
        <v>14974</v>
      </c>
      <c r="B5331" s="244" t="str">
        <f t="shared" si="83"/>
        <v>72183U</v>
      </c>
      <c r="C5331" s="244" t="s">
        <v>4822</v>
      </c>
      <c r="D5331" s="244" t="s">
        <v>63</v>
      </c>
      <c r="E5331" s="244" t="s">
        <v>4900</v>
      </c>
      <c r="F5331" s="245">
        <v>71.34</v>
      </c>
    </row>
    <row r="5332" spans="1:6" ht="13.5">
      <c r="A5332" s="244" t="s">
        <v>14975</v>
      </c>
      <c r="B5332" s="244" t="str">
        <f t="shared" si="83"/>
        <v>94990U</v>
      </c>
      <c r="C5332" s="244" t="s">
        <v>8687</v>
      </c>
      <c r="D5332" s="244" t="s">
        <v>79</v>
      </c>
      <c r="E5332" s="244" t="s">
        <v>4900</v>
      </c>
      <c r="F5332" s="245">
        <v>536.97</v>
      </c>
    </row>
    <row r="5333" spans="1:6" ht="13.5">
      <c r="A5333" s="244" t="s">
        <v>14976</v>
      </c>
      <c r="B5333" s="244" t="str">
        <f t="shared" si="83"/>
        <v>94991U</v>
      </c>
      <c r="C5333" s="244" t="s">
        <v>8688</v>
      </c>
      <c r="D5333" s="244" t="s">
        <v>79</v>
      </c>
      <c r="E5333" s="244" t="s">
        <v>4900</v>
      </c>
      <c r="F5333" s="245">
        <v>455.04</v>
      </c>
    </row>
    <row r="5334" spans="1:6" ht="13.5">
      <c r="A5334" s="244" t="s">
        <v>14977</v>
      </c>
      <c r="B5334" s="244" t="str">
        <f t="shared" si="83"/>
        <v>94992U</v>
      </c>
      <c r="C5334" s="244" t="s">
        <v>8689</v>
      </c>
      <c r="D5334" s="244" t="s">
        <v>63</v>
      </c>
      <c r="E5334" s="244" t="s">
        <v>4900</v>
      </c>
      <c r="F5334" s="245">
        <v>56.35</v>
      </c>
    </row>
    <row r="5335" spans="1:6" ht="13.5">
      <c r="A5335" s="244" t="s">
        <v>14978</v>
      </c>
      <c r="B5335" s="244" t="str">
        <f t="shared" si="83"/>
        <v>94993U</v>
      </c>
      <c r="C5335" s="244" t="s">
        <v>8690</v>
      </c>
      <c r="D5335" s="244" t="s">
        <v>63</v>
      </c>
      <c r="E5335" s="244" t="s">
        <v>4900</v>
      </c>
      <c r="F5335" s="245">
        <v>51.44</v>
      </c>
    </row>
    <row r="5336" spans="1:6" ht="13.5">
      <c r="A5336" s="244" t="s">
        <v>14979</v>
      </c>
      <c r="B5336" s="244" t="str">
        <f t="shared" si="83"/>
        <v>94994U</v>
      </c>
      <c r="C5336" s="244" t="s">
        <v>8691</v>
      </c>
      <c r="D5336" s="244" t="s">
        <v>63</v>
      </c>
      <c r="E5336" s="244" t="s">
        <v>4900</v>
      </c>
      <c r="F5336" s="245">
        <v>68.58</v>
      </c>
    </row>
    <row r="5337" spans="1:6" ht="13.5">
      <c r="A5337" s="244" t="s">
        <v>14980</v>
      </c>
      <c r="B5337" s="244" t="str">
        <f t="shared" si="83"/>
        <v>94995U</v>
      </c>
      <c r="C5337" s="244" t="s">
        <v>8692</v>
      </c>
      <c r="D5337" s="244" t="s">
        <v>63</v>
      </c>
      <c r="E5337" s="244" t="s">
        <v>4900</v>
      </c>
      <c r="F5337" s="245">
        <v>62.04</v>
      </c>
    </row>
    <row r="5338" spans="1:6" ht="13.5">
      <c r="A5338" s="244" t="s">
        <v>14981</v>
      </c>
      <c r="B5338" s="244" t="str">
        <f t="shared" si="83"/>
        <v>94996U</v>
      </c>
      <c r="C5338" s="244" t="s">
        <v>8693</v>
      </c>
      <c r="D5338" s="244" t="s">
        <v>63</v>
      </c>
      <c r="E5338" s="244" t="s">
        <v>4900</v>
      </c>
      <c r="F5338" s="245">
        <v>79.41</v>
      </c>
    </row>
    <row r="5339" spans="1:6" ht="13.5">
      <c r="A5339" s="244" t="s">
        <v>14982</v>
      </c>
      <c r="B5339" s="244" t="str">
        <f t="shared" si="83"/>
        <v>94997U</v>
      </c>
      <c r="C5339" s="244" t="s">
        <v>8694</v>
      </c>
      <c r="D5339" s="244" t="s">
        <v>63</v>
      </c>
      <c r="E5339" s="244" t="s">
        <v>4900</v>
      </c>
      <c r="F5339" s="245">
        <v>71.23</v>
      </c>
    </row>
    <row r="5340" spans="1:6" ht="13.5">
      <c r="A5340" s="244" t="s">
        <v>14983</v>
      </c>
      <c r="B5340" s="244" t="str">
        <f t="shared" si="83"/>
        <v>94998U</v>
      </c>
      <c r="C5340" s="244" t="s">
        <v>8695</v>
      </c>
      <c r="D5340" s="244" t="s">
        <v>63</v>
      </c>
      <c r="E5340" s="244" t="s">
        <v>4900</v>
      </c>
      <c r="F5340" s="245">
        <v>89.88</v>
      </c>
    </row>
    <row r="5341" spans="1:6" ht="13.5">
      <c r="A5341" s="244" t="s">
        <v>14984</v>
      </c>
      <c r="B5341" s="244" t="str">
        <f t="shared" si="83"/>
        <v>94999U</v>
      </c>
      <c r="C5341" s="244" t="s">
        <v>8696</v>
      </c>
      <c r="D5341" s="244" t="s">
        <v>63</v>
      </c>
      <c r="E5341" s="244" t="s">
        <v>4900</v>
      </c>
      <c r="F5341" s="245">
        <v>80.069999999999993</v>
      </c>
    </row>
    <row r="5342" spans="1:6" ht="13.5">
      <c r="A5342" s="244" t="s">
        <v>14985</v>
      </c>
      <c r="B5342" s="244" t="str">
        <f t="shared" si="83"/>
        <v>87620U</v>
      </c>
      <c r="C5342" s="244" t="s">
        <v>8697</v>
      </c>
      <c r="D5342" s="244" t="s">
        <v>63</v>
      </c>
      <c r="E5342" s="244" t="s">
        <v>4900</v>
      </c>
      <c r="F5342" s="245">
        <v>24.74</v>
      </c>
    </row>
    <row r="5343" spans="1:6" ht="13.5">
      <c r="A5343" s="244" t="s">
        <v>14986</v>
      </c>
      <c r="B5343" s="244" t="str">
        <f t="shared" si="83"/>
        <v>87622U</v>
      </c>
      <c r="C5343" s="244" t="s">
        <v>8698</v>
      </c>
      <c r="D5343" s="244" t="s">
        <v>63</v>
      </c>
      <c r="E5343" s="244" t="s">
        <v>4900</v>
      </c>
      <c r="F5343" s="245">
        <v>25.92</v>
      </c>
    </row>
    <row r="5344" spans="1:6" ht="13.5">
      <c r="A5344" s="244" t="s">
        <v>14987</v>
      </c>
      <c r="B5344" s="244" t="str">
        <f t="shared" si="83"/>
        <v>87623U</v>
      </c>
      <c r="C5344" s="244" t="s">
        <v>8699</v>
      </c>
      <c r="D5344" s="244" t="s">
        <v>63</v>
      </c>
      <c r="E5344" s="244" t="s">
        <v>4900</v>
      </c>
      <c r="F5344" s="245">
        <v>49.54</v>
      </c>
    </row>
    <row r="5345" spans="1:6" ht="13.5">
      <c r="A5345" s="244" t="s">
        <v>14988</v>
      </c>
      <c r="B5345" s="244" t="str">
        <f t="shared" si="83"/>
        <v>87624U</v>
      </c>
      <c r="C5345" s="244" t="s">
        <v>8700</v>
      </c>
      <c r="D5345" s="244" t="s">
        <v>63</v>
      </c>
      <c r="E5345" s="244" t="s">
        <v>4900</v>
      </c>
      <c r="F5345" s="245">
        <v>52.83</v>
      </c>
    </row>
    <row r="5346" spans="1:6" ht="13.5">
      <c r="A5346" s="244" t="s">
        <v>14989</v>
      </c>
      <c r="B5346" s="244" t="str">
        <f t="shared" si="83"/>
        <v>87630U</v>
      </c>
      <c r="C5346" s="244" t="s">
        <v>8701</v>
      </c>
      <c r="D5346" s="244" t="s">
        <v>63</v>
      </c>
      <c r="E5346" s="244" t="s">
        <v>4900</v>
      </c>
      <c r="F5346" s="245">
        <v>30.94</v>
      </c>
    </row>
    <row r="5347" spans="1:6" ht="13.5">
      <c r="A5347" s="244" t="s">
        <v>14990</v>
      </c>
      <c r="B5347" s="244" t="str">
        <f t="shared" si="83"/>
        <v>87632U</v>
      </c>
      <c r="C5347" s="244" t="s">
        <v>8702</v>
      </c>
      <c r="D5347" s="244" t="s">
        <v>63</v>
      </c>
      <c r="E5347" s="244" t="s">
        <v>4900</v>
      </c>
      <c r="F5347" s="245">
        <v>32.58</v>
      </c>
    </row>
    <row r="5348" spans="1:6" ht="13.5">
      <c r="A5348" s="244" t="s">
        <v>14991</v>
      </c>
      <c r="B5348" s="244" t="str">
        <f t="shared" si="83"/>
        <v>87633U</v>
      </c>
      <c r="C5348" s="244" t="s">
        <v>8703</v>
      </c>
      <c r="D5348" s="244" t="s">
        <v>63</v>
      </c>
      <c r="E5348" s="244" t="s">
        <v>4900</v>
      </c>
      <c r="F5348" s="245">
        <v>65.41</v>
      </c>
    </row>
    <row r="5349" spans="1:6" ht="13.5">
      <c r="A5349" s="244" t="s">
        <v>14992</v>
      </c>
      <c r="B5349" s="244" t="str">
        <f t="shared" si="83"/>
        <v>87634U</v>
      </c>
      <c r="C5349" s="244" t="s">
        <v>8704</v>
      </c>
      <c r="D5349" s="244" t="s">
        <v>63</v>
      </c>
      <c r="E5349" s="244" t="s">
        <v>4900</v>
      </c>
      <c r="F5349" s="245">
        <v>69.98</v>
      </c>
    </row>
    <row r="5350" spans="1:6" ht="13.5">
      <c r="A5350" s="244" t="s">
        <v>14993</v>
      </c>
      <c r="B5350" s="244" t="str">
        <f t="shared" si="83"/>
        <v>87640U</v>
      </c>
      <c r="C5350" s="244" t="s">
        <v>8705</v>
      </c>
      <c r="D5350" s="244" t="s">
        <v>63</v>
      </c>
      <c r="E5350" s="244" t="s">
        <v>4900</v>
      </c>
      <c r="F5350" s="245">
        <v>35.950000000000003</v>
      </c>
    </row>
    <row r="5351" spans="1:6" ht="13.5">
      <c r="A5351" s="244" t="s">
        <v>14994</v>
      </c>
      <c r="B5351" s="244" t="str">
        <f t="shared" si="83"/>
        <v>87642U</v>
      </c>
      <c r="C5351" s="244" t="s">
        <v>4824</v>
      </c>
      <c r="D5351" s="244" t="s">
        <v>63</v>
      </c>
      <c r="E5351" s="244" t="s">
        <v>4900</v>
      </c>
      <c r="F5351" s="245">
        <v>37.96</v>
      </c>
    </row>
    <row r="5352" spans="1:6" ht="13.5">
      <c r="A5352" s="244" t="s">
        <v>14995</v>
      </c>
      <c r="B5352" s="244" t="str">
        <f t="shared" si="83"/>
        <v>87643U</v>
      </c>
      <c r="C5352" s="244" t="s">
        <v>8706</v>
      </c>
      <c r="D5352" s="244" t="s">
        <v>63</v>
      </c>
      <c r="E5352" s="244" t="s">
        <v>4900</v>
      </c>
      <c r="F5352" s="245">
        <v>78.34</v>
      </c>
    </row>
    <row r="5353" spans="1:6" ht="13.5">
      <c r="A5353" s="244" t="s">
        <v>14996</v>
      </c>
      <c r="B5353" s="244" t="str">
        <f t="shared" si="83"/>
        <v>87644U</v>
      </c>
      <c r="C5353" s="244" t="s">
        <v>8707</v>
      </c>
      <c r="D5353" s="244" t="s">
        <v>63</v>
      </c>
      <c r="E5353" s="244" t="s">
        <v>4900</v>
      </c>
      <c r="F5353" s="245">
        <v>83.96</v>
      </c>
    </row>
    <row r="5354" spans="1:6" ht="13.5">
      <c r="A5354" s="244" t="s">
        <v>14997</v>
      </c>
      <c r="B5354" s="244" t="str">
        <f t="shared" si="83"/>
        <v>87680U</v>
      </c>
      <c r="C5354" s="244" t="s">
        <v>8708</v>
      </c>
      <c r="D5354" s="244" t="s">
        <v>63</v>
      </c>
      <c r="E5354" s="244" t="s">
        <v>4900</v>
      </c>
      <c r="F5354" s="245">
        <v>30.06</v>
      </c>
    </row>
    <row r="5355" spans="1:6" ht="13.5">
      <c r="A5355" s="244" t="s">
        <v>14998</v>
      </c>
      <c r="B5355" s="244" t="str">
        <f t="shared" si="83"/>
        <v>87682U</v>
      </c>
      <c r="C5355" s="244" t="s">
        <v>8709</v>
      </c>
      <c r="D5355" s="244" t="s">
        <v>63</v>
      </c>
      <c r="E5355" s="244" t="s">
        <v>4900</v>
      </c>
      <c r="F5355" s="245">
        <v>32.07</v>
      </c>
    </row>
    <row r="5356" spans="1:6" ht="13.5">
      <c r="A5356" s="244" t="s">
        <v>14999</v>
      </c>
      <c r="B5356" s="244" t="str">
        <f t="shared" si="83"/>
        <v>87683U</v>
      </c>
      <c r="C5356" s="244" t="s">
        <v>8710</v>
      </c>
      <c r="D5356" s="244" t="s">
        <v>63</v>
      </c>
      <c r="E5356" s="244" t="s">
        <v>4900</v>
      </c>
      <c r="F5356" s="245">
        <v>72.45</v>
      </c>
    </row>
    <row r="5357" spans="1:6" ht="13.5">
      <c r="A5357" s="244" t="s">
        <v>15000</v>
      </c>
      <c r="B5357" s="244" t="str">
        <f t="shared" si="83"/>
        <v>87684U</v>
      </c>
      <c r="C5357" s="244" t="s">
        <v>8711</v>
      </c>
      <c r="D5357" s="244" t="s">
        <v>63</v>
      </c>
      <c r="E5357" s="244" t="s">
        <v>4900</v>
      </c>
      <c r="F5357" s="245">
        <v>78.069999999999993</v>
      </c>
    </row>
    <row r="5358" spans="1:6" ht="13.5">
      <c r="A5358" s="244" t="s">
        <v>15001</v>
      </c>
      <c r="B5358" s="244" t="str">
        <f t="shared" si="83"/>
        <v>87690U</v>
      </c>
      <c r="C5358" s="244" t="s">
        <v>8712</v>
      </c>
      <c r="D5358" s="244" t="s">
        <v>63</v>
      </c>
      <c r="E5358" s="244" t="s">
        <v>4900</v>
      </c>
      <c r="F5358" s="245">
        <v>34.869999999999997</v>
      </c>
    </row>
    <row r="5359" spans="1:6" ht="13.5">
      <c r="A5359" s="244" t="s">
        <v>15002</v>
      </c>
      <c r="B5359" s="244" t="str">
        <f t="shared" si="83"/>
        <v>87692U</v>
      </c>
      <c r="C5359" s="244" t="s">
        <v>8713</v>
      </c>
      <c r="D5359" s="244" t="s">
        <v>63</v>
      </c>
      <c r="E5359" s="244" t="s">
        <v>4900</v>
      </c>
      <c r="F5359" s="245">
        <v>37.18</v>
      </c>
    </row>
    <row r="5360" spans="1:6" ht="13.5">
      <c r="A5360" s="244" t="s">
        <v>15003</v>
      </c>
      <c r="B5360" s="244" t="str">
        <f t="shared" si="83"/>
        <v>87693U</v>
      </c>
      <c r="C5360" s="244" t="s">
        <v>8714</v>
      </c>
      <c r="D5360" s="244" t="s">
        <v>63</v>
      </c>
      <c r="E5360" s="244" t="s">
        <v>4900</v>
      </c>
      <c r="F5360" s="245">
        <v>83.43</v>
      </c>
    </row>
    <row r="5361" spans="1:6" ht="13.5">
      <c r="A5361" s="244" t="s">
        <v>15004</v>
      </c>
      <c r="B5361" s="244" t="str">
        <f t="shared" si="83"/>
        <v>87694U</v>
      </c>
      <c r="C5361" s="244" t="s">
        <v>8715</v>
      </c>
      <c r="D5361" s="244" t="s">
        <v>63</v>
      </c>
      <c r="E5361" s="244" t="s">
        <v>4900</v>
      </c>
      <c r="F5361" s="245">
        <v>89.86</v>
      </c>
    </row>
    <row r="5362" spans="1:6" ht="13.5">
      <c r="A5362" s="244" t="s">
        <v>15005</v>
      </c>
      <c r="B5362" s="244" t="str">
        <f t="shared" si="83"/>
        <v>87700U</v>
      </c>
      <c r="C5362" s="244" t="s">
        <v>8716</v>
      </c>
      <c r="D5362" s="244" t="s">
        <v>63</v>
      </c>
      <c r="E5362" s="244" t="s">
        <v>4900</v>
      </c>
      <c r="F5362" s="245">
        <v>37.700000000000003</v>
      </c>
    </row>
    <row r="5363" spans="1:6" ht="13.5">
      <c r="A5363" s="244" t="s">
        <v>15006</v>
      </c>
      <c r="B5363" s="244" t="str">
        <f t="shared" si="83"/>
        <v>87702U</v>
      </c>
      <c r="C5363" s="244" t="s">
        <v>8717</v>
      </c>
      <c r="D5363" s="244" t="s">
        <v>63</v>
      </c>
      <c r="E5363" s="244" t="s">
        <v>4900</v>
      </c>
      <c r="F5363" s="245">
        <v>40.22</v>
      </c>
    </row>
    <row r="5364" spans="1:6" ht="13.5">
      <c r="A5364" s="244" t="s">
        <v>15007</v>
      </c>
      <c r="B5364" s="244" t="str">
        <f t="shared" si="83"/>
        <v>87703U</v>
      </c>
      <c r="C5364" s="244" t="s">
        <v>8718</v>
      </c>
      <c r="D5364" s="244" t="s">
        <v>63</v>
      </c>
      <c r="E5364" s="244" t="s">
        <v>4900</v>
      </c>
      <c r="F5364" s="245">
        <v>90.57</v>
      </c>
    </row>
    <row r="5365" spans="1:6" ht="13.5">
      <c r="A5365" s="244" t="s">
        <v>15008</v>
      </c>
      <c r="B5365" s="244" t="str">
        <f t="shared" si="83"/>
        <v>87704U</v>
      </c>
      <c r="C5365" s="244" t="s">
        <v>8719</v>
      </c>
      <c r="D5365" s="244" t="s">
        <v>63</v>
      </c>
      <c r="E5365" s="244" t="s">
        <v>4900</v>
      </c>
      <c r="F5365" s="245">
        <v>97.58</v>
      </c>
    </row>
    <row r="5366" spans="1:6" ht="13.5">
      <c r="A5366" s="244" t="s">
        <v>15009</v>
      </c>
      <c r="B5366" s="244" t="str">
        <f t="shared" si="83"/>
        <v>87735U</v>
      </c>
      <c r="C5366" s="244" t="s">
        <v>8720</v>
      </c>
      <c r="D5366" s="244" t="s">
        <v>63</v>
      </c>
      <c r="E5366" s="244" t="s">
        <v>4900</v>
      </c>
      <c r="F5366" s="245">
        <v>32.299999999999997</v>
      </c>
    </row>
    <row r="5367" spans="1:6" ht="13.5">
      <c r="A5367" s="244" t="s">
        <v>15010</v>
      </c>
      <c r="B5367" s="244" t="str">
        <f t="shared" si="83"/>
        <v>87737U</v>
      </c>
      <c r="C5367" s="244" t="s">
        <v>8721</v>
      </c>
      <c r="D5367" s="244" t="s">
        <v>63</v>
      </c>
      <c r="E5367" s="244" t="s">
        <v>4900</v>
      </c>
      <c r="F5367" s="245">
        <v>33.479999999999997</v>
      </c>
    </row>
    <row r="5368" spans="1:6" ht="13.5">
      <c r="A5368" s="244" t="s">
        <v>15011</v>
      </c>
      <c r="B5368" s="244" t="str">
        <f t="shared" si="83"/>
        <v>87738U</v>
      </c>
      <c r="C5368" s="244" t="s">
        <v>8722</v>
      </c>
      <c r="D5368" s="244" t="s">
        <v>63</v>
      </c>
      <c r="E5368" s="244" t="s">
        <v>4900</v>
      </c>
      <c r="F5368" s="245">
        <v>57.1</v>
      </c>
    </row>
    <row r="5369" spans="1:6" ht="13.5">
      <c r="A5369" s="244" t="s">
        <v>15012</v>
      </c>
      <c r="B5369" s="244" t="str">
        <f t="shared" si="83"/>
        <v>87739U</v>
      </c>
      <c r="C5369" s="244" t="s">
        <v>8723</v>
      </c>
      <c r="D5369" s="244" t="s">
        <v>63</v>
      </c>
      <c r="E5369" s="244" t="s">
        <v>4900</v>
      </c>
      <c r="F5369" s="245">
        <v>60.39</v>
      </c>
    </row>
    <row r="5370" spans="1:6" ht="13.5">
      <c r="A5370" s="244" t="s">
        <v>15013</v>
      </c>
      <c r="B5370" s="244" t="str">
        <f t="shared" si="83"/>
        <v>87745U</v>
      </c>
      <c r="C5370" s="244" t="s">
        <v>8724</v>
      </c>
      <c r="D5370" s="244" t="s">
        <v>63</v>
      </c>
      <c r="E5370" s="244" t="s">
        <v>4900</v>
      </c>
      <c r="F5370" s="245">
        <v>38.51</v>
      </c>
    </row>
    <row r="5371" spans="1:6" ht="13.5">
      <c r="A5371" s="244" t="s">
        <v>15014</v>
      </c>
      <c r="B5371" s="244" t="str">
        <f t="shared" si="83"/>
        <v>87747U</v>
      </c>
      <c r="C5371" s="244" t="s">
        <v>8725</v>
      </c>
      <c r="D5371" s="244" t="s">
        <v>63</v>
      </c>
      <c r="E5371" s="244" t="s">
        <v>4900</v>
      </c>
      <c r="F5371" s="245">
        <v>40.15</v>
      </c>
    </row>
    <row r="5372" spans="1:6" ht="13.5">
      <c r="A5372" s="244" t="s">
        <v>15015</v>
      </c>
      <c r="B5372" s="244" t="str">
        <f t="shared" si="83"/>
        <v>87748U</v>
      </c>
      <c r="C5372" s="244" t="s">
        <v>8726</v>
      </c>
      <c r="D5372" s="244" t="s">
        <v>63</v>
      </c>
      <c r="E5372" s="244" t="s">
        <v>4900</v>
      </c>
      <c r="F5372" s="245">
        <v>72.98</v>
      </c>
    </row>
    <row r="5373" spans="1:6" ht="13.5">
      <c r="A5373" s="244" t="s">
        <v>15016</v>
      </c>
      <c r="B5373" s="244" t="str">
        <f t="shared" si="83"/>
        <v>87749U</v>
      </c>
      <c r="C5373" s="244" t="s">
        <v>8727</v>
      </c>
      <c r="D5373" s="244" t="s">
        <v>63</v>
      </c>
      <c r="E5373" s="244" t="s">
        <v>4900</v>
      </c>
      <c r="F5373" s="245">
        <v>77.55</v>
      </c>
    </row>
    <row r="5374" spans="1:6" ht="13.5">
      <c r="A5374" s="244" t="s">
        <v>15017</v>
      </c>
      <c r="B5374" s="244" t="str">
        <f t="shared" si="83"/>
        <v>87755U</v>
      </c>
      <c r="C5374" s="244" t="s">
        <v>8728</v>
      </c>
      <c r="D5374" s="244" t="s">
        <v>63</v>
      </c>
      <c r="E5374" s="244" t="s">
        <v>4900</v>
      </c>
      <c r="F5374" s="245">
        <v>35.36</v>
      </c>
    </row>
    <row r="5375" spans="1:6" ht="13.5">
      <c r="A5375" s="244" t="s">
        <v>15018</v>
      </c>
      <c r="B5375" s="244" t="str">
        <f t="shared" si="83"/>
        <v>87757U</v>
      </c>
      <c r="C5375" s="244" t="s">
        <v>8729</v>
      </c>
      <c r="D5375" s="244" t="s">
        <v>63</v>
      </c>
      <c r="E5375" s="244" t="s">
        <v>4900</v>
      </c>
      <c r="F5375" s="245">
        <v>37</v>
      </c>
    </row>
    <row r="5376" spans="1:6" ht="13.5">
      <c r="A5376" s="244" t="s">
        <v>15019</v>
      </c>
      <c r="B5376" s="244" t="str">
        <f t="shared" si="83"/>
        <v>87758U</v>
      </c>
      <c r="C5376" s="244" t="s">
        <v>8730</v>
      </c>
      <c r="D5376" s="244" t="s">
        <v>63</v>
      </c>
      <c r="E5376" s="244" t="s">
        <v>4900</v>
      </c>
      <c r="F5376" s="245">
        <v>69.83</v>
      </c>
    </row>
    <row r="5377" spans="1:6" ht="13.5">
      <c r="A5377" s="244" t="s">
        <v>15020</v>
      </c>
      <c r="B5377" s="244" t="str">
        <f t="shared" si="83"/>
        <v>87759U</v>
      </c>
      <c r="C5377" s="244" t="s">
        <v>8731</v>
      </c>
      <c r="D5377" s="244" t="s">
        <v>63</v>
      </c>
      <c r="E5377" s="244" t="s">
        <v>4900</v>
      </c>
      <c r="F5377" s="245">
        <v>74.400000000000006</v>
      </c>
    </row>
    <row r="5378" spans="1:6" ht="13.5">
      <c r="A5378" s="244" t="s">
        <v>15021</v>
      </c>
      <c r="B5378" s="244" t="str">
        <f t="shared" si="83"/>
        <v>87765U</v>
      </c>
      <c r="C5378" s="244" t="s">
        <v>8732</v>
      </c>
      <c r="D5378" s="244" t="s">
        <v>63</v>
      </c>
      <c r="E5378" s="244" t="s">
        <v>4900</v>
      </c>
      <c r="F5378" s="245">
        <v>40.369999999999997</v>
      </c>
    </row>
    <row r="5379" spans="1:6" ht="13.5">
      <c r="A5379" s="244" t="s">
        <v>15022</v>
      </c>
      <c r="B5379" s="244" t="str">
        <f t="shared" si="83"/>
        <v>87767U</v>
      </c>
      <c r="C5379" s="244" t="s">
        <v>8733</v>
      </c>
      <c r="D5379" s="244" t="s">
        <v>63</v>
      </c>
      <c r="E5379" s="244" t="s">
        <v>4900</v>
      </c>
      <c r="F5379" s="245">
        <v>42.38</v>
      </c>
    </row>
    <row r="5380" spans="1:6" ht="13.5">
      <c r="A5380" s="244" t="s">
        <v>15023</v>
      </c>
      <c r="B5380" s="244" t="str">
        <f t="shared" si="83"/>
        <v>87768U</v>
      </c>
      <c r="C5380" s="244" t="s">
        <v>8734</v>
      </c>
      <c r="D5380" s="244" t="s">
        <v>63</v>
      </c>
      <c r="E5380" s="244" t="s">
        <v>4900</v>
      </c>
      <c r="F5380" s="245">
        <v>82.76</v>
      </c>
    </row>
    <row r="5381" spans="1:6" ht="13.5">
      <c r="A5381" s="244" t="s">
        <v>15024</v>
      </c>
      <c r="B5381" s="244" t="str">
        <f t="shared" si="83"/>
        <v>87769U</v>
      </c>
      <c r="C5381" s="244" t="s">
        <v>8735</v>
      </c>
      <c r="D5381" s="244" t="s">
        <v>63</v>
      </c>
      <c r="E5381" s="244" t="s">
        <v>4900</v>
      </c>
      <c r="F5381" s="245">
        <v>88.38</v>
      </c>
    </row>
    <row r="5382" spans="1:6" ht="13.5">
      <c r="A5382" s="244" t="s">
        <v>15025</v>
      </c>
      <c r="B5382" s="244" t="str">
        <f t="shared" si="83"/>
        <v>88470U</v>
      </c>
      <c r="C5382" s="244" t="s">
        <v>8736</v>
      </c>
      <c r="D5382" s="244" t="s">
        <v>63</v>
      </c>
      <c r="E5382" s="244" t="s">
        <v>4900</v>
      </c>
      <c r="F5382" s="245">
        <v>17.29</v>
      </c>
    </row>
    <row r="5383" spans="1:6" ht="13.5">
      <c r="A5383" s="244" t="s">
        <v>15026</v>
      </c>
      <c r="B5383" s="244" t="str">
        <f t="shared" si="83"/>
        <v>88471U</v>
      </c>
      <c r="C5383" s="244" t="s">
        <v>8737</v>
      </c>
      <c r="D5383" s="244" t="s">
        <v>63</v>
      </c>
      <c r="E5383" s="244" t="s">
        <v>4900</v>
      </c>
      <c r="F5383" s="245">
        <v>21.38</v>
      </c>
    </row>
    <row r="5384" spans="1:6" ht="13.5">
      <c r="A5384" s="244" t="s">
        <v>15027</v>
      </c>
      <c r="B5384" s="244" t="str">
        <f t="shared" ref="B5384:B5447" si="84">A5384&amp;"U"</f>
        <v>88472U</v>
      </c>
      <c r="C5384" s="244" t="s">
        <v>8738</v>
      </c>
      <c r="D5384" s="244" t="s">
        <v>63</v>
      </c>
      <c r="E5384" s="244" t="s">
        <v>4900</v>
      </c>
      <c r="F5384" s="245">
        <v>24.6</v>
      </c>
    </row>
    <row r="5385" spans="1:6" ht="13.5">
      <c r="A5385" s="244" t="s">
        <v>15028</v>
      </c>
      <c r="B5385" s="244" t="str">
        <f t="shared" si="84"/>
        <v>88476U</v>
      </c>
      <c r="C5385" s="244" t="s">
        <v>8739</v>
      </c>
      <c r="D5385" s="244" t="s">
        <v>63</v>
      </c>
      <c r="E5385" s="244" t="s">
        <v>4900</v>
      </c>
      <c r="F5385" s="245">
        <v>14.3</v>
      </c>
    </row>
    <row r="5386" spans="1:6" ht="13.5">
      <c r="A5386" s="244" t="s">
        <v>15029</v>
      </c>
      <c r="B5386" s="244" t="str">
        <f t="shared" si="84"/>
        <v>88477U</v>
      </c>
      <c r="C5386" s="244" t="s">
        <v>8740</v>
      </c>
      <c r="D5386" s="244" t="s">
        <v>63</v>
      </c>
      <c r="E5386" s="244" t="s">
        <v>4900</v>
      </c>
      <c r="F5386" s="245">
        <v>19.57</v>
      </c>
    </row>
    <row r="5387" spans="1:6" ht="13.5">
      <c r="A5387" s="244" t="s">
        <v>15030</v>
      </c>
      <c r="B5387" s="244" t="str">
        <f t="shared" si="84"/>
        <v>88478U</v>
      </c>
      <c r="C5387" s="244" t="s">
        <v>8741</v>
      </c>
      <c r="D5387" s="244" t="s">
        <v>63</v>
      </c>
      <c r="E5387" s="244" t="s">
        <v>4900</v>
      </c>
      <c r="F5387" s="245">
        <v>23.85</v>
      </c>
    </row>
    <row r="5388" spans="1:6" ht="13.5">
      <c r="A5388" s="244" t="s">
        <v>15031</v>
      </c>
      <c r="B5388" s="244" t="str">
        <f t="shared" si="84"/>
        <v>90900U</v>
      </c>
      <c r="C5388" s="244" t="s">
        <v>8742</v>
      </c>
      <c r="D5388" s="244" t="s">
        <v>63</v>
      </c>
      <c r="E5388" s="244" t="s">
        <v>4900</v>
      </c>
      <c r="F5388" s="245">
        <v>55.7</v>
      </c>
    </row>
    <row r="5389" spans="1:6" ht="13.5">
      <c r="A5389" s="244" t="s">
        <v>15032</v>
      </c>
      <c r="B5389" s="244" t="str">
        <f t="shared" si="84"/>
        <v>90902U</v>
      </c>
      <c r="C5389" s="244" t="s">
        <v>8743</v>
      </c>
      <c r="D5389" s="244" t="s">
        <v>63</v>
      </c>
      <c r="E5389" s="244" t="s">
        <v>4900</v>
      </c>
      <c r="F5389" s="245">
        <v>58.01</v>
      </c>
    </row>
    <row r="5390" spans="1:6" ht="13.5">
      <c r="A5390" s="244" t="s">
        <v>15033</v>
      </c>
      <c r="B5390" s="244" t="str">
        <f t="shared" si="84"/>
        <v>90903U</v>
      </c>
      <c r="C5390" s="244" t="s">
        <v>8744</v>
      </c>
      <c r="D5390" s="244" t="s">
        <v>63</v>
      </c>
      <c r="E5390" s="244" t="s">
        <v>4900</v>
      </c>
      <c r="F5390" s="245">
        <v>104.26</v>
      </c>
    </row>
    <row r="5391" spans="1:6" ht="13.5">
      <c r="A5391" s="244" t="s">
        <v>15034</v>
      </c>
      <c r="B5391" s="244" t="str">
        <f t="shared" si="84"/>
        <v>90904U</v>
      </c>
      <c r="C5391" s="244" t="s">
        <v>8745</v>
      </c>
      <c r="D5391" s="244" t="s">
        <v>63</v>
      </c>
      <c r="E5391" s="244" t="s">
        <v>4900</v>
      </c>
      <c r="F5391" s="245">
        <v>110.69</v>
      </c>
    </row>
    <row r="5392" spans="1:6" ht="13.5">
      <c r="A5392" s="244" t="s">
        <v>15035</v>
      </c>
      <c r="B5392" s="244" t="str">
        <f t="shared" si="84"/>
        <v>90910U</v>
      </c>
      <c r="C5392" s="244" t="s">
        <v>8746</v>
      </c>
      <c r="D5392" s="244" t="s">
        <v>63</v>
      </c>
      <c r="E5392" s="244" t="s">
        <v>4900</v>
      </c>
      <c r="F5392" s="245">
        <v>59.2</v>
      </c>
    </row>
    <row r="5393" spans="1:6" ht="13.5">
      <c r="A5393" s="244" t="s">
        <v>15036</v>
      </c>
      <c r="B5393" s="244" t="str">
        <f t="shared" si="84"/>
        <v>90912U</v>
      </c>
      <c r="C5393" s="244" t="s">
        <v>8747</v>
      </c>
      <c r="D5393" s="244" t="s">
        <v>63</v>
      </c>
      <c r="E5393" s="244" t="s">
        <v>4900</v>
      </c>
      <c r="F5393" s="245">
        <v>61.72</v>
      </c>
    </row>
    <row r="5394" spans="1:6" ht="13.5">
      <c r="A5394" s="244" t="s">
        <v>15037</v>
      </c>
      <c r="B5394" s="244" t="str">
        <f t="shared" si="84"/>
        <v>90913U</v>
      </c>
      <c r="C5394" s="244" t="s">
        <v>8748</v>
      </c>
      <c r="D5394" s="244" t="s">
        <v>63</v>
      </c>
      <c r="E5394" s="244" t="s">
        <v>4900</v>
      </c>
      <c r="F5394" s="245">
        <v>112.07</v>
      </c>
    </row>
    <row r="5395" spans="1:6" ht="13.5">
      <c r="A5395" s="244" t="s">
        <v>15038</v>
      </c>
      <c r="B5395" s="244" t="str">
        <f t="shared" si="84"/>
        <v>90914U</v>
      </c>
      <c r="C5395" s="244" t="s">
        <v>8749</v>
      </c>
      <c r="D5395" s="244" t="s">
        <v>63</v>
      </c>
      <c r="E5395" s="244" t="s">
        <v>4900</v>
      </c>
      <c r="F5395" s="245">
        <v>119.08</v>
      </c>
    </row>
    <row r="5396" spans="1:6" ht="13.5">
      <c r="A5396" s="244" t="s">
        <v>15039</v>
      </c>
      <c r="B5396" s="244" t="str">
        <f t="shared" si="84"/>
        <v>90920U</v>
      </c>
      <c r="C5396" s="244" t="s">
        <v>8750</v>
      </c>
      <c r="D5396" s="244" t="s">
        <v>63</v>
      </c>
      <c r="E5396" s="244" t="s">
        <v>4900</v>
      </c>
      <c r="F5396" s="245">
        <v>65.680000000000007</v>
      </c>
    </row>
    <row r="5397" spans="1:6" ht="13.5">
      <c r="A5397" s="244" t="s">
        <v>15040</v>
      </c>
      <c r="B5397" s="244" t="str">
        <f t="shared" si="84"/>
        <v>90922U</v>
      </c>
      <c r="C5397" s="244" t="s">
        <v>8751</v>
      </c>
      <c r="D5397" s="244" t="s">
        <v>63</v>
      </c>
      <c r="E5397" s="244" t="s">
        <v>4900</v>
      </c>
      <c r="F5397" s="245">
        <v>68.569999999999993</v>
      </c>
    </row>
    <row r="5398" spans="1:6" ht="13.5">
      <c r="A5398" s="244" t="s">
        <v>15041</v>
      </c>
      <c r="B5398" s="244" t="str">
        <f t="shared" si="84"/>
        <v>90923U</v>
      </c>
      <c r="C5398" s="244" t="s">
        <v>8752</v>
      </c>
      <c r="D5398" s="244" t="s">
        <v>63</v>
      </c>
      <c r="E5398" s="244" t="s">
        <v>4900</v>
      </c>
      <c r="F5398" s="245">
        <v>126.47</v>
      </c>
    </row>
    <row r="5399" spans="1:6" ht="13.5">
      <c r="A5399" s="244" t="s">
        <v>15042</v>
      </c>
      <c r="B5399" s="244" t="str">
        <f t="shared" si="84"/>
        <v>90924U</v>
      </c>
      <c r="C5399" s="244" t="s">
        <v>8753</v>
      </c>
      <c r="D5399" s="244" t="s">
        <v>63</v>
      </c>
      <c r="E5399" s="244" t="s">
        <v>4900</v>
      </c>
      <c r="F5399" s="245">
        <v>134.53</v>
      </c>
    </row>
    <row r="5400" spans="1:6" ht="13.5">
      <c r="A5400" s="244" t="s">
        <v>15043</v>
      </c>
      <c r="B5400" s="244" t="str">
        <f t="shared" si="84"/>
        <v>90930U</v>
      </c>
      <c r="C5400" s="244" t="s">
        <v>8754</v>
      </c>
      <c r="D5400" s="244" t="s">
        <v>63</v>
      </c>
      <c r="E5400" s="244" t="s">
        <v>4900</v>
      </c>
      <c r="F5400" s="245">
        <v>50.92</v>
      </c>
    </row>
    <row r="5401" spans="1:6" ht="13.5">
      <c r="A5401" s="244" t="s">
        <v>15044</v>
      </c>
      <c r="B5401" s="244" t="str">
        <f t="shared" si="84"/>
        <v>90932U</v>
      </c>
      <c r="C5401" s="244" t="s">
        <v>8755</v>
      </c>
      <c r="D5401" s="244" t="s">
        <v>63</v>
      </c>
      <c r="E5401" s="244" t="s">
        <v>4900</v>
      </c>
      <c r="F5401" s="245">
        <v>53.23</v>
      </c>
    </row>
    <row r="5402" spans="1:6" ht="13.5">
      <c r="A5402" s="244" t="s">
        <v>15045</v>
      </c>
      <c r="B5402" s="244" t="str">
        <f t="shared" si="84"/>
        <v>90933U</v>
      </c>
      <c r="C5402" s="244" t="s">
        <v>8756</v>
      </c>
      <c r="D5402" s="244" t="s">
        <v>63</v>
      </c>
      <c r="E5402" s="244" t="s">
        <v>4900</v>
      </c>
      <c r="F5402" s="245">
        <v>99.48</v>
      </c>
    </row>
    <row r="5403" spans="1:6" ht="13.5">
      <c r="A5403" s="244" t="s">
        <v>15046</v>
      </c>
      <c r="B5403" s="244" t="str">
        <f t="shared" si="84"/>
        <v>90934U</v>
      </c>
      <c r="C5403" s="244" t="s">
        <v>8757</v>
      </c>
      <c r="D5403" s="244" t="s">
        <v>63</v>
      </c>
      <c r="E5403" s="244" t="s">
        <v>4900</v>
      </c>
      <c r="F5403" s="245">
        <v>105.91</v>
      </c>
    </row>
    <row r="5404" spans="1:6" ht="13.5">
      <c r="A5404" s="244" t="s">
        <v>15047</v>
      </c>
      <c r="B5404" s="244" t="str">
        <f t="shared" si="84"/>
        <v>90940U</v>
      </c>
      <c r="C5404" s="244" t="s">
        <v>8758</v>
      </c>
      <c r="D5404" s="244" t="s">
        <v>63</v>
      </c>
      <c r="E5404" s="244" t="s">
        <v>4900</v>
      </c>
      <c r="F5404" s="245">
        <v>54.45</v>
      </c>
    </row>
    <row r="5405" spans="1:6" ht="13.5">
      <c r="A5405" s="244" t="s">
        <v>15048</v>
      </c>
      <c r="B5405" s="244" t="str">
        <f t="shared" si="84"/>
        <v>90942U</v>
      </c>
      <c r="C5405" s="244" t="s">
        <v>8759</v>
      </c>
      <c r="D5405" s="244" t="s">
        <v>63</v>
      </c>
      <c r="E5405" s="244" t="s">
        <v>4900</v>
      </c>
      <c r="F5405" s="245">
        <v>56.97</v>
      </c>
    </row>
    <row r="5406" spans="1:6" ht="13.5">
      <c r="A5406" s="244" t="s">
        <v>15049</v>
      </c>
      <c r="B5406" s="244" t="str">
        <f t="shared" si="84"/>
        <v>90943U</v>
      </c>
      <c r="C5406" s="244" t="s">
        <v>8760</v>
      </c>
      <c r="D5406" s="244" t="s">
        <v>63</v>
      </c>
      <c r="E5406" s="244" t="s">
        <v>4900</v>
      </c>
      <c r="F5406" s="245">
        <v>107.32</v>
      </c>
    </row>
    <row r="5407" spans="1:6" ht="13.5">
      <c r="A5407" s="244" t="s">
        <v>15050</v>
      </c>
      <c r="B5407" s="244" t="str">
        <f t="shared" si="84"/>
        <v>90944U</v>
      </c>
      <c r="C5407" s="244" t="s">
        <v>8761</v>
      </c>
      <c r="D5407" s="244" t="s">
        <v>63</v>
      </c>
      <c r="E5407" s="244" t="s">
        <v>4900</v>
      </c>
      <c r="F5407" s="245">
        <v>114.33</v>
      </c>
    </row>
    <row r="5408" spans="1:6" ht="13.5">
      <c r="A5408" s="244" t="s">
        <v>15051</v>
      </c>
      <c r="B5408" s="244" t="str">
        <f t="shared" si="84"/>
        <v>90950U</v>
      </c>
      <c r="C5408" s="244" t="s">
        <v>8762</v>
      </c>
      <c r="D5408" s="244" t="s">
        <v>63</v>
      </c>
      <c r="E5408" s="244" t="s">
        <v>4900</v>
      </c>
      <c r="F5408" s="245">
        <v>60.89</v>
      </c>
    </row>
    <row r="5409" spans="1:6" ht="13.5">
      <c r="A5409" s="244" t="s">
        <v>15052</v>
      </c>
      <c r="B5409" s="244" t="str">
        <f t="shared" si="84"/>
        <v>90952U</v>
      </c>
      <c r="C5409" s="244" t="s">
        <v>8763</v>
      </c>
      <c r="D5409" s="244" t="s">
        <v>63</v>
      </c>
      <c r="E5409" s="244" t="s">
        <v>4900</v>
      </c>
      <c r="F5409" s="245">
        <v>63.78</v>
      </c>
    </row>
    <row r="5410" spans="1:6" ht="13.5">
      <c r="A5410" s="244" t="s">
        <v>15053</v>
      </c>
      <c r="B5410" s="244" t="str">
        <f t="shared" si="84"/>
        <v>90953U</v>
      </c>
      <c r="C5410" s="244" t="s">
        <v>8764</v>
      </c>
      <c r="D5410" s="244" t="s">
        <v>63</v>
      </c>
      <c r="E5410" s="244" t="s">
        <v>4900</v>
      </c>
      <c r="F5410" s="245">
        <v>121.68</v>
      </c>
    </row>
    <row r="5411" spans="1:6" ht="13.5">
      <c r="A5411" s="244" t="s">
        <v>15054</v>
      </c>
      <c r="B5411" s="244" t="str">
        <f t="shared" si="84"/>
        <v>90954U</v>
      </c>
      <c r="C5411" s="244" t="s">
        <v>8765</v>
      </c>
      <c r="D5411" s="244" t="s">
        <v>63</v>
      </c>
      <c r="E5411" s="244" t="s">
        <v>4900</v>
      </c>
      <c r="F5411" s="245">
        <v>129.74</v>
      </c>
    </row>
    <row r="5412" spans="1:6" ht="13.5">
      <c r="A5412" s="244" t="s">
        <v>15055</v>
      </c>
      <c r="B5412" s="244" t="str">
        <f t="shared" si="84"/>
        <v>94438U</v>
      </c>
      <c r="C5412" s="244" t="s">
        <v>8766</v>
      </c>
      <c r="D5412" s="244" t="s">
        <v>63</v>
      </c>
      <c r="E5412" s="244" t="s">
        <v>4900</v>
      </c>
      <c r="F5412" s="245">
        <v>33.15</v>
      </c>
    </row>
    <row r="5413" spans="1:6" ht="13.5">
      <c r="A5413" s="244" t="s">
        <v>15056</v>
      </c>
      <c r="B5413" s="244" t="str">
        <f t="shared" si="84"/>
        <v>94439U</v>
      </c>
      <c r="C5413" s="244" t="s">
        <v>8767</v>
      </c>
      <c r="D5413" s="244" t="s">
        <v>63</v>
      </c>
      <c r="E5413" s="244" t="s">
        <v>4900</v>
      </c>
      <c r="F5413" s="245">
        <v>37.159999999999997</v>
      </c>
    </row>
    <row r="5414" spans="1:6" ht="13.5">
      <c r="A5414" s="244" t="s">
        <v>15057</v>
      </c>
      <c r="B5414" s="244" t="str">
        <f t="shared" si="84"/>
        <v>94779U</v>
      </c>
      <c r="C5414" s="244" t="s">
        <v>8768</v>
      </c>
      <c r="D5414" s="244" t="s">
        <v>63</v>
      </c>
      <c r="E5414" s="244" t="s">
        <v>4900</v>
      </c>
      <c r="F5414" s="245">
        <v>32.270000000000003</v>
      </c>
    </row>
    <row r="5415" spans="1:6" ht="13.5">
      <c r="A5415" s="244" t="s">
        <v>15058</v>
      </c>
      <c r="B5415" s="244" t="str">
        <f t="shared" si="84"/>
        <v>94782U</v>
      </c>
      <c r="C5415" s="244" t="s">
        <v>8769</v>
      </c>
      <c r="D5415" s="244" t="s">
        <v>63</v>
      </c>
      <c r="E5415" s="244" t="s">
        <v>4900</v>
      </c>
      <c r="F5415" s="245">
        <v>36.72</v>
      </c>
    </row>
    <row r="5416" spans="1:6" ht="13.5">
      <c r="A5416" s="244" t="s">
        <v>15059</v>
      </c>
      <c r="B5416" s="244" t="str">
        <f t="shared" si="84"/>
        <v>72190U</v>
      </c>
      <c r="C5416" s="244" t="s">
        <v>8770</v>
      </c>
      <c r="D5416" s="244" t="s">
        <v>65</v>
      </c>
      <c r="E5416" s="244" t="s">
        <v>4900</v>
      </c>
      <c r="F5416" s="245">
        <v>30.5</v>
      </c>
    </row>
    <row r="5417" spans="1:6" ht="13.5">
      <c r="A5417" s="244" t="s">
        <v>15060</v>
      </c>
      <c r="B5417" s="244" t="str">
        <f t="shared" si="84"/>
        <v>87871U</v>
      </c>
      <c r="C5417" s="244" t="s">
        <v>8771</v>
      </c>
      <c r="D5417" s="244" t="s">
        <v>63</v>
      </c>
      <c r="E5417" s="244" t="s">
        <v>4900</v>
      </c>
      <c r="F5417" s="245">
        <v>9.84</v>
      </c>
    </row>
    <row r="5418" spans="1:6" ht="13.5">
      <c r="A5418" s="244" t="s">
        <v>15061</v>
      </c>
      <c r="B5418" s="244" t="str">
        <f t="shared" si="84"/>
        <v>87872U</v>
      </c>
      <c r="C5418" s="244" t="s">
        <v>8772</v>
      </c>
      <c r="D5418" s="244" t="s">
        <v>63</v>
      </c>
      <c r="E5418" s="244" t="s">
        <v>4900</v>
      </c>
      <c r="F5418" s="245">
        <v>9.4700000000000006</v>
      </c>
    </row>
    <row r="5419" spans="1:6" ht="13.5">
      <c r="A5419" s="244" t="s">
        <v>15062</v>
      </c>
      <c r="B5419" s="244" t="str">
        <f t="shared" si="84"/>
        <v>87873U</v>
      </c>
      <c r="C5419" s="244" t="s">
        <v>8773</v>
      </c>
      <c r="D5419" s="244" t="s">
        <v>63</v>
      </c>
      <c r="E5419" s="244" t="s">
        <v>4900</v>
      </c>
      <c r="F5419" s="245">
        <v>3.86</v>
      </c>
    </row>
    <row r="5420" spans="1:6" ht="13.5">
      <c r="A5420" s="244" t="s">
        <v>15063</v>
      </c>
      <c r="B5420" s="244" t="str">
        <f t="shared" si="84"/>
        <v>87874U</v>
      </c>
      <c r="C5420" s="244" t="s">
        <v>8774</v>
      </c>
      <c r="D5420" s="244" t="s">
        <v>63</v>
      </c>
      <c r="E5420" s="244" t="s">
        <v>4900</v>
      </c>
      <c r="F5420" s="245">
        <v>3.8</v>
      </c>
    </row>
    <row r="5421" spans="1:6" ht="13.5">
      <c r="A5421" s="244" t="s">
        <v>15064</v>
      </c>
      <c r="B5421" s="244" t="str">
        <f t="shared" si="84"/>
        <v>87876U</v>
      </c>
      <c r="C5421" s="244" t="s">
        <v>8775</v>
      </c>
      <c r="D5421" s="244" t="s">
        <v>63</v>
      </c>
      <c r="E5421" s="244" t="s">
        <v>4900</v>
      </c>
      <c r="F5421" s="245">
        <v>5.95</v>
      </c>
    </row>
    <row r="5422" spans="1:6" ht="13.5">
      <c r="A5422" s="244" t="s">
        <v>15065</v>
      </c>
      <c r="B5422" s="244" t="str">
        <f t="shared" si="84"/>
        <v>87877U</v>
      </c>
      <c r="C5422" s="244" t="s">
        <v>8776</v>
      </c>
      <c r="D5422" s="244" t="s">
        <v>63</v>
      </c>
      <c r="E5422" s="244" t="s">
        <v>4900</v>
      </c>
      <c r="F5422" s="245">
        <v>5.76</v>
      </c>
    </row>
    <row r="5423" spans="1:6" ht="13.5">
      <c r="A5423" s="244" t="s">
        <v>15066</v>
      </c>
      <c r="B5423" s="244" t="str">
        <f t="shared" si="84"/>
        <v>87878U</v>
      </c>
      <c r="C5423" s="244" t="s">
        <v>8777</v>
      </c>
      <c r="D5423" s="244" t="s">
        <v>63</v>
      </c>
      <c r="E5423" s="244" t="s">
        <v>4900</v>
      </c>
      <c r="F5423" s="245">
        <v>3.13</v>
      </c>
    </row>
    <row r="5424" spans="1:6" ht="13.5">
      <c r="A5424" s="244" t="s">
        <v>15067</v>
      </c>
      <c r="B5424" s="244" t="str">
        <f t="shared" si="84"/>
        <v>87879U</v>
      </c>
      <c r="C5424" s="244" t="s">
        <v>8778</v>
      </c>
      <c r="D5424" s="244" t="s">
        <v>63</v>
      </c>
      <c r="E5424" s="244" t="s">
        <v>4900</v>
      </c>
      <c r="F5424" s="245">
        <v>2.91</v>
      </c>
    </row>
    <row r="5425" spans="1:6" ht="13.5">
      <c r="A5425" s="244" t="s">
        <v>15068</v>
      </c>
      <c r="B5425" s="244" t="str">
        <f t="shared" si="84"/>
        <v>87881U</v>
      </c>
      <c r="C5425" s="244" t="s">
        <v>8779</v>
      </c>
      <c r="D5425" s="244" t="s">
        <v>63</v>
      </c>
      <c r="E5425" s="244" t="s">
        <v>4900</v>
      </c>
      <c r="F5425" s="245">
        <v>3.79</v>
      </c>
    </row>
    <row r="5426" spans="1:6" ht="13.5">
      <c r="A5426" s="244" t="s">
        <v>15069</v>
      </c>
      <c r="B5426" s="244" t="str">
        <f t="shared" si="84"/>
        <v>87882U</v>
      </c>
      <c r="C5426" s="244" t="s">
        <v>8780</v>
      </c>
      <c r="D5426" s="244" t="s">
        <v>63</v>
      </c>
      <c r="E5426" s="244" t="s">
        <v>4900</v>
      </c>
      <c r="F5426" s="245">
        <v>3.73</v>
      </c>
    </row>
    <row r="5427" spans="1:6" ht="13.5">
      <c r="A5427" s="244" t="s">
        <v>15070</v>
      </c>
      <c r="B5427" s="244" t="str">
        <f t="shared" si="84"/>
        <v>87884U</v>
      </c>
      <c r="C5427" s="244" t="s">
        <v>8781</v>
      </c>
      <c r="D5427" s="244" t="s">
        <v>63</v>
      </c>
      <c r="E5427" s="244" t="s">
        <v>4900</v>
      </c>
      <c r="F5427" s="245">
        <v>5.88</v>
      </c>
    </row>
    <row r="5428" spans="1:6" ht="13.5">
      <c r="A5428" s="244" t="s">
        <v>15071</v>
      </c>
      <c r="B5428" s="244" t="str">
        <f t="shared" si="84"/>
        <v>87885U</v>
      </c>
      <c r="C5428" s="244" t="s">
        <v>8782</v>
      </c>
      <c r="D5428" s="244" t="s">
        <v>63</v>
      </c>
      <c r="E5428" s="244" t="s">
        <v>4900</v>
      </c>
      <c r="F5428" s="245">
        <v>5.69</v>
      </c>
    </row>
    <row r="5429" spans="1:6" ht="13.5">
      <c r="A5429" s="244" t="s">
        <v>15072</v>
      </c>
      <c r="B5429" s="244" t="str">
        <f t="shared" si="84"/>
        <v>87886U</v>
      </c>
      <c r="C5429" s="244" t="s">
        <v>8783</v>
      </c>
      <c r="D5429" s="244" t="s">
        <v>63</v>
      </c>
      <c r="E5429" s="244" t="s">
        <v>4900</v>
      </c>
      <c r="F5429" s="245">
        <v>14.69</v>
      </c>
    </row>
    <row r="5430" spans="1:6" ht="13.5">
      <c r="A5430" s="244" t="s">
        <v>15073</v>
      </c>
      <c r="B5430" s="244" t="str">
        <f t="shared" si="84"/>
        <v>87887U</v>
      </c>
      <c r="C5430" s="244" t="s">
        <v>8784</v>
      </c>
      <c r="D5430" s="244" t="s">
        <v>63</v>
      </c>
      <c r="E5430" s="244" t="s">
        <v>4900</v>
      </c>
      <c r="F5430" s="245">
        <v>14.32</v>
      </c>
    </row>
    <row r="5431" spans="1:6" ht="13.5">
      <c r="A5431" s="244" t="s">
        <v>15074</v>
      </c>
      <c r="B5431" s="244" t="str">
        <f t="shared" si="84"/>
        <v>87888U</v>
      </c>
      <c r="C5431" s="244" t="s">
        <v>8785</v>
      </c>
      <c r="D5431" s="244" t="s">
        <v>63</v>
      </c>
      <c r="E5431" s="244" t="s">
        <v>4900</v>
      </c>
      <c r="F5431" s="245">
        <v>4.8600000000000003</v>
      </c>
    </row>
    <row r="5432" spans="1:6" ht="13.5">
      <c r="A5432" s="244" t="s">
        <v>15075</v>
      </c>
      <c r="B5432" s="244" t="str">
        <f t="shared" si="84"/>
        <v>87889U</v>
      </c>
      <c r="C5432" s="244" t="s">
        <v>8786</v>
      </c>
      <c r="D5432" s="244" t="s">
        <v>63</v>
      </c>
      <c r="E5432" s="244" t="s">
        <v>4900</v>
      </c>
      <c r="F5432" s="245">
        <v>4.8</v>
      </c>
    </row>
    <row r="5433" spans="1:6" ht="13.5">
      <c r="A5433" s="244" t="s">
        <v>15076</v>
      </c>
      <c r="B5433" s="244" t="str">
        <f t="shared" si="84"/>
        <v>87891U</v>
      </c>
      <c r="C5433" s="244" t="s">
        <v>8787</v>
      </c>
      <c r="D5433" s="244" t="s">
        <v>63</v>
      </c>
      <c r="E5433" s="244" t="s">
        <v>4900</v>
      </c>
      <c r="F5433" s="245">
        <v>6.95</v>
      </c>
    </row>
    <row r="5434" spans="1:6" ht="13.5">
      <c r="A5434" s="244" t="s">
        <v>15077</v>
      </c>
      <c r="B5434" s="244" t="str">
        <f t="shared" si="84"/>
        <v>87892U</v>
      </c>
      <c r="C5434" s="244" t="s">
        <v>8788</v>
      </c>
      <c r="D5434" s="244" t="s">
        <v>63</v>
      </c>
      <c r="E5434" s="244" t="s">
        <v>4900</v>
      </c>
      <c r="F5434" s="245">
        <v>6.76</v>
      </c>
    </row>
    <row r="5435" spans="1:6" ht="13.5">
      <c r="A5435" s="244" t="s">
        <v>15078</v>
      </c>
      <c r="B5435" s="244" t="str">
        <f t="shared" si="84"/>
        <v>87893U</v>
      </c>
      <c r="C5435" s="244" t="s">
        <v>8789</v>
      </c>
      <c r="D5435" s="244" t="s">
        <v>63</v>
      </c>
      <c r="E5435" s="244" t="s">
        <v>4900</v>
      </c>
      <c r="F5435" s="245">
        <v>4.87</v>
      </c>
    </row>
    <row r="5436" spans="1:6" ht="13.5">
      <c r="A5436" s="244" t="s">
        <v>15079</v>
      </c>
      <c r="B5436" s="244" t="str">
        <f t="shared" si="84"/>
        <v>87894U</v>
      </c>
      <c r="C5436" s="244" t="s">
        <v>8790</v>
      </c>
      <c r="D5436" s="244" t="s">
        <v>63</v>
      </c>
      <c r="E5436" s="244" t="s">
        <v>4900</v>
      </c>
      <c r="F5436" s="245">
        <v>4.6500000000000004</v>
      </c>
    </row>
    <row r="5437" spans="1:6" ht="13.5">
      <c r="A5437" s="244" t="s">
        <v>15080</v>
      </c>
      <c r="B5437" s="244" t="str">
        <f t="shared" si="84"/>
        <v>87896U</v>
      </c>
      <c r="C5437" s="244" t="s">
        <v>8791</v>
      </c>
      <c r="D5437" s="244" t="s">
        <v>63</v>
      </c>
      <c r="E5437" s="244" t="s">
        <v>4952</v>
      </c>
      <c r="F5437" s="245">
        <v>4.4000000000000004</v>
      </c>
    </row>
    <row r="5438" spans="1:6" ht="13.5">
      <c r="A5438" s="244" t="s">
        <v>15081</v>
      </c>
      <c r="B5438" s="244" t="str">
        <f t="shared" si="84"/>
        <v>87897U</v>
      </c>
      <c r="C5438" s="244" t="s">
        <v>8792</v>
      </c>
      <c r="D5438" s="244" t="s">
        <v>63</v>
      </c>
      <c r="E5438" s="244" t="s">
        <v>4952</v>
      </c>
      <c r="F5438" s="245">
        <v>4.18</v>
      </c>
    </row>
    <row r="5439" spans="1:6" ht="13.5">
      <c r="A5439" s="244" t="s">
        <v>15082</v>
      </c>
      <c r="B5439" s="244" t="str">
        <f t="shared" si="84"/>
        <v>87899U</v>
      </c>
      <c r="C5439" s="244" t="s">
        <v>8793</v>
      </c>
      <c r="D5439" s="244" t="s">
        <v>63</v>
      </c>
      <c r="E5439" s="244" t="s">
        <v>4900</v>
      </c>
      <c r="F5439" s="245">
        <v>5.75</v>
      </c>
    </row>
    <row r="5440" spans="1:6" ht="13.5">
      <c r="A5440" s="244" t="s">
        <v>15083</v>
      </c>
      <c r="B5440" s="244" t="str">
        <f t="shared" si="84"/>
        <v>87900U</v>
      </c>
      <c r="C5440" s="244" t="s">
        <v>8794</v>
      </c>
      <c r="D5440" s="244" t="s">
        <v>63</v>
      </c>
      <c r="E5440" s="244" t="s">
        <v>4900</v>
      </c>
      <c r="F5440" s="245">
        <v>5.69</v>
      </c>
    </row>
    <row r="5441" spans="1:6" ht="13.5">
      <c r="A5441" s="244" t="s">
        <v>15084</v>
      </c>
      <c r="B5441" s="244" t="str">
        <f t="shared" si="84"/>
        <v>87902U</v>
      </c>
      <c r="C5441" s="244" t="s">
        <v>8795</v>
      </c>
      <c r="D5441" s="244" t="s">
        <v>63</v>
      </c>
      <c r="E5441" s="244" t="s">
        <v>4900</v>
      </c>
      <c r="F5441" s="245">
        <v>7.84</v>
      </c>
    </row>
    <row r="5442" spans="1:6" ht="13.5">
      <c r="A5442" s="244" t="s">
        <v>15085</v>
      </c>
      <c r="B5442" s="244" t="str">
        <f t="shared" si="84"/>
        <v>87903U</v>
      </c>
      <c r="C5442" s="244" t="s">
        <v>8796</v>
      </c>
      <c r="D5442" s="244" t="s">
        <v>63</v>
      </c>
      <c r="E5442" s="244" t="s">
        <v>4900</v>
      </c>
      <c r="F5442" s="245">
        <v>7.65</v>
      </c>
    </row>
    <row r="5443" spans="1:6" ht="13.5">
      <c r="A5443" s="244" t="s">
        <v>15086</v>
      </c>
      <c r="B5443" s="244" t="str">
        <f t="shared" si="84"/>
        <v>87904U</v>
      </c>
      <c r="C5443" s="244" t="s">
        <v>8797</v>
      </c>
      <c r="D5443" s="244" t="s">
        <v>63</v>
      </c>
      <c r="E5443" s="244" t="s">
        <v>4900</v>
      </c>
      <c r="F5443" s="245">
        <v>6.35</v>
      </c>
    </row>
    <row r="5444" spans="1:6" ht="13.5">
      <c r="A5444" s="244" t="s">
        <v>15087</v>
      </c>
      <c r="B5444" s="244" t="str">
        <f t="shared" si="84"/>
        <v>87905U</v>
      </c>
      <c r="C5444" s="244" t="s">
        <v>8798</v>
      </c>
      <c r="D5444" s="244" t="s">
        <v>63</v>
      </c>
      <c r="E5444" s="244" t="s">
        <v>4900</v>
      </c>
      <c r="F5444" s="245">
        <v>6.13</v>
      </c>
    </row>
    <row r="5445" spans="1:6" ht="13.5">
      <c r="A5445" s="244" t="s">
        <v>15088</v>
      </c>
      <c r="B5445" s="244" t="str">
        <f t="shared" si="84"/>
        <v>87907U</v>
      </c>
      <c r="C5445" s="244" t="s">
        <v>8799</v>
      </c>
      <c r="D5445" s="244" t="s">
        <v>63</v>
      </c>
      <c r="E5445" s="244" t="s">
        <v>4952</v>
      </c>
      <c r="F5445" s="245">
        <v>5.67</v>
      </c>
    </row>
    <row r="5446" spans="1:6" ht="13.5">
      <c r="A5446" s="244" t="s">
        <v>15089</v>
      </c>
      <c r="B5446" s="244" t="str">
        <f t="shared" si="84"/>
        <v>87908U</v>
      </c>
      <c r="C5446" s="244" t="s">
        <v>8800</v>
      </c>
      <c r="D5446" s="244" t="s">
        <v>63</v>
      </c>
      <c r="E5446" s="244" t="s">
        <v>4952</v>
      </c>
      <c r="F5446" s="245">
        <v>5.45</v>
      </c>
    </row>
    <row r="5447" spans="1:6" ht="13.5">
      <c r="A5447" s="244" t="s">
        <v>15090</v>
      </c>
      <c r="B5447" s="244" t="str">
        <f t="shared" si="84"/>
        <v>87910U</v>
      </c>
      <c r="C5447" s="244" t="s">
        <v>8801</v>
      </c>
      <c r="D5447" s="244" t="s">
        <v>63</v>
      </c>
      <c r="E5447" s="244" t="s">
        <v>4900</v>
      </c>
      <c r="F5447" s="245">
        <v>14.41</v>
      </c>
    </row>
    <row r="5448" spans="1:6" ht="13.5">
      <c r="A5448" s="244" t="s">
        <v>15091</v>
      </c>
      <c r="B5448" s="244" t="str">
        <f t="shared" ref="B5448:B5511" si="85">A5448&amp;"U"</f>
        <v>87911U</v>
      </c>
      <c r="C5448" s="244" t="s">
        <v>8802</v>
      </c>
      <c r="D5448" s="244" t="s">
        <v>63</v>
      </c>
      <c r="E5448" s="244" t="s">
        <v>4900</v>
      </c>
      <c r="F5448" s="245">
        <v>14.04</v>
      </c>
    </row>
    <row r="5449" spans="1:6" ht="13.5">
      <c r="A5449" s="244" t="s">
        <v>15092</v>
      </c>
      <c r="B5449" s="244" t="str">
        <f t="shared" si="85"/>
        <v>87411U</v>
      </c>
      <c r="C5449" s="244" t="s">
        <v>8803</v>
      </c>
      <c r="D5449" s="244" t="s">
        <v>63</v>
      </c>
      <c r="E5449" s="244" t="s">
        <v>4900</v>
      </c>
      <c r="F5449" s="245">
        <v>10.29</v>
      </c>
    </row>
    <row r="5450" spans="1:6" ht="13.5">
      <c r="A5450" s="244" t="s">
        <v>15093</v>
      </c>
      <c r="B5450" s="244" t="str">
        <f t="shared" si="85"/>
        <v>87412U</v>
      </c>
      <c r="C5450" s="244" t="s">
        <v>8804</v>
      </c>
      <c r="D5450" s="244" t="s">
        <v>63</v>
      </c>
      <c r="E5450" s="244" t="s">
        <v>4900</v>
      </c>
      <c r="F5450" s="245">
        <v>14.62</v>
      </c>
    </row>
    <row r="5451" spans="1:6" ht="13.5">
      <c r="A5451" s="244" t="s">
        <v>15094</v>
      </c>
      <c r="B5451" s="244" t="str">
        <f t="shared" si="85"/>
        <v>87413U</v>
      </c>
      <c r="C5451" s="244" t="s">
        <v>8805</v>
      </c>
      <c r="D5451" s="244" t="s">
        <v>63</v>
      </c>
      <c r="E5451" s="244" t="s">
        <v>4900</v>
      </c>
      <c r="F5451" s="245">
        <v>17.100000000000001</v>
      </c>
    </row>
    <row r="5452" spans="1:6" ht="13.5">
      <c r="A5452" s="244" t="s">
        <v>15095</v>
      </c>
      <c r="B5452" s="244" t="str">
        <f t="shared" si="85"/>
        <v>87414U</v>
      </c>
      <c r="C5452" s="244" t="s">
        <v>8806</v>
      </c>
      <c r="D5452" s="244" t="s">
        <v>63</v>
      </c>
      <c r="E5452" s="244" t="s">
        <v>4900</v>
      </c>
      <c r="F5452" s="245">
        <v>15.34</v>
      </c>
    </row>
    <row r="5453" spans="1:6" ht="13.5">
      <c r="A5453" s="244" t="s">
        <v>15096</v>
      </c>
      <c r="B5453" s="244" t="str">
        <f t="shared" si="85"/>
        <v>87415U</v>
      </c>
      <c r="C5453" s="244" t="s">
        <v>8807</v>
      </c>
      <c r="D5453" s="244" t="s">
        <v>63</v>
      </c>
      <c r="E5453" s="244" t="s">
        <v>4900</v>
      </c>
      <c r="F5453" s="245">
        <v>19.54</v>
      </c>
    </row>
    <row r="5454" spans="1:6" ht="13.5">
      <c r="A5454" s="244" t="s">
        <v>15097</v>
      </c>
      <c r="B5454" s="244" t="str">
        <f t="shared" si="85"/>
        <v>87416U</v>
      </c>
      <c r="C5454" s="244" t="s">
        <v>8808</v>
      </c>
      <c r="D5454" s="244" t="s">
        <v>63</v>
      </c>
      <c r="E5454" s="244" t="s">
        <v>4900</v>
      </c>
      <c r="F5454" s="245">
        <v>22.17</v>
      </c>
    </row>
    <row r="5455" spans="1:6" ht="13.5">
      <c r="A5455" s="244" t="s">
        <v>15098</v>
      </c>
      <c r="B5455" s="244" t="str">
        <f t="shared" si="85"/>
        <v>87417U</v>
      </c>
      <c r="C5455" s="244" t="s">
        <v>8809</v>
      </c>
      <c r="D5455" s="244" t="s">
        <v>63</v>
      </c>
      <c r="E5455" s="244" t="s">
        <v>4900</v>
      </c>
      <c r="F5455" s="245">
        <v>10.91</v>
      </c>
    </row>
    <row r="5456" spans="1:6" ht="13.5">
      <c r="A5456" s="244" t="s">
        <v>15099</v>
      </c>
      <c r="B5456" s="244" t="str">
        <f t="shared" si="85"/>
        <v>87418U</v>
      </c>
      <c r="C5456" s="244" t="s">
        <v>8810</v>
      </c>
      <c r="D5456" s="244" t="s">
        <v>63</v>
      </c>
      <c r="E5456" s="244" t="s">
        <v>4900</v>
      </c>
      <c r="F5456" s="245">
        <v>11.22</v>
      </c>
    </row>
    <row r="5457" spans="1:6" ht="13.5">
      <c r="A5457" s="244" t="s">
        <v>15100</v>
      </c>
      <c r="B5457" s="244" t="str">
        <f t="shared" si="85"/>
        <v>87419U</v>
      </c>
      <c r="C5457" s="244" t="s">
        <v>8811</v>
      </c>
      <c r="D5457" s="244" t="s">
        <v>63</v>
      </c>
      <c r="E5457" s="244" t="s">
        <v>4900</v>
      </c>
      <c r="F5457" s="245">
        <v>12.15</v>
      </c>
    </row>
    <row r="5458" spans="1:6" ht="13.5">
      <c r="A5458" s="244" t="s">
        <v>15101</v>
      </c>
      <c r="B5458" s="244" t="str">
        <f t="shared" si="85"/>
        <v>87420U</v>
      </c>
      <c r="C5458" s="244" t="s">
        <v>8812</v>
      </c>
      <c r="D5458" s="244" t="s">
        <v>63</v>
      </c>
      <c r="E5458" s="244" t="s">
        <v>4900</v>
      </c>
      <c r="F5458" s="245">
        <v>16.43</v>
      </c>
    </row>
    <row r="5459" spans="1:6" ht="13.5">
      <c r="A5459" s="244" t="s">
        <v>15102</v>
      </c>
      <c r="B5459" s="244" t="str">
        <f t="shared" si="85"/>
        <v>87421U</v>
      </c>
      <c r="C5459" s="244" t="s">
        <v>8813</v>
      </c>
      <c r="D5459" s="244" t="s">
        <v>63</v>
      </c>
      <c r="E5459" s="244" t="s">
        <v>4900</v>
      </c>
      <c r="F5459" s="245">
        <v>16.75</v>
      </c>
    </row>
    <row r="5460" spans="1:6" ht="13.5">
      <c r="A5460" s="244" t="s">
        <v>15103</v>
      </c>
      <c r="B5460" s="244" t="str">
        <f t="shared" si="85"/>
        <v>87422U</v>
      </c>
      <c r="C5460" s="244" t="s">
        <v>8814</v>
      </c>
      <c r="D5460" s="244" t="s">
        <v>63</v>
      </c>
      <c r="E5460" s="244" t="s">
        <v>4900</v>
      </c>
      <c r="F5460" s="245">
        <v>17.690000000000001</v>
      </c>
    </row>
    <row r="5461" spans="1:6" ht="13.5">
      <c r="A5461" s="244" t="s">
        <v>15104</v>
      </c>
      <c r="B5461" s="244" t="str">
        <f t="shared" si="85"/>
        <v>87423U</v>
      </c>
      <c r="C5461" s="244" t="s">
        <v>8815</v>
      </c>
      <c r="D5461" s="244" t="s">
        <v>63</v>
      </c>
      <c r="E5461" s="244" t="s">
        <v>4900</v>
      </c>
      <c r="F5461" s="245">
        <v>21.69</v>
      </c>
    </row>
    <row r="5462" spans="1:6" ht="13.5">
      <c r="A5462" s="244" t="s">
        <v>15105</v>
      </c>
      <c r="B5462" s="244" t="str">
        <f t="shared" si="85"/>
        <v>87424U</v>
      </c>
      <c r="C5462" s="244" t="s">
        <v>8816</v>
      </c>
      <c r="D5462" s="244" t="s">
        <v>63</v>
      </c>
      <c r="E5462" s="244" t="s">
        <v>4900</v>
      </c>
      <c r="F5462" s="245">
        <v>22.17</v>
      </c>
    </row>
    <row r="5463" spans="1:6" ht="13.5">
      <c r="A5463" s="244" t="s">
        <v>15106</v>
      </c>
      <c r="B5463" s="244" t="str">
        <f t="shared" si="85"/>
        <v>87425U</v>
      </c>
      <c r="C5463" s="244" t="s">
        <v>8817</v>
      </c>
      <c r="D5463" s="244" t="s">
        <v>63</v>
      </c>
      <c r="E5463" s="244" t="s">
        <v>4900</v>
      </c>
      <c r="F5463" s="245">
        <v>22.95</v>
      </c>
    </row>
    <row r="5464" spans="1:6" ht="13.5">
      <c r="A5464" s="244" t="s">
        <v>15107</v>
      </c>
      <c r="B5464" s="244" t="str">
        <f t="shared" si="85"/>
        <v>87426U</v>
      </c>
      <c r="C5464" s="244" t="s">
        <v>8818</v>
      </c>
      <c r="D5464" s="244" t="s">
        <v>63</v>
      </c>
      <c r="E5464" s="244" t="s">
        <v>4900</v>
      </c>
      <c r="F5464" s="245">
        <v>25.55</v>
      </c>
    </row>
    <row r="5465" spans="1:6" ht="13.5">
      <c r="A5465" s="244" t="s">
        <v>15108</v>
      </c>
      <c r="B5465" s="244" t="str">
        <f t="shared" si="85"/>
        <v>87427U</v>
      </c>
      <c r="C5465" s="244" t="s">
        <v>8819</v>
      </c>
      <c r="D5465" s="244" t="s">
        <v>63</v>
      </c>
      <c r="E5465" s="244" t="s">
        <v>4900</v>
      </c>
      <c r="F5465" s="245">
        <v>26.03</v>
      </c>
    </row>
    <row r="5466" spans="1:6" ht="13.5">
      <c r="A5466" s="244" t="s">
        <v>15109</v>
      </c>
      <c r="B5466" s="244" t="str">
        <f t="shared" si="85"/>
        <v>87428U</v>
      </c>
      <c r="C5466" s="244" t="s">
        <v>8820</v>
      </c>
      <c r="D5466" s="244" t="s">
        <v>63</v>
      </c>
      <c r="E5466" s="244" t="s">
        <v>4900</v>
      </c>
      <c r="F5466" s="245">
        <v>26.79</v>
      </c>
    </row>
    <row r="5467" spans="1:6" ht="13.5">
      <c r="A5467" s="244" t="s">
        <v>15110</v>
      </c>
      <c r="B5467" s="244" t="str">
        <f t="shared" si="85"/>
        <v>87429U</v>
      </c>
      <c r="C5467" s="244" t="s">
        <v>8821</v>
      </c>
      <c r="D5467" s="244" t="s">
        <v>63</v>
      </c>
      <c r="E5467" s="244" t="s">
        <v>4900</v>
      </c>
      <c r="F5467" s="245">
        <v>12.91</v>
      </c>
    </row>
    <row r="5468" spans="1:6" ht="13.5">
      <c r="A5468" s="244" t="s">
        <v>15111</v>
      </c>
      <c r="B5468" s="244" t="str">
        <f t="shared" si="85"/>
        <v>87430U</v>
      </c>
      <c r="C5468" s="244" t="s">
        <v>8822</v>
      </c>
      <c r="D5468" s="244" t="s">
        <v>63</v>
      </c>
      <c r="E5468" s="244" t="s">
        <v>4900</v>
      </c>
      <c r="F5468" s="245">
        <v>13.22</v>
      </c>
    </row>
    <row r="5469" spans="1:6" ht="13.5">
      <c r="A5469" s="244" t="s">
        <v>15112</v>
      </c>
      <c r="B5469" s="244" t="str">
        <f t="shared" si="85"/>
        <v>87431U</v>
      </c>
      <c r="C5469" s="244" t="s">
        <v>8823</v>
      </c>
      <c r="D5469" s="244" t="s">
        <v>63</v>
      </c>
      <c r="E5469" s="244" t="s">
        <v>4900</v>
      </c>
      <c r="F5469" s="245">
        <v>13.38</v>
      </c>
    </row>
    <row r="5470" spans="1:6" ht="13.5">
      <c r="A5470" s="244" t="s">
        <v>15113</v>
      </c>
      <c r="B5470" s="244" t="str">
        <f t="shared" si="85"/>
        <v>87432U</v>
      </c>
      <c r="C5470" s="244" t="s">
        <v>8824</v>
      </c>
      <c r="D5470" s="244" t="s">
        <v>63</v>
      </c>
      <c r="E5470" s="244" t="s">
        <v>4900</v>
      </c>
      <c r="F5470" s="245">
        <v>18.87</v>
      </c>
    </row>
    <row r="5471" spans="1:6" ht="13.5">
      <c r="A5471" s="244" t="s">
        <v>15114</v>
      </c>
      <c r="B5471" s="244" t="str">
        <f t="shared" si="85"/>
        <v>87433U</v>
      </c>
      <c r="C5471" s="244" t="s">
        <v>8825</v>
      </c>
      <c r="D5471" s="244" t="s">
        <v>63</v>
      </c>
      <c r="E5471" s="244" t="s">
        <v>4900</v>
      </c>
      <c r="F5471" s="245">
        <v>19.510000000000002</v>
      </c>
    </row>
    <row r="5472" spans="1:6" ht="13.5">
      <c r="A5472" s="244" t="s">
        <v>15115</v>
      </c>
      <c r="B5472" s="244" t="str">
        <f t="shared" si="85"/>
        <v>87434U</v>
      </c>
      <c r="C5472" s="244" t="s">
        <v>8826</v>
      </c>
      <c r="D5472" s="244" t="s">
        <v>63</v>
      </c>
      <c r="E5472" s="244" t="s">
        <v>4900</v>
      </c>
      <c r="F5472" s="245">
        <v>19.96</v>
      </c>
    </row>
    <row r="5473" spans="1:6" ht="13.5">
      <c r="A5473" s="244" t="s">
        <v>15116</v>
      </c>
      <c r="B5473" s="244" t="str">
        <f t="shared" si="85"/>
        <v>87435U</v>
      </c>
      <c r="C5473" s="244" t="s">
        <v>8827</v>
      </c>
      <c r="D5473" s="244" t="s">
        <v>63</v>
      </c>
      <c r="E5473" s="244" t="s">
        <v>4900</v>
      </c>
      <c r="F5473" s="245">
        <v>20.9</v>
      </c>
    </row>
    <row r="5474" spans="1:6" ht="13.5">
      <c r="A5474" s="244" t="s">
        <v>15117</v>
      </c>
      <c r="B5474" s="244" t="str">
        <f t="shared" si="85"/>
        <v>87436U</v>
      </c>
      <c r="C5474" s="244" t="s">
        <v>8828</v>
      </c>
      <c r="D5474" s="244" t="s">
        <v>63</v>
      </c>
      <c r="E5474" s="244" t="s">
        <v>4900</v>
      </c>
      <c r="F5474" s="245">
        <v>21.98</v>
      </c>
    </row>
    <row r="5475" spans="1:6" ht="13.5">
      <c r="A5475" s="244" t="s">
        <v>15118</v>
      </c>
      <c r="B5475" s="244" t="str">
        <f t="shared" si="85"/>
        <v>87437U</v>
      </c>
      <c r="C5475" s="244" t="s">
        <v>8829</v>
      </c>
      <c r="D5475" s="244" t="s">
        <v>63</v>
      </c>
      <c r="E5475" s="244" t="s">
        <v>4900</v>
      </c>
      <c r="F5475" s="245">
        <v>22.75</v>
      </c>
    </row>
    <row r="5476" spans="1:6" ht="13.5">
      <c r="A5476" s="244" t="s">
        <v>15119</v>
      </c>
      <c r="B5476" s="244" t="str">
        <f t="shared" si="85"/>
        <v>87438U</v>
      </c>
      <c r="C5476" s="244" t="s">
        <v>8830</v>
      </c>
      <c r="D5476" s="244" t="s">
        <v>63</v>
      </c>
      <c r="E5476" s="244" t="s">
        <v>4900</v>
      </c>
      <c r="F5476" s="245">
        <v>25.88</v>
      </c>
    </row>
    <row r="5477" spans="1:6" ht="13.5">
      <c r="A5477" s="244" t="s">
        <v>15120</v>
      </c>
      <c r="B5477" s="244" t="str">
        <f t="shared" si="85"/>
        <v>87439U</v>
      </c>
      <c r="C5477" s="244" t="s">
        <v>8831</v>
      </c>
      <c r="D5477" s="244" t="s">
        <v>63</v>
      </c>
      <c r="E5477" s="244" t="s">
        <v>4900</v>
      </c>
      <c r="F5477" s="245">
        <v>27.27</v>
      </c>
    </row>
    <row r="5478" spans="1:6" ht="13.5">
      <c r="A5478" s="244" t="s">
        <v>15121</v>
      </c>
      <c r="B5478" s="244" t="str">
        <f t="shared" si="85"/>
        <v>87440U</v>
      </c>
      <c r="C5478" s="244" t="s">
        <v>8832</v>
      </c>
      <c r="D5478" s="244" t="s">
        <v>63</v>
      </c>
      <c r="E5478" s="244" t="s">
        <v>4900</v>
      </c>
      <c r="F5478" s="245">
        <v>27.91</v>
      </c>
    </row>
    <row r="5479" spans="1:6" ht="13.5">
      <c r="A5479" s="244" t="s">
        <v>15122</v>
      </c>
      <c r="B5479" s="244" t="str">
        <f t="shared" si="85"/>
        <v>87527U</v>
      </c>
      <c r="C5479" s="244" t="s">
        <v>8833</v>
      </c>
      <c r="D5479" s="244" t="s">
        <v>63</v>
      </c>
      <c r="E5479" s="244" t="s">
        <v>4900</v>
      </c>
      <c r="F5479" s="245">
        <v>29.09</v>
      </c>
    </row>
    <row r="5480" spans="1:6" ht="13.5">
      <c r="A5480" s="244" t="s">
        <v>15123</v>
      </c>
      <c r="B5480" s="244" t="str">
        <f t="shared" si="85"/>
        <v>87528U</v>
      </c>
      <c r="C5480" s="244" t="s">
        <v>8834</v>
      </c>
      <c r="D5480" s="244" t="s">
        <v>63</v>
      </c>
      <c r="E5480" s="244" t="s">
        <v>4900</v>
      </c>
      <c r="F5480" s="245">
        <v>30.77</v>
      </c>
    </row>
    <row r="5481" spans="1:6" ht="13.5">
      <c r="A5481" s="244" t="s">
        <v>15124</v>
      </c>
      <c r="B5481" s="244" t="str">
        <f t="shared" si="85"/>
        <v>87529U</v>
      </c>
      <c r="C5481" s="244" t="s">
        <v>4819</v>
      </c>
      <c r="D5481" s="244" t="s">
        <v>63</v>
      </c>
      <c r="E5481" s="244" t="s">
        <v>4900</v>
      </c>
      <c r="F5481" s="245">
        <v>26.5</v>
      </c>
    </row>
    <row r="5482" spans="1:6" ht="13.5">
      <c r="A5482" s="244" t="s">
        <v>15125</v>
      </c>
      <c r="B5482" s="244" t="str">
        <f t="shared" si="85"/>
        <v>87530U</v>
      </c>
      <c r="C5482" s="244" t="s">
        <v>8835</v>
      </c>
      <c r="D5482" s="244" t="s">
        <v>63</v>
      </c>
      <c r="E5482" s="244" t="s">
        <v>4900</v>
      </c>
      <c r="F5482" s="245">
        <v>28.18</v>
      </c>
    </row>
    <row r="5483" spans="1:6" ht="13.5">
      <c r="A5483" s="244" t="s">
        <v>15126</v>
      </c>
      <c r="B5483" s="244" t="str">
        <f t="shared" si="85"/>
        <v>87531U</v>
      </c>
      <c r="C5483" s="244" t="s">
        <v>8836</v>
      </c>
      <c r="D5483" s="244" t="s">
        <v>63</v>
      </c>
      <c r="E5483" s="244" t="s">
        <v>4900</v>
      </c>
      <c r="F5483" s="245">
        <v>25.59</v>
      </c>
    </row>
    <row r="5484" spans="1:6" ht="13.5">
      <c r="A5484" s="244" t="s">
        <v>15127</v>
      </c>
      <c r="B5484" s="244" t="str">
        <f t="shared" si="85"/>
        <v>87532U</v>
      </c>
      <c r="C5484" s="244" t="s">
        <v>8837</v>
      </c>
      <c r="D5484" s="244" t="s">
        <v>63</v>
      </c>
      <c r="E5484" s="244" t="s">
        <v>4900</v>
      </c>
      <c r="F5484" s="245">
        <v>27.27</v>
      </c>
    </row>
    <row r="5485" spans="1:6" ht="13.5">
      <c r="A5485" s="244" t="s">
        <v>15128</v>
      </c>
      <c r="B5485" s="244" t="str">
        <f t="shared" si="85"/>
        <v>87535U</v>
      </c>
      <c r="C5485" s="244" t="s">
        <v>8838</v>
      </c>
      <c r="D5485" s="244" t="s">
        <v>63</v>
      </c>
      <c r="E5485" s="244" t="s">
        <v>4900</v>
      </c>
      <c r="F5485" s="245">
        <v>23.02</v>
      </c>
    </row>
    <row r="5486" spans="1:6" ht="13.5">
      <c r="A5486" s="244" t="s">
        <v>15129</v>
      </c>
      <c r="B5486" s="244" t="str">
        <f t="shared" si="85"/>
        <v>87536U</v>
      </c>
      <c r="C5486" s="244" t="s">
        <v>8839</v>
      </c>
      <c r="D5486" s="244" t="s">
        <v>63</v>
      </c>
      <c r="E5486" s="244" t="s">
        <v>4900</v>
      </c>
      <c r="F5486" s="245">
        <v>24.7</v>
      </c>
    </row>
    <row r="5487" spans="1:6" ht="13.5">
      <c r="A5487" s="244" t="s">
        <v>15130</v>
      </c>
      <c r="B5487" s="244" t="str">
        <f t="shared" si="85"/>
        <v>87537U</v>
      </c>
      <c r="C5487" s="244" t="s">
        <v>8840</v>
      </c>
      <c r="D5487" s="244" t="s">
        <v>63</v>
      </c>
      <c r="E5487" s="244" t="s">
        <v>4900</v>
      </c>
      <c r="F5487" s="245">
        <v>52.2</v>
      </c>
    </row>
    <row r="5488" spans="1:6" ht="13.5">
      <c r="A5488" s="244" t="s">
        <v>15131</v>
      </c>
      <c r="B5488" s="244" t="str">
        <f t="shared" si="85"/>
        <v>87538U</v>
      </c>
      <c r="C5488" s="244" t="s">
        <v>8841</v>
      </c>
      <c r="D5488" s="244" t="s">
        <v>63</v>
      </c>
      <c r="E5488" s="244" t="s">
        <v>4900</v>
      </c>
      <c r="F5488" s="245">
        <v>49.97</v>
      </c>
    </row>
    <row r="5489" spans="1:6" ht="13.5">
      <c r="A5489" s="244" t="s">
        <v>15132</v>
      </c>
      <c r="B5489" s="244" t="str">
        <f t="shared" si="85"/>
        <v>87539U</v>
      </c>
      <c r="C5489" s="244" t="s">
        <v>8842</v>
      </c>
      <c r="D5489" s="244" t="s">
        <v>63</v>
      </c>
      <c r="E5489" s="244" t="s">
        <v>4900</v>
      </c>
      <c r="F5489" s="245">
        <v>49.18</v>
      </c>
    </row>
    <row r="5490" spans="1:6" ht="13.5">
      <c r="A5490" s="244" t="s">
        <v>15133</v>
      </c>
      <c r="B5490" s="244" t="str">
        <f t="shared" si="85"/>
        <v>87541U</v>
      </c>
      <c r="C5490" s="244" t="s">
        <v>8843</v>
      </c>
      <c r="D5490" s="244" t="s">
        <v>63</v>
      </c>
      <c r="E5490" s="244" t="s">
        <v>4900</v>
      </c>
      <c r="F5490" s="245">
        <v>46.94</v>
      </c>
    </row>
    <row r="5491" spans="1:6" ht="13.5">
      <c r="A5491" s="244" t="s">
        <v>15134</v>
      </c>
      <c r="B5491" s="244" t="str">
        <f t="shared" si="85"/>
        <v>87543U</v>
      </c>
      <c r="C5491" s="244" t="s">
        <v>8844</v>
      </c>
      <c r="D5491" s="244" t="s">
        <v>63</v>
      </c>
      <c r="E5491" s="244" t="s">
        <v>4900</v>
      </c>
      <c r="F5491" s="245">
        <v>16.440000000000001</v>
      </c>
    </row>
    <row r="5492" spans="1:6" ht="13.5">
      <c r="A5492" s="244" t="s">
        <v>15135</v>
      </c>
      <c r="B5492" s="244" t="str">
        <f t="shared" si="85"/>
        <v>87545U</v>
      </c>
      <c r="C5492" s="244" t="s">
        <v>8845</v>
      </c>
      <c r="D5492" s="244" t="s">
        <v>63</v>
      </c>
      <c r="E5492" s="244" t="s">
        <v>4900</v>
      </c>
      <c r="F5492" s="245">
        <v>19.55</v>
      </c>
    </row>
    <row r="5493" spans="1:6" ht="13.5">
      <c r="A5493" s="244" t="s">
        <v>15136</v>
      </c>
      <c r="B5493" s="244" t="str">
        <f t="shared" si="85"/>
        <v>87546U</v>
      </c>
      <c r="C5493" s="244" t="s">
        <v>8846</v>
      </c>
      <c r="D5493" s="244" t="s">
        <v>63</v>
      </c>
      <c r="E5493" s="244" t="s">
        <v>4900</v>
      </c>
      <c r="F5493" s="245">
        <v>20.5</v>
      </c>
    </row>
    <row r="5494" spans="1:6" ht="13.5">
      <c r="A5494" s="244" t="s">
        <v>15137</v>
      </c>
      <c r="B5494" s="244" t="str">
        <f t="shared" si="85"/>
        <v>87547U</v>
      </c>
      <c r="C5494" s="244" t="s">
        <v>8847</v>
      </c>
      <c r="D5494" s="244" t="s">
        <v>63</v>
      </c>
      <c r="E5494" s="244" t="s">
        <v>4900</v>
      </c>
      <c r="F5494" s="245">
        <v>16.98</v>
      </c>
    </row>
    <row r="5495" spans="1:6" ht="13.5">
      <c r="A5495" s="244" t="s">
        <v>15138</v>
      </c>
      <c r="B5495" s="244" t="str">
        <f t="shared" si="85"/>
        <v>87548U</v>
      </c>
      <c r="C5495" s="244" t="s">
        <v>8848</v>
      </c>
      <c r="D5495" s="244" t="s">
        <v>63</v>
      </c>
      <c r="E5495" s="244" t="s">
        <v>4900</v>
      </c>
      <c r="F5495" s="245">
        <v>17.93</v>
      </c>
    </row>
    <row r="5496" spans="1:6" ht="13.5">
      <c r="A5496" s="244" t="s">
        <v>15139</v>
      </c>
      <c r="B5496" s="244" t="str">
        <f t="shared" si="85"/>
        <v>87549U</v>
      </c>
      <c r="C5496" s="244" t="s">
        <v>8849</v>
      </c>
      <c r="D5496" s="244" t="s">
        <v>63</v>
      </c>
      <c r="E5496" s="244" t="s">
        <v>4900</v>
      </c>
      <c r="F5496" s="245">
        <v>16.05</v>
      </c>
    </row>
    <row r="5497" spans="1:6" ht="13.5">
      <c r="A5497" s="244" t="s">
        <v>15140</v>
      </c>
      <c r="B5497" s="244" t="str">
        <f t="shared" si="85"/>
        <v>87550U</v>
      </c>
      <c r="C5497" s="244" t="s">
        <v>8850</v>
      </c>
      <c r="D5497" s="244" t="s">
        <v>63</v>
      </c>
      <c r="E5497" s="244" t="s">
        <v>4900</v>
      </c>
      <c r="F5497" s="245">
        <v>17</v>
      </c>
    </row>
    <row r="5498" spans="1:6" ht="13.5">
      <c r="A5498" s="244" t="s">
        <v>15141</v>
      </c>
      <c r="B5498" s="244" t="str">
        <f t="shared" si="85"/>
        <v>87553U</v>
      </c>
      <c r="C5498" s="244" t="s">
        <v>8851</v>
      </c>
      <c r="D5498" s="244" t="s">
        <v>63</v>
      </c>
      <c r="E5498" s="244" t="s">
        <v>4900</v>
      </c>
      <c r="F5498" s="245">
        <v>13.48</v>
      </c>
    </row>
    <row r="5499" spans="1:6" ht="13.5">
      <c r="A5499" s="244" t="s">
        <v>15142</v>
      </c>
      <c r="B5499" s="244" t="str">
        <f t="shared" si="85"/>
        <v>87554U</v>
      </c>
      <c r="C5499" s="244" t="s">
        <v>8852</v>
      </c>
      <c r="D5499" s="244" t="s">
        <v>63</v>
      </c>
      <c r="E5499" s="244" t="s">
        <v>4900</v>
      </c>
      <c r="F5499" s="245">
        <v>14.43</v>
      </c>
    </row>
    <row r="5500" spans="1:6" ht="13.5">
      <c r="A5500" s="244" t="s">
        <v>15143</v>
      </c>
      <c r="B5500" s="244" t="str">
        <f t="shared" si="85"/>
        <v>87555U</v>
      </c>
      <c r="C5500" s="244" t="s">
        <v>8853</v>
      </c>
      <c r="D5500" s="244" t="s">
        <v>63</v>
      </c>
      <c r="E5500" s="244" t="s">
        <v>4900</v>
      </c>
      <c r="F5500" s="245">
        <v>31.87</v>
      </c>
    </row>
    <row r="5501" spans="1:6" ht="13.5">
      <c r="A5501" s="244" t="s">
        <v>15144</v>
      </c>
      <c r="B5501" s="244" t="str">
        <f t="shared" si="85"/>
        <v>87556U</v>
      </c>
      <c r="C5501" s="244" t="s">
        <v>8854</v>
      </c>
      <c r="D5501" s="244" t="s">
        <v>63</v>
      </c>
      <c r="E5501" s="244" t="s">
        <v>4900</v>
      </c>
      <c r="F5501" s="245">
        <v>29.65</v>
      </c>
    </row>
    <row r="5502" spans="1:6" ht="13.5">
      <c r="A5502" s="244" t="s">
        <v>15145</v>
      </c>
      <c r="B5502" s="244" t="str">
        <f t="shared" si="85"/>
        <v>87557U</v>
      </c>
      <c r="C5502" s="244" t="s">
        <v>8855</v>
      </c>
      <c r="D5502" s="244" t="s">
        <v>63</v>
      </c>
      <c r="E5502" s="244" t="s">
        <v>4900</v>
      </c>
      <c r="F5502" s="245">
        <v>28.85</v>
      </c>
    </row>
    <row r="5503" spans="1:6" ht="13.5">
      <c r="A5503" s="244" t="s">
        <v>15146</v>
      </c>
      <c r="B5503" s="244" t="str">
        <f t="shared" si="85"/>
        <v>87559U</v>
      </c>
      <c r="C5503" s="244" t="s">
        <v>8856</v>
      </c>
      <c r="D5503" s="244" t="s">
        <v>63</v>
      </c>
      <c r="E5503" s="244" t="s">
        <v>4900</v>
      </c>
      <c r="F5503" s="245">
        <v>26.62</v>
      </c>
    </row>
    <row r="5504" spans="1:6" ht="13.5">
      <c r="A5504" s="244" t="s">
        <v>15147</v>
      </c>
      <c r="B5504" s="244" t="str">
        <f t="shared" si="85"/>
        <v>87561U</v>
      </c>
      <c r="C5504" s="244" t="s">
        <v>8857</v>
      </c>
      <c r="D5504" s="244" t="s">
        <v>63</v>
      </c>
      <c r="E5504" s="244" t="s">
        <v>4900</v>
      </c>
      <c r="F5504" s="245">
        <v>29.04</v>
      </c>
    </row>
    <row r="5505" spans="1:6" ht="13.5">
      <c r="A5505" s="244" t="s">
        <v>15148</v>
      </c>
      <c r="B5505" s="244" t="str">
        <f t="shared" si="85"/>
        <v>87775U</v>
      </c>
      <c r="C5505" s="244" t="s">
        <v>8858</v>
      </c>
      <c r="D5505" s="244" t="s">
        <v>63</v>
      </c>
      <c r="E5505" s="244" t="s">
        <v>4900</v>
      </c>
      <c r="F5505" s="245">
        <v>39.450000000000003</v>
      </c>
    </row>
    <row r="5506" spans="1:6" ht="13.5">
      <c r="A5506" s="244" t="s">
        <v>15149</v>
      </c>
      <c r="B5506" s="244" t="str">
        <f t="shared" si="85"/>
        <v>87777U</v>
      </c>
      <c r="C5506" s="244" t="s">
        <v>8859</v>
      </c>
      <c r="D5506" s="244" t="s">
        <v>63</v>
      </c>
      <c r="E5506" s="244" t="s">
        <v>4900</v>
      </c>
      <c r="F5506" s="245">
        <v>40.85</v>
      </c>
    </row>
    <row r="5507" spans="1:6" ht="13.5">
      <c r="A5507" s="244" t="s">
        <v>15150</v>
      </c>
      <c r="B5507" s="244" t="str">
        <f t="shared" si="85"/>
        <v>87778U</v>
      </c>
      <c r="C5507" s="244" t="s">
        <v>8860</v>
      </c>
      <c r="D5507" s="244" t="s">
        <v>63</v>
      </c>
      <c r="E5507" s="244" t="s">
        <v>4900</v>
      </c>
      <c r="F5507" s="245">
        <v>56.83</v>
      </c>
    </row>
    <row r="5508" spans="1:6" ht="13.5">
      <c r="A5508" s="244" t="s">
        <v>15151</v>
      </c>
      <c r="B5508" s="244" t="str">
        <f t="shared" si="85"/>
        <v>87779U</v>
      </c>
      <c r="C5508" s="244" t="s">
        <v>8861</v>
      </c>
      <c r="D5508" s="244" t="s">
        <v>63</v>
      </c>
      <c r="E5508" s="244" t="s">
        <v>4900</v>
      </c>
      <c r="F5508" s="245">
        <v>46.42</v>
      </c>
    </row>
    <row r="5509" spans="1:6" ht="13.5">
      <c r="A5509" s="244" t="s">
        <v>15152</v>
      </c>
      <c r="B5509" s="244" t="str">
        <f t="shared" si="85"/>
        <v>87781U</v>
      </c>
      <c r="C5509" s="244" t="s">
        <v>8862</v>
      </c>
      <c r="D5509" s="244" t="s">
        <v>63</v>
      </c>
      <c r="E5509" s="244" t="s">
        <v>4900</v>
      </c>
      <c r="F5509" s="245">
        <v>48.3</v>
      </c>
    </row>
    <row r="5510" spans="1:6" ht="13.5">
      <c r="A5510" s="244" t="s">
        <v>15153</v>
      </c>
      <c r="B5510" s="244" t="str">
        <f t="shared" si="85"/>
        <v>87783U</v>
      </c>
      <c r="C5510" s="244" t="s">
        <v>8863</v>
      </c>
      <c r="D5510" s="244" t="s">
        <v>63</v>
      </c>
      <c r="E5510" s="244" t="s">
        <v>4900</v>
      </c>
      <c r="F5510" s="245">
        <v>71.13</v>
      </c>
    </row>
    <row r="5511" spans="1:6" ht="13.5">
      <c r="A5511" s="244" t="s">
        <v>15154</v>
      </c>
      <c r="B5511" s="244" t="str">
        <f t="shared" si="85"/>
        <v>87784U</v>
      </c>
      <c r="C5511" s="244" t="s">
        <v>8864</v>
      </c>
      <c r="D5511" s="244" t="s">
        <v>63</v>
      </c>
      <c r="E5511" s="244" t="s">
        <v>4900</v>
      </c>
      <c r="F5511" s="245">
        <v>53.39</v>
      </c>
    </row>
    <row r="5512" spans="1:6" ht="13.5">
      <c r="A5512" s="244" t="s">
        <v>15155</v>
      </c>
      <c r="B5512" s="244" t="str">
        <f t="shared" ref="B5512:B5575" si="86">A5512&amp;"U"</f>
        <v>87786U</v>
      </c>
      <c r="C5512" s="244" t="s">
        <v>8865</v>
      </c>
      <c r="D5512" s="244" t="s">
        <v>63</v>
      </c>
      <c r="E5512" s="244" t="s">
        <v>4900</v>
      </c>
      <c r="F5512" s="245">
        <v>55.74</v>
      </c>
    </row>
    <row r="5513" spans="1:6" ht="13.5">
      <c r="A5513" s="244" t="s">
        <v>15156</v>
      </c>
      <c r="B5513" s="244" t="str">
        <f t="shared" si="86"/>
        <v>87787U</v>
      </c>
      <c r="C5513" s="244" t="s">
        <v>8866</v>
      </c>
      <c r="D5513" s="244" t="s">
        <v>63</v>
      </c>
      <c r="E5513" s="244" t="s">
        <v>4900</v>
      </c>
      <c r="F5513" s="245">
        <v>85.43</v>
      </c>
    </row>
    <row r="5514" spans="1:6" ht="13.5">
      <c r="A5514" s="244" t="s">
        <v>15157</v>
      </c>
      <c r="B5514" s="244" t="str">
        <f t="shared" si="86"/>
        <v>87788U</v>
      </c>
      <c r="C5514" s="244" t="s">
        <v>8867</v>
      </c>
      <c r="D5514" s="244" t="s">
        <v>63</v>
      </c>
      <c r="E5514" s="244" t="s">
        <v>4900</v>
      </c>
      <c r="F5514" s="245">
        <v>68.010000000000005</v>
      </c>
    </row>
    <row r="5515" spans="1:6" ht="13.5">
      <c r="A5515" s="244" t="s">
        <v>15158</v>
      </c>
      <c r="B5515" s="244" t="str">
        <f t="shared" si="86"/>
        <v>87790U</v>
      </c>
      <c r="C5515" s="244" t="s">
        <v>8868</v>
      </c>
      <c r="D5515" s="244" t="s">
        <v>63</v>
      </c>
      <c r="E5515" s="244" t="s">
        <v>4900</v>
      </c>
      <c r="F5515" s="245">
        <v>70.599999999999994</v>
      </c>
    </row>
    <row r="5516" spans="1:6" ht="13.5">
      <c r="A5516" s="244" t="s">
        <v>15159</v>
      </c>
      <c r="B5516" s="244" t="str">
        <f t="shared" si="86"/>
        <v>87791U</v>
      </c>
      <c r="C5516" s="244" t="s">
        <v>8869</v>
      </c>
      <c r="D5516" s="244" t="s">
        <v>63</v>
      </c>
      <c r="E5516" s="244" t="s">
        <v>4900</v>
      </c>
      <c r="F5516" s="245">
        <v>100.82</v>
      </c>
    </row>
    <row r="5517" spans="1:6" ht="13.5">
      <c r="A5517" s="244" t="s">
        <v>15160</v>
      </c>
      <c r="B5517" s="244" t="str">
        <f t="shared" si="86"/>
        <v>87792U</v>
      </c>
      <c r="C5517" s="244" t="s">
        <v>8870</v>
      </c>
      <c r="D5517" s="244" t="s">
        <v>63</v>
      </c>
      <c r="E5517" s="244" t="s">
        <v>4900</v>
      </c>
      <c r="F5517" s="245">
        <v>26.68</v>
      </c>
    </row>
    <row r="5518" spans="1:6" ht="13.5">
      <c r="A5518" s="244" t="s">
        <v>15161</v>
      </c>
      <c r="B5518" s="244" t="str">
        <f t="shared" si="86"/>
        <v>87794U</v>
      </c>
      <c r="C5518" s="244" t="s">
        <v>8871</v>
      </c>
      <c r="D5518" s="244" t="s">
        <v>63</v>
      </c>
      <c r="E5518" s="244" t="s">
        <v>4900</v>
      </c>
      <c r="F5518" s="245">
        <v>27.99</v>
      </c>
    </row>
    <row r="5519" spans="1:6" ht="13.5">
      <c r="A5519" s="244" t="s">
        <v>15162</v>
      </c>
      <c r="B5519" s="244" t="str">
        <f t="shared" si="86"/>
        <v>87795U</v>
      </c>
      <c r="C5519" s="244" t="s">
        <v>8872</v>
      </c>
      <c r="D5519" s="244" t="s">
        <v>63</v>
      </c>
      <c r="E5519" s="244" t="s">
        <v>4900</v>
      </c>
      <c r="F5519" s="245">
        <v>42.62</v>
      </c>
    </row>
    <row r="5520" spans="1:6" ht="13.5">
      <c r="A5520" s="244" t="s">
        <v>15163</v>
      </c>
      <c r="B5520" s="244" t="str">
        <f t="shared" si="86"/>
        <v>87797U</v>
      </c>
      <c r="C5520" s="244" t="s">
        <v>8873</v>
      </c>
      <c r="D5520" s="244" t="s">
        <v>63</v>
      </c>
      <c r="E5520" s="244" t="s">
        <v>4900</v>
      </c>
      <c r="F5520" s="245">
        <v>33.369999999999997</v>
      </c>
    </row>
    <row r="5521" spans="1:6" ht="13.5">
      <c r="A5521" s="244" t="s">
        <v>15164</v>
      </c>
      <c r="B5521" s="244" t="str">
        <f t="shared" si="86"/>
        <v>87799U</v>
      </c>
      <c r="C5521" s="244" t="s">
        <v>8874</v>
      </c>
      <c r="D5521" s="244" t="s">
        <v>63</v>
      </c>
      <c r="E5521" s="244" t="s">
        <v>4900</v>
      </c>
      <c r="F5521" s="245">
        <v>35.119999999999997</v>
      </c>
    </row>
    <row r="5522" spans="1:6" ht="13.5">
      <c r="A5522" s="244" t="s">
        <v>15165</v>
      </c>
      <c r="B5522" s="244" t="str">
        <f t="shared" si="86"/>
        <v>87800U</v>
      </c>
      <c r="C5522" s="244" t="s">
        <v>8875</v>
      </c>
      <c r="D5522" s="244" t="s">
        <v>63</v>
      </c>
      <c r="E5522" s="244" t="s">
        <v>4900</v>
      </c>
      <c r="F5522" s="245">
        <v>56.16</v>
      </c>
    </row>
    <row r="5523" spans="1:6" ht="13.5">
      <c r="A5523" s="244" t="s">
        <v>15166</v>
      </c>
      <c r="B5523" s="244" t="str">
        <f t="shared" si="86"/>
        <v>87801U</v>
      </c>
      <c r="C5523" s="244" t="s">
        <v>8876</v>
      </c>
      <c r="D5523" s="244" t="s">
        <v>63</v>
      </c>
      <c r="E5523" s="244" t="s">
        <v>4900</v>
      </c>
      <c r="F5523" s="245">
        <v>40.03</v>
      </c>
    </row>
    <row r="5524" spans="1:6" ht="13.5">
      <c r="A5524" s="244" t="s">
        <v>15167</v>
      </c>
      <c r="B5524" s="244" t="str">
        <f t="shared" si="86"/>
        <v>87803U</v>
      </c>
      <c r="C5524" s="244" t="s">
        <v>8877</v>
      </c>
      <c r="D5524" s="244" t="s">
        <v>63</v>
      </c>
      <c r="E5524" s="244" t="s">
        <v>4900</v>
      </c>
      <c r="F5524" s="245">
        <v>42.23</v>
      </c>
    </row>
    <row r="5525" spans="1:6" ht="13.5">
      <c r="A5525" s="244" t="s">
        <v>15168</v>
      </c>
      <c r="B5525" s="244" t="str">
        <f t="shared" si="86"/>
        <v>87804U</v>
      </c>
      <c r="C5525" s="244" t="s">
        <v>8878</v>
      </c>
      <c r="D5525" s="244" t="s">
        <v>63</v>
      </c>
      <c r="E5525" s="244" t="s">
        <v>4900</v>
      </c>
      <c r="F5525" s="245">
        <v>69.69</v>
      </c>
    </row>
    <row r="5526" spans="1:6" ht="13.5">
      <c r="A5526" s="244" t="s">
        <v>15169</v>
      </c>
      <c r="B5526" s="244" t="str">
        <f t="shared" si="86"/>
        <v>87805U</v>
      </c>
      <c r="C5526" s="244" t="s">
        <v>8879</v>
      </c>
      <c r="D5526" s="244" t="s">
        <v>63</v>
      </c>
      <c r="E5526" s="244" t="s">
        <v>4900</v>
      </c>
      <c r="F5526" s="245">
        <v>45.93</v>
      </c>
    </row>
    <row r="5527" spans="1:6" ht="13.5">
      <c r="A5527" s="244" t="s">
        <v>15170</v>
      </c>
      <c r="B5527" s="244" t="str">
        <f t="shared" si="86"/>
        <v>87807U</v>
      </c>
      <c r="C5527" s="244" t="s">
        <v>8880</v>
      </c>
      <c r="D5527" s="244" t="s">
        <v>63</v>
      </c>
      <c r="E5527" s="244" t="s">
        <v>4900</v>
      </c>
      <c r="F5527" s="245">
        <v>48.35</v>
      </c>
    </row>
    <row r="5528" spans="1:6" ht="13.5">
      <c r="A5528" s="244" t="s">
        <v>15171</v>
      </c>
      <c r="B5528" s="244" t="str">
        <f t="shared" si="86"/>
        <v>87808U</v>
      </c>
      <c r="C5528" s="244" t="s">
        <v>8881</v>
      </c>
      <c r="D5528" s="244" t="s">
        <v>63</v>
      </c>
      <c r="E5528" s="244" t="s">
        <v>4900</v>
      </c>
      <c r="F5528" s="245">
        <v>76.14</v>
      </c>
    </row>
    <row r="5529" spans="1:6" ht="13.5">
      <c r="A5529" s="244" t="s">
        <v>15172</v>
      </c>
      <c r="B5529" s="244" t="str">
        <f t="shared" si="86"/>
        <v>87809U</v>
      </c>
      <c r="C5529" s="244" t="s">
        <v>8882</v>
      </c>
      <c r="D5529" s="244" t="s">
        <v>63</v>
      </c>
      <c r="E5529" s="244" t="s">
        <v>4900</v>
      </c>
      <c r="F5529" s="245">
        <v>61.51</v>
      </c>
    </row>
    <row r="5530" spans="1:6" ht="13.5">
      <c r="A5530" s="244" t="s">
        <v>15173</v>
      </c>
      <c r="B5530" s="244" t="str">
        <f t="shared" si="86"/>
        <v>87811U</v>
      </c>
      <c r="C5530" s="244" t="s">
        <v>8883</v>
      </c>
      <c r="D5530" s="244" t="s">
        <v>63</v>
      </c>
      <c r="E5530" s="244" t="s">
        <v>4900</v>
      </c>
      <c r="F5530" s="245">
        <v>62.82</v>
      </c>
    </row>
    <row r="5531" spans="1:6" ht="13.5">
      <c r="A5531" s="244" t="s">
        <v>15174</v>
      </c>
      <c r="B5531" s="244" t="str">
        <f t="shared" si="86"/>
        <v>87812U</v>
      </c>
      <c r="C5531" s="244" t="s">
        <v>8884</v>
      </c>
      <c r="D5531" s="244" t="s">
        <v>63</v>
      </c>
      <c r="E5531" s="244" t="s">
        <v>4900</v>
      </c>
      <c r="F5531" s="245">
        <v>77.13</v>
      </c>
    </row>
    <row r="5532" spans="1:6" ht="13.5">
      <c r="A5532" s="244" t="s">
        <v>15175</v>
      </c>
      <c r="B5532" s="244" t="str">
        <f t="shared" si="86"/>
        <v>87813U</v>
      </c>
      <c r="C5532" s="244" t="s">
        <v>8885</v>
      </c>
      <c r="D5532" s="244" t="s">
        <v>63</v>
      </c>
      <c r="E5532" s="244" t="s">
        <v>4900</v>
      </c>
      <c r="F5532" s="245">
        <v>68.19</v>
      </c>
    </row>
    <row r="5533" spans="1:6" ht="13.5">
      <c r="A5533" s="244" t="s">
        <v>15176</v>
      </c>
      <c r="B5533" s="244" t="str">
        <f t="shared" si="86"/>
        <v>87815U</v>
      </c>
      <c r="C5533" s="244" t="s">
        <v>8886</v>
      </c>
      <c r="D5533" s="244" t="s">
        <v>63</v>
      </c>
      <c r="E5533" s="244" t="s">
        <v>4900</v>
      </c>
      <c r="F5533" s="245">
        <v>69.94</v>
      </c>
    </row>
    <row r="5534" spans="1:6" ht="13.5">
      <c r="A5534" s="244" t="s">
        <v>15177</v>
      </c>
      <c r="B5534" s="244" t="str">
        <f t="shared" si="86"/>
        <v>87816U</v>
      </c>
      <c r="C5534" s="244" t="s">
        <v>8887</v>
      </c>
      <c r="D5534" s="244" t="s">
        <v>63</v>
      </c>
      <c r="E5534" s="244" t="s">
        <v>4900</v>
      </c>
      <c r="F5534" s="245">
        <v>90.66</v>
      </c>
    </row>
    <row r="5535" spans="1:6" ht="13.5">
      <c r="A5535" s="244" t="s">
        <v>15178</v>
      </c>
      <c r="B5535" s="244" t="str">
        <f t="shared" si="86"/>
        <v>87817U</v>
      </c>
      <c r="C5535" s="244" t="s">
        <v>8888</v>
      </c>
      <c r="D5535" s="244" t="s">
        <v>63</v>
      </c>
      <c r="E5535" s="244" t="s">
        <v>4900</v>
      </c>
      <c r="F5535" s="245">
        <v>74.540000000000006</v>
      </c>
    </row>
    <row r="5536" spans="1:6" ht="13.5">
      <c r="A5536" s="244" t="s">
        <v>15179</v>
      </c>
      <c r="B5536" s="244" t="str">
        <f t="shared" si="86"/>
        <v>87819U</v>
      </c>
      <c r="C5536" s="244" t="s">
        <v>8889</v>
      </c>
      <c r="D5536" s="244" t="s">
        <v>63</v>
      </c>
      <c r="E5536" s="244" t="s">
        <v>4900</v>
      </c>
      <c r="F5536" s="245">
        <v>76.739999999999995</v>
      </c>
    </row>
    <row r="5537" spans="1:6" ht="13.5">
      <c r="A5537" s="244" t="s">
        <v>15180</v>
      </c>
      <c r="B5537" s="244" t="str">
        <f t="shared" si="86"/>
        <v>87820U</v>
      </c>
      <c r="C5537" s="244" t="s">
        <v>8890</v>
      </c>
      <c r="D5537" s="244" t="s">
        <v>63</v>
      </c>
      <c r="E5537" s="244" t="s">
        <v>4900</v>
      </c>
      <c r="F5537" s="245">
        <v>104.2</v>
      </c>
    </row>
    <row r="5538" spans="1:6" ht="13.5">
      <c r="A5538" s="244" t="s">
        <v>15181</v>
      </c>
      <c r="B5538" s="244" t="str">
        <f t="shared" si="86"/>
        <v>87821U</v>
      </c>
      <c r="C5538" s="244" t="s">
        <v>8891</v>
      </c>
      <c r="D5538" s="244" t="s">
        <v>63</v>
      </c>
      <c r="E5538" s="244" t="s">
        <v>4900</v>
      </c>
      <c r="F5538" s="245">
        <v>106.27</v>
      </c>
    </row>
    <row r="5539" spans="1:6" ht="13.5">
      <c r="A5539" s="244" t="s">
        <v>15182</v>
      </c>
      <c r="B5539" s="244" t="str">
        <f t="shared" si="86"/>
        <v>87823U</v>
      </c>
      <c r="C5539" s="244" t="s">
        <v>8892</v>
      </c>
      <c r="D5539" s="244" t="s">
        <v>63</v>
      </c>
      <c r="E5539" s="244" t="s">
        <v>4900</v>
      </c>
      <c r="F5539" s="245">
        <v>108.69</v>
      </c>
    </row>
    <row r="5540" spans="1:6" ht="13.5">
      <c r="A5540" s="244" t="s">
        <v>15183</v>
      </c>
      <c r="B5540" s="244" t="str">
        <f t="shared" si="86"/>
        <v>87824U</v>
      </c>
      <c r="C5540" s="244" t="s">
        <v>8893</v>
      </c>
      <c r="D5540" s="244" t="s">
        <v>63</v>
      </c>
      <c r="E5540" s="244" t="s">
        <v>4900</v>
      </c>
      <c r="F5540" s="245">
        <v>136.15</v>
      </c>
    </row>
    <row r="5541" spans="1:6" ht="13.5">
      <c r="A5541" s="244" t="s">
        <v>15184</v>
      </c>
      <c r="B5541" s="244" t="str">
        <f t="shared" si="86"/>
        <v>87825U</v>
      </c>
      <c r="C5541" s="244" t="s">
        <v>8894</v>
      </c>
      <c r="D5541" s="244" t="s">
        <v>63</v>
      </c>
      <c r="E5541" s="244" t="s">
        <v>4900</v>
      </c>
      <c r="F5541" s="245">
        <v>49.56</v>
      </c>
    </row>
    <row r="5542" spans="1:6" ht="13.5">
      <c r="A5542" s="244" t="s">
        <v>15185</v>
      </c>
      <c r="B5542" s="244" t="str">
        <f t="shared" si="86"/>
        <v>87827U</v>
      </c>
      <c r="C5542" s="244" t="s">
        <v>8895</v>
      </c>
      <c r="D5542" s="244" t="s">
        <v>63</v>
      </c>
      <c r="E5542" s="244" t="s">
        <v>4900</v>
      </c>
      <c r="F5542" s="245">
        <v>51.16</v>
      </c>
    </row>
    <row r="5543" spans="1:6" ht="13.5">
      <c r="A5543" s="244" t="s">
        <v>15186</v>
      </c>
      <c r="B5543" s="244" t="str">
        <f t="shared" si="86"/>
        <v>87828U</v>
      </c>
      <c r="C5543" s="244" t="s">
        <v>8896</v>
      </c>
      <c r="D5543" s="244" t="s">
        <v>63</v>
      </c>
      <c r="E5543" s="244" t="s">
        <v>4900</v>
      </c>
      <c r="F5543" s="245">
        <v>70.02</v>
      </c>
    </row>
    <row r="5544" spans="1:6" ht="13.5">
      <c r="A5544" s="244" t="s">
        <v>15187</v>
      </c>
      <c r="B5544" s="244" t="str">
        <f t="shared" si="86"/>
        <v>87829U</v>
      </c>
      <c r="C5544" s="244" t="s">
        <v>8897</v>
      </c>
      <c r="D5544" s="244" t="s">
        <v>63</v>
      </c>
      <c r="E5544" s="244" t="s">
        <v>4900</v>
      </c>
      <c r="F5544" s="245">
        <v>57.15</v>
      </c>
    </row>
    <row r="5545" spans="1:6" ht="13.5">
      <c r="A5545" s="244" t="s">
        <v>15188</v>
      </c>
      <c r="B5545" s="244" t="str">
        <f t="shared" si="86"/>
        <v>87831U</v>
      </c>
      <c r="C5545" s="244" t="s">
        <v>8898</v>
      </c>
      <c r="D5545" s="244" t="s">
        <v>63</v>
      </c>
      <c r="E5545" s="244" t="s">
        <v>4900</v>
      </c>
      <c r="F5545" s="245">
        <v>59.29</v>
      </c>
    </row>
    <row r="5546" spans="1:6" ht="13.5">
      <c r="A5546" s="244" t="s">
        <v>15189</v>
      </c>
      <c r="B5546" s="244" t="str">
        <f t="shared" si="86"/>
        <v>87832U</v>
      </c>
      <c r="C5546" s="244" t="s">
        <v>8899</v>
      </c>
      <c r="D5546" s="244" t="s">
        <v>63</v>
      </c>
      <c r="E5546" s="244" t="s">
        <v>4900</v>
      </c>
      <c r="F5546" s="245">
        <v>85.98</v>
      </c>
    </row>
    <row r="5547" spans="1:6" ht="13.5">
      <c r="A5547" s="244" t="s">
        <v>15190</v>
      </c>
      <c r="B5547" s="244" t="str">
        <f t="shared" si="86"/>
        <v>87834U</v>
      </c>
      <c r="C5547" s="244" t="s">
        <v>8900</v>
      </c>
      <c r="D5547" s="244" t="s">
        <v>63</v>
      </c>
      <c r="E5547" s="244" t="s">
        <v>4952</v>
      </c>
      <c r="F5547" s="245">
        <v>124.81</v>
      </c>
    </row>
    <row r="5548" spans="1:6" ht="13.5">
      <c r="A5548" s="244" t="s">
        <v>15191</v>
      </c>
      <c r="B5548" s="244" t="str">
        <f t="shared" si="86"/>
        <v>87835U</v>
      </c>
      <c r="C5548" s="244" t="s">
        <v>8901</v>
      </c>
      <c r="D5548" s="244" t="s">
        <v>63</v>
      </c>
      <c r="E5548" s="244" t="s">
        <v>4952</v>
      </c>
      <c r="F5548" s="245">
        <v>84.95</v>
      </c>
    </row>
    <row r="5549" spans="1:6" ht="13.5">
      <c r="A5549" s="244" t="s">
        <v>15192</v>
      </c>
      <c r="B5549" s="244" t="str">
        <f t="shared" si="86"/>
        <v>87836U</v>
      </c>
      <c r="C5549" s="244" t="s">
        <v>8902</v>
      </c>
      <c r="D5549" s="244" t="s">
        <v>63</v>
      </c>
      <c r="E5549" s="244" t="s">
        <v>4952</v>
      </c>
      <c r="F5549" s="245">
        <v>120.37</v>
      </c>
    </row>
    <row r="5550" spans="1:6" ht="13.5">
      <c r="A5550" s="244" t="s">
        <v>15193</v>
      </c>
      <c r="B5550" s="244" t="str">
        <f t="shared" si="86"/>
        <v>87837U</v>
      </c>
      <c r="C5550" s="244" t="s">
        <v>8903</v>
      </c>
      <c r="D5550" s="244" t="s">
        <v>63</v>
      </c>
      <c r="E5550" s="244" t="s">
        <v>4952</v>
      </c>
      <c r="F5550" s="245">
        <v>80.849999999999994</v>
      </c>
    </row>
    <row r="5551" spans="1:6" ht="13.5">
      <c r="A5551" s="244" t="s">
        <v>15194</v>
      </c>
      <c r="B5551" s="244" t="str">
        <f t="shared" si="86"/>
        <v>87838U</v>
      </c>
      <c r="C5551" s="244" t="s">
        <v>8904</v>
      </c>
      <c r="D5551" s="244" t="s">
        <v>63</v>
      </c>
      <c r="E5551" s="244" t="s">
        <v>4952</v>
      </c>
      <c r="F5551" s="245">
        <v>131.03</v>
      </c>
    </row>
    <row r="5552" spans="1:6" ht="13.5">
      <c r="A5552" s="244" t="s">
        <v>15195</v>
      </c>
      <c r="B5552" s="244" t="str">
        <f t="shared" si="86"/>
        <v>87839U</v>
      </c>
      <c r="C5552" s="244" t="s">
        <v>8905</v>
      </c>
      <c r="D5552" s="244" t="s">
        <v>63</v>
      </c>
      <c r="E5552" s="244" t="s">
        <v>4952</v>
      </c>
      <c r="F5552" s="245">
        <v>89.06</v>
      </c>
    </row>
    <row r="5553" spans="1:6" ht="13.5">
      <c r="A5553" s="244" t="s">
        <v>15196</v>
      </c>
      <c r="B5553" s="244" t="str">
        <f t="shared" si="86"/>
        <v>87840U</v>
      </c>
      <c r="C5553" s="244" t="s">
        <v>8906</v>
      </c>
      <c r="D5553" s="244" t="s">
        <v>63</v>
      </c>
      <c r="E5553" s="244" t="s">
        <v>4952</v>
      </c>
      <c r="F5553" s="245">
        <v>125.38</v>
      </c>
    </row>
    <row r="5554" spans="1:6" ht="13.5">
      <c r="A5554" s="244" t="s">
        <v>15197</v>
      </c>
      <c r="B5554" s="244" t="str">
        <f t="shared" si="86"/>
        <v>87841U</v>
      </c>
      <c r="C5554" s="244" t="s">
        <v>8907</v>
      </c>
      <c r="D5554" s="244" t="s">
        <v>63</v>
      </c>
      <c r="E5554" s="244" t="s">
        <v>4952</v>
      </c>
      <c r="F5554" s="245">
        <v>83.73</v>
      </c>
    </row>
    <row r="5555" spans="1:6" ht="13.5">
      <c r="A5555" s="244" t="s">
        <v>15198</v>
      </c>
      <c r="B5555" s="244" t="str">
        <f t="shared" si="86"/>
        <v>87842U</v>
      </c>
      <c r="C5555" s="244" t="s">
        <v>8908</v>
      </c>
      <c r="D5555" s="244" t="s">
        <v>63</v>
      </c>
      <c r="E5555" s="244" t="s">
        <v>4900</v>
      </c>
      <c r="F5555" s="245">
        <v>128.13</v>
      </c>
    </row>
    <row r="5556" spans="1:6" ht="13.5">
      <c r="A5556" s="244" t="s">
        <v>15199</v>
      </c>
      <c r="B5556" s="244" t="str">
        <f t="shared" si="86"/>
        <v>87843U</v>
      </c>
      <c r="C5556" s="244" t="s">
        <v>8909</v>
      </c>
      <c r="D5556" s="244" t="s">
        <v>63</v>
      </c>
      <c r="E5556" s="244" t="s">
        <v>4900</v>
      </c>
      <c r="F5556" s="245">
        <v>95.02</v>
      </c>
    </row>
    <row r="5557" spans="1:6" ht="13.5">
      <c r="A5557" s="244" t="s">
        <v>15200</v>
      </c>
      <c r="B5557" s="244" t="str">
        <f t="shared" si="86"/>
        <v>87844U</v>
      </c>
      <c r="C5557" s="244" t="s">
        <v>8910</v>
      </c>
      <c r="D5557" s="244" t="s">
        <v>63</v>
      </c>
      <c r="E5557" s="244" t="s">
        <v>4900</v>
      </c>
      <c r="F5557" s="245">
        <v>119.24</v>
      </c>
    </row>
    <row r="5558" spans="1:6" ht="13.5">
      <c r="A5558" s="244" t="s">
        <v>15201</v>
      </c>
      <c r="B5558" s="244" t="str">
        <f t="shared" si="86"/>
        <v>87845U</v>
      </c>
      <c r="C5558" s="244" t="s">
        <v>8911</v>
      </c>
      <c r="D5558" s="244" t="s">
        <v>63</v>
      </c>
      <c r="E5558" s="244" t="s">
        <v>4900</v>
      </c>
      <c r="F5558" s="245">
        <v>86.48</v>
      </c>
    </row>
    <row r="5559" spans="1:6" ht="13.5">
      <c r="A5559" s="244" t="s">
        <v>15202</v>
      </c>
      <c r="B5559" s="244" t="str">
        <f t="shared" si="86"/>
        <v>87846U</v>
      </c>
      <c r="C5559" s="244" t="s">
        <v>8912</v>
      </c>
      <c r="D5559" s="244" t="s">
        <v>63</v>
      </c>
      <c r="E5559" s="244" t="s">
        <v>4952</v>
      </c>
      <c r="F5559" s="245">
        <v>135.19</v>
      </c>
    </row>
    <row r="5560" spans="1:6" ht="13.5">
      <c r="A5560" s="244" t="s">
        <v>15203</v>
      </c>
      <c r="B5560" s="244" t="str">
        <f t="shared" si="86"/>
        <v>87847U</v>
      </c>
      <c r="C5560" s="244" t="s">
        <v>8913</v>
      </c>
      <c r="D5560" s="244" t="s">
        <v>63</v>
      </c>
      <c r="E5560" s="244" t="s">
        <v>4952</v>
      </c>
      <c r="F5560" s="245">
        <v>95.34</v>
      </c>
    </row>
    <row r="5561" spans="1:6" ht="13.5">
      <c r="A5561" s="244" t="s">
        <v>15204</v>
      </c>
      <c r="B5561" s="244" t="str">
        <f t="shared" si="86"/>
        <v>87848U</v>
      </c>
      <c r="C5561" s="244" t="s">
        <v>8914</v>
      </c>
      <c r="D5561" s="244" t="s">
        <v>63</v>
      </c>
      <c r="E5561" s="244" t="s">
        <v>4952</v>
      </c>
      <c r="F5561" s="245">
        <v>129.93</v>
      </c>
    </row>
    <row r="5562" spans="1:6" ht="13.5">
      <c r="A5562" s="244" t="s">
        <v>15205</v>
      </c>
      <c r="B5562" s="244" t="str">
        <f t="shared" si="86"/>
        <v>87849U</v>
      </c>
      <c r="C5562" s="244" t="s">
        <v>8915</v>
      </c>
      <c r="D5562" s="244" t="s">
        <v>63</v>
      </c>
      <c r="E5562" s="244" t="s">
        <v>4952</v>
      </c>
      <c r="F5562" s="245">
        <v>90.4</v>
      </c>
    </row>
    <row r="5563" spans="1:6" ht="13.5">
      <c r="A5563" s="244" t="s">
        <v>15206</v>
      </c>
      <c r="B5563" s="244" t="str">
        <f t="shared" si="86"/>
        <v>87850U</v>
      </c>
      <c r="C5563" s="244" t="s">
        <v>8916</v>
      </c>
      <c r="D5563" s="244" t="s">
        <v>63</v>
      </c>
      <c r="E5563" s="244" t="s">
        <v>4952</v>
      </c>
      <c r="F5563" s="245">
        <v>141.43</v>
      </c>
    </row>
    <row r="5564" spans="1:6" ht="13.5">
      <c r="A5564" s="244" t="s">
        <v>15207</v>
      </c>
      <c r="B5564" s="244" t="str">
        <f t="shared" si="86"/>
        <v>87851U</v>
      </c>
      <c r="C5564" s="244" t="s">
        <v>8917</v>
      </c>
      <c r="D5564" s="244" t="s">
        <v>63</v>
      </c>
      <c r="E5564" s="244" t="s">
        <v>4952</v>
      </c>
      <c r="F5564" s="245">
        <v>99.47</v>
      </c>
    </row>
    <row r="5565" spans="1:6" ht="13.5">
      <c r="A5565" s="244" t="s">
        <v>15208</v>
      </c>
      <c r="B5565" s="244" t="str">
        <f t="shared" si="86"/>
        <v>87852U</v>
      </c>
      <c r="C5565" s="244" t="s">
        <v>8918</v>
      </c>
      <c r="D5565" s="244" t="s">
        <v>63</v>
      </c>
      <c r="E5565" s="244" t="s">
        <v>4952</v>
      </c>
      <c r="F5565" s="245">
        <v>134.91</v>
      </c>
    </row>
    <row r="5566" spans="1:6" ht="13.5">
      <c r="A5566" s="244" t="s">
        <v>15209</v>
      </c>
      <c r="B5566" s="244" t="str">
        <f t="shared" si="86"/>
        <v>87853U</v>
      </c>
      <c r="C5566" s="244" t="s">
        <v>8919</v>
      </c>
      <c r="D5566" s="244" t="s">
        <v>63</v>
      </c>
      <c r="E5566" s="244" t="s">
        <v>4952</v>
      </c>
      <c r="F5566" s="245">
        <v>93.26</v>
      </c>
    </row>
    <row r="5567" spans="1:6" ht="13.5">
      <c r="A5567" s="244" t="s">
        <v>15210</v>
      </c>
      <c r="B5567" s="244" t="str">
        <f t="shared" si="86"/>
        <v>87854U</v>
      </c>
      <c r="C5567" s="244" t="s">
        <v>8920</v>
      </c>
      <c r="D5567" s="244" t="s">
        <v>63</v>
      </c>
      <c r="E5567" s="244" t="s">
        <v>4900</v>
      </c>
      <c r="F5567" s="245">
        <v>138.51</v>
      </c>
    </row>
    <row r="5568" spans="1:6" ht="13.5">
      <c r="A5568" s="244" t="s">
        <v>15211</v>
      </c>
      <c r="B5568" s="244" t="str">
        <f t="shared" si="86"/>
        <v>87855U</v>
      </c>
      <c r="C5568" s="244" t="s">
        <v>8921</v>
      </c>
      <c r="D5568" s="244" t="s">
        <v>63</v>
      </c>
      <c r="E5568" s="244" t="s">
        <v>4900</v>
      </c>
      <c r="F5568" s="245">
        <v>105.43</v>
      </c>
    </row>
    <row r="5569" spans="1:6" ht="13.5">
      <c r="A5569" s="244" t="s">
        <v>15212</v>
      </c>
      <c r="B5569" s="244" t="str">
        <f t="shared" si="86"/>
        <v>87856U</v>
      </c>
      <c r="C5569" s="244" t="s">
        <v>8922</v>
      </c>
      <c r="D5569" s="244" t="s">
        <v>63</v>
      </c>
      <c r="E5569" s="244" t="s">
        <v>4900</v>
      </c>
      <c r="F5569" s="245">
        <v>128.79</v>
      </c>
    </row>
    <row r="5570" spans="1:6" ht="13.5">
      <c r="A5570" s="244" t="s">
        <v>15213</v>
      </c>
      <c r="B5570" s="244" t="str">
        <f t="shared" si="86"/>
        <v>87857U</v>
      </c>
      <c r="C5570" s="244" t="s">
        <v>8923</v>
      </c>
      <c r="D5570" s="244" t="s">
        <v>63</v>
      </c>
      <c r="E5570" s="244" t="s">
        <v>4900</v>
      </c>
      <c r="F5570" s="245">
        <v>96.01</v>
      </c>
    </row>
    <row r="5571" spans="1:6" ht="13.5">
      <c r="A5571" s="244" t="s">
        <v>15214</v>
      </c>
      <c r="B5571" s="244" t="str">
        <f t="shared" si="86"/>
        <v>87858U</v>
      </c>
      <c r="C5571" s="244" t="s">
        <v>8924</v>
      </c>
      <c r="D5571" s="244" t="s">
        <v>63</v>
      </c>
      <c r="E5571" s="244" t="s">
        <v>4952</v>
      </c>
      <c r="F5571" s="245">
        <v>91.63</v>
      </c>
    </row>
    <row r="5572" spans="1:6" ht="13.5">
      <c r="A5572" s="244" t="s">
        <v>15215</v>
      </c>
      <c r="B5572" s="244" t="str">
        <f t="shared" si="86"/>
        <v>87859U</v>
      </c>
      <c r="C5572" s="244" t="s">
        <v>8925</v>
      </c>
      <c r="D5572" s="244" t="s">
        <v>63</v>
      </c>
      <c r="E5572" s="244" t="s">
        <v>4952</v>
      </c>
      <c r="F5572" s="245">
        <v>106.22</v>
      </c>
    </row>
    <row r="5573" spans="1:6" ht="13.5">
      <c r="A5573" s="244" t="s">
        <v>15216</v>
      </c>
      <c r="B5573" s="244" t="str">
        <f t="shared" si="86"/>
        <v>89048U</v>
      </c>
      <c r="C5573" s="244" t="s">
        <v>8926</v>
      </c>
      <c r="D5573" s="244" t="s">
        <v>63</v>
      </c>
      <c r="E5573" s="244" t="s">
        <v>4900</v>
      </c>
      <c r="F5573" s="245">
        <v>27.05</v>
      </c>
    </row>
    <row r="5574" spans="1:6" ht="13.5">
      <c r="A5574" s="244" t="s">
        <v>15217</v>
      </c>
      <c r="B5574" s="244" t="str">
        <f t="shared" si="86"/>
        <v>89049U</v>
      </c>
      <c r="C5574" s="244" t="s">
        <v>8927</v>
      </c>
      <c r="D5574" s="244" t="s">
        <v>63</v>
      </c>
      <c r="E5574" s="244" t="s">
        <v>4900</v>
      </c>
      <c r="F5574" s="245">
        <v>14.25</v>
      </c>
    </row>
    <row r="5575" spans="1:6" ht="13.5">
      <c r="A5575" s="244" t="s">
        <v>15218</v>
      </c>
      <c r="B5575" s="244" t="str">
        <f t="shared" si="86"/>
        <v>89173U</v>
      </c>
      <c r="C5575" s="244" t="s">
        <v>8928</v>
      </c>
      <c r="D5575" s="244" t="s">
        <v>63</v>
      </c>
      <c r="E5575" s="244" t="s">
        <v>4900</v>
      </c>
      <c r="F5575" s="245">
        <v>26.64</v>
      </c>
    </row>
    <row r="5576" spans="1:6" ht="13.5">
      <c r="A5576" s="244" t="s">
        <v>15219</v>
      </c>
      <c r="B5576" s="244" t="str">
        <f t="shared" ref="B5576:B5639" si="87">A5576&amp;"U"</f>
        <v>90406U</v>
      </c>
      <c r="C5576" s="244" t="s">
        <v>8929</v>
      </c>
      <c r="D5576" s="244" t="s">
        <v>63</v>
      </c>
      <c r="E5576" s="244" t="s">
        <v>4900</v>
      </c>
      <c r="F5576" s="245">
        <v>34.020000000000003</v>
      </c>
    </row>
    <row r="5577" spans="1:6" ht="13.5">
      <c r="A5577" s="244" t="s">
        <v>15220</v>
      </c>
      <c r="B5577" s="244" t="str">
        <f t="shared" si="87"/>
        <v>90407U</v>
      </c>
      <c r="C5577" s="244" t="s">
        <v>8930</v>
      </c>
      <c r="D5577" s="244" t="s">
        <v>63</v>
      </c>
      <c r="E5577" s="244" t="s">
        <v>4900</v>
      </c>
      <c r="F5577" s="245">
        <v>35.700000000000003</v>
      </c>
    </row>
    <row r="5578" spans="1:6" ht="13.5">
      <c r="A5578" s="244" t="s">
        <v>15221</v>
      </c>
      <c r="B5578" s="244" t="str">
        <f t="shared" si="87"/>
        <v>90408U</v>
      </c>
      <c r="C5578" s="244" t="s">
        <v>4820</v>
      </c>
      <c r="D5578" s="244" t="s">
        <v>63</v>
      </c>
      <c r="E5578" s="244" t="s">
        <v>4900</v>
      </c>
      <c r="F5578" s="245">
        <v>24.27</v>
      </c>
    </row>
    <row r="5579" spans="1:6" ht="13.5">
      <c r="A5579" s="244" t="s">
        <v>15222</v>
      </c>
      <c r="B5579" s="244" t="str">
        <f t="shared" si="87"/>
        <v>90409U</v>
      </c>
      <c r="C5579" s="244" t="s">
        <v>8931</v>
      </c>
      <c r="D5579" s="244" t="s">
        <v>63</v>
      </c>
      <c r="E5579" s="244" t="s">
        <v>4900</v>
      </c>
      <c r="F5579" s="245">
        <v>25.22</v>
      </c>
    </row>
    <row r="5580" spans="1:6" ht="13.5">
      <c r="A5580" s="244" t="s">
        <v>15223</v>
      </c>
      <c r="B5580" s="244" t="str">
        <f t="shared" si="87"/>
        <v>87242U</v>
      </c>
      <c r="C5580" s="244" t="s">
        <v>8932</v>
      </c>
      <c r="D5580" s="244" t="s">
        <v>63</v>
      </c>
      <c r="E5580" s="244" t="s">
        <v>4900</v>
      </c>
      <c r="F5580" s="245">
        <v>168.51</v>
      </c>
    </row>
    <row r="5581" spans="1:6" ht="13.5">
      <c r="A5581" s="244" t="s">
        <v>15224</v>
      </c>
      <c r="B5581" s="244" t="str">
        <f t="shared" si="87"/>
        <v>87243U</v>
      </c>
      <c r="C5581" s="244" t="s">
        <v>8933</v>
      </c>
      <c r="D5581" s="244" t="s">
        <v>63</v>
      </c>
      <c r="E5581" s="244" t="s">
        <v>4900</v>
      </c>
      <c r="F5581" s="245">
        <v>154.43</v>
      </c>
    </row>
    <row r="5582" spans="1:6" ht="13.5">
      <c r="A5582" s="244" t="s">
        <v>15225</v>
      </c>
      <c r="B5582" s="244" t="str">
        <f t="shared" si="87"/>
        <v>87244U</v>
      </c>
      <c r="C5582" s="244" t="s">
        <v>8934</v>
      </c>
      <c r="D5582" s="244" t="s">
        <v>63</v>
      </c>
      <c r="E5582" s="244" t="s">
        <v>4900</v>
      </c>
      <c r="F5582" s="245">
        <v>163.31</v>
      </c>
    </row>
    <row r="5583" spans="1:6" ht="13.5">
      <c r="A5583" s="244" t="s">
        <v>15226</v>
      </c>
      <c r="B5583" s="244" t="str">
        <f t="shared" si="87"/>
        <v>87245U</v>
      </c>
      <c r="C5583" s="244" t="s">
        <v>8935</v>
      </c>
      <c r="D5583" s="244" t="s">
        <v>63</v>
      </c>
      <c r="E5583" s="244" t="s">
        <v>4900</v>
      </c>
      <c r="F5583" s="245">
        <v>196.76</v>
      </c>
    </row>
    <row r="5584" spans="1:6" ht="13.5">
      <c r="A5584" s="244" t="s">
        <v>15227</v>
      </c>
      <c r="B5584" s="244" t="str">
        <f t="shared" si="87"/>
        <v>87264U</v>
      </c>
      <c r="C5584" s="244" t="s">
        <v>8936</v>
      </c>
      <c r="D5584" s="244" t="s">
        <v>63</v>
      </c>
      <c r="E5584" s="244" t="s">
        <v>4900</v>
      </c>
      <c r="F5584" s="245">
        <v>39.28</v>
      </c>
    </row>
    <row r="5585" spans="1:6" ht="13.5">
      <c r="A5585" s="244" t="s">
        <v>15228</v>
      </c>
      <c r="B5585" s="244" t="str">
        <f t="shared" si="87"/>
        <v>87265U</v>
      </c>
      <c r="C5585" s="244" t="s">
        <v>8937</v>
      </c>
      <c r="D5585" s="244" t="s">
        <v>63</v>
      </c>
      <c r="E5585" s="244" t="s">
        <v>4900</v>
      </c>
      <c r="F5585" s="245">
        <v>33.659999999999997</v>
      </c>
    </row>
    <row r="5586" spans="1:6" ht="13.5">
      <c r="A5586" s="244" t="s">
        <v>15229</v>
      </c>
      <c r="B5586" s="244" t="str">
        <f t="shared" si="87"/>
        <v>87266U</v>
      </c>
      <c r="C5586" s="244" t="s">
        <v>8938</v>
      </c>
      <c r="D5586" s="244" t="s">
        <v>63</v>
      </c>
      <c r="E5586" s="244" t="s">
        <v>4900</v>
      </c>
      <c r="F5586" s="245">
        <v>41.29</v>
      </c>
    </row>
    <row r="5587" spans="1:6" ht="13.5">
      <c r="A5587" s="244" t="s">
        <v>15230</v>
      </c>
      <c r="B5587" s="244" t="str">
        <f t="shared" si="87"/>
        <v>87267U</v>
      </c>
      <c r="C5587" s="244" t="s">
        <v>8939</v>
      </c>
      <c r="D5587" s="244" t="s">
        <v>63</v>
      </c>
      <c r="E5587" s="244" t="s">
        <v>4900</v>
      </c>
      <c r="F5587" s="245">
        <v>38.770000000000003</v>
      </c>
    </row>
    <row r="5588" spans="1:6" ht="13.5">
      <c r="A5588" s="244" t="s">
        <v>15231</v>
      </c>
      <c r="B5588" s="244" t="str">
        <f t="shared" si="87"/>
        <v>87268U</v>
      </c>
      <c r="C5588" s="244" t="s">
        <v>8940</v>
      </c>
      <c r="D5588" s="244" t="s">
        <v>63</v>
      </c>
      <c r="E5588" s="244" t="s">
        <v>4900</v>
      </c>
      <c r="F5588" s="245">
        <v>42.6</v>
      </c>
    </row>
    <row r="5589" spans="1:6" ht="13.5">
      <c r="A5589" s="244" t="s">
        <v>15232</v>
      </c>
      <c r="B5589" s="244" t="str">
        <f t="shared" si="87"/>
        <v>87269U</v>
      </c>
      <c r="C5589" s="244" t="s">
        <v>8941</v>
      </c>
      <c r="D5589" s="244" t="s">
        <v>63</v>
      </c>
      <c r="E5589" s="244" t="s">
        <v>4900</v>
      </c>
      <c r="F5589" s="245">
        <v>36.47</v>
      </c>
    </row>
    <row r="5590" spans="1:6" ht="13.5">
      <c r="A5590" s="244" t="s">
        <v>15233</v>
      </c>
      <c r="B5590" s="244" t="str">
        <f t="shared" si="87"/>
        <v>87270U</v>
      </c>
      <c r="C5590" s="244" t="s">
        <v>8942</v>
      </c>
      <c r="D5590" s="244" t="s">
        <v>63</v>
      </c>
      <c r="E5590" s="244" t="s">
        <v>4900</v>
      </c>
      <c r="F5590" s="245">
        <v>44.3</v>
      </c>
    </row>
    <row r="5591" spans="1:6" ht="13.5">
      <c r="A5591" s="244" t="s">
        <v>15234</v>
      </c>
      <c r="B5591" s="244" t="str">
        <f t="shared" si="87"/>
        <v>87271U</v>
      </c>
      <c r="C5591" s="244" t="s">
        <v>8943</v>
      </c>
      <c r="D5591" s="244" t="s">
        <v>63</v>
      </c>
      <c r="E5591" s="244" t="s">
        <v>4900</v>
      </c>
      <c r="F5591" s="245">
        <v>41.42</v>
      </c>
    </row>
    <row r="5592" spans="1:6" ht="13.5">
      <c r="A5592" s="244" t="s">
        <v>15235</v>
      </c>
      <c r="B5592" s="244" t="str">
        <f t="shared" si="87"/>
        <v>87272U</v>
      </c>
      <c r="C5592" s="244" t="s">
        <v>8944</v>
      </c>
      <c r="D5592" s="244" t="s">
        <v>63</v>
      </c>
      <c r="E5592" s="244" t="s">
        <v>4900</v>
      </c>
      <c r="F5592" s="245">
        <v>45.73</v>
      </c>
    </row>
    <row r="5593" spans="1:6" ht="13.5">
      <c r="A5593" s="244" t="s">
        <v>15236</v>
      </c>
      <c r="B5593" s="244" t="str">
        <f t="shared" si="87"/>
        <v>87273U</v>
      </c>
      <c r="C5593" s="244" t="s">
        <v>8945</v>
      </c>
      <c r="D5593" s="244" t="s">
        <v>63</v>
      </c>
      <c r="E5593" s="244" t="s">
        <v>4900</v>
      </c>
      <c r="F5593" s="245">
        <v>38.229999999999997</v>
      </c>
    </row>
    <row r="5594" spans="1:6" ht="13.5">
      <c r="A5594" s="244" t="s">
        <v>15237</v>
      </c>
      <c r="B5594" s="244" t="str">
        <f t="shared" si="87"/>
        <v>87274U</v>
      </c>
      <c r="C5594" s="244" t="s">
        <v>8946</v>
      </c>
      <c r="D5594" s="244" t="s">
        <v>63</v>
      </c>
      <c r="E5594" s="244" t="s">
        <v>4900</v>
      </c>
      <c r="F5594" s="245">
        <v>46.93</v>
      </c>
    </row>
    <row r="5595" spans="1:6" ht="13.5">
      <c r="A5595" s="244" t="s">
        <v>15238</v>
      </c>
      <c r="B5595" s="244" t="str">
        <f t="shared" si="87"/>
        <v>87275U</v>
      </c>
      <c r="C5595" s="244" t="s">
        <v>8947</v>
      </c>
      <c r="D5595" s="244" t="s">
        <v>63</v>
      </c>
      <c r="E5595" s="244" t="s">
        <v>4900</v>
      </c>
      <c r="F5595" s="245">
        <v>44.35</v>
      </c>
    </row>
    <row r="5596" spans="1:6" ht="13.5">
      <c r="A5596" s="244" t="s">
        <v>15239</v>
      </c>
      <c r="B5596" s="244" t="str">
        <f t="shared" si="87"/>
        <v>88786U</v>
      </c>
      <c r="C5596" s="244" t="s">
        <v>8948</v>
      </c>
      <c r="D5596" s="244" t="s">
        <v>63</v>
      </c>
      <c r="E5596" s="244" t="s">
        <v>4900</v>
      </c>
      <c r="F5596" s="245">
        <v>186.84</v>
      </c>
    </row>
    <row r="5597" spans="1:6" ht="13.5">
      <c r="A5597" s="244" t="s">
        <v>15240</v>
      </c>
      <c r="B5597" s="244" t="str">
        <f t="shared" si="87"/>
        <v>88787U</v>
      </c>
      <c r="C5597" s="244" t="s">
        <v>8949</v>
      </c>
      <c r="D5597" s="244" t="s">
        <v>63</v>
      </c>
      <c r="E5597" s="244" t="s">
        <v>4900</v>
      </c>
      <c r="F5597" s="245">
        <v>171.88</v>
      </c>
    </row>
    <row r="5598" spans="1:6" ht="13.5">
      <c r="A5598" s="244" t="s">
        <v>15241</v>
      </c>
      <c r="B5598" s="244" t="str">
        <f t="shared" si="87"/>
        <v>88788U</v>
      </c>
      <c r="C5598" s="244" t="s">
        <v>8950</v>
      </c>
      <c r="D5598" s="244" t="s">
        <v>63</v>
      </c>
      <c r="E5598" s="244" t="s">
        <v>4900</v>
      </c>
      <c r="F5598" s="245">
        <v>180.76</v>
      </c>
    </row>
    <row r="5599" spans="1:6" ht="13.5">
      <c r="A5599" s="244" t="s">
        <v>15242</v>
      </c>
      <c r="B5599" s="244" t="str">
        <f t="shared" si="87"/>
        <v>88789U</v>
      </c>
      <c r="C5599" s="244" t="s">
        <v>8951</v>
      </c>
      <c r="D5599" s="244" t="s">
        <v>63</v>
      </c>
      <c r="E5599" s="244" t="s">
        <v>4900</v>
      </c>
      <c r="F5599" s="245">
        <v>217.23</v>
      </c>
    </row>
    <row r="5600" spans="1:6" ht="13.5">
      <c r="A5600" s="244" t="s">
        <v>15243</v>
      </c>
      <c r="B5600" s="244" t="str">
        <f t="shared" si="87"/>
        <v>89045U</v>
      </c>
      <c r="C5600" s="244" t="s">
        <v>8952</v>
      </c>
      <c r="D5600" s="244" t="s">
        <v>63</v>
      </c>
      <c r="E5600" s="244" t="s">
        <v>4900</v>
      </c>
      <c r="F5600" s="245">
        <v>39.130000000000003</v>
      </c>
    </row>
    <row r="5601" spans="1:6" ht="13.5">
      <c r="A5601" s="244" t="s">
        <v>15244</v>
      </c>
      <c r="B5601" s="244" t="str">
        <f t="shared" si="87"/>
        <v>89170U</v>
      </c>
      <c r="C5601" s="244" t="s">
        <v>8953</v>
      </c>
      <c r="D5601" s="244" t="s">
        <v>63</v>
      </c>
      <c r="E5601" s="244" t="s">
        <v>4900</v>
      </c>
      <c r="F5601" s="245">
        <v>37.71</v>
      </c>
    </row>
    <row r="5602" spans="1:6" ht="13.5">
      <c r="A5602" s="244" t="s">
        <v>15245</v>
      </c>
      <c r="B5602" s="244" t="str">
        <f t="shared" si="87"/>
        <v>93392U</v>
      </c>
      <c r="C5602" s="244" t="s">
        <v>15246</v>
      </c>
      <c r="D5602" s="244" t="s">
        <v>63</v>
      </c>
      <c r="E5602" s="244" t="s">
        <v>4900</v>
      </c>
      <c r="F5602" s="245">
        <v>32.22</v>
      </c>
    </row>
    <row r="5603" spans="1:6" ht="13.5">
      <c r="A5603" s="244" t="s">
        <v>15247</v>
      </c>
      <c r="B5603" s="244" t="str">
        <f t="shared" si="87"/>
        <v>93393U</v>
      </c>
      <c r="C5603" s="244" t="s">
        <v>15248</v>
      </c>
      <c r="D5603" s="244" t="s">
        <v>63</v>
      </c>
      <c r="E5603" s="244" t="s">
        <v>4900</v>
      </c>
      <c r="F5603" s="245">
        <v>26.66</v>
      </c>
    </row>
    <row r="5604" spans="1:6" ht="13.5">
      <c r="A5604" s="244" t="s">
        <v>15249</v>
      </c>
      <c r="B5604" s="244" t="str">
        <f t="shared" si="87"/>
        <v>93394U</v>
      </c>
      <c r="C5604" s="244" t="s">
        <v>15250</v>
      </c>
      <c r="D5604" s="244" t="s">
        <v>63</v>
      </c>
      <c r="E5604" s="244" t="s">
        <v>4900</v>
      </c>
      <c r="F5604" s="245">
        <v>34.229999999999997</v>
      </c>
    </row>
    <row r="5605" spans="1:6" ht="13.5">
      <c r="A5605" s="244" t="s">
        <v>15251</v>
      </c>
      <c r="B5605" s="244" t="str">
        <f t="shared" si="87"/>
        <v>93395U</v>
      </c>
      <c r="C5605" s="244" t="s">
        <v>15252</v>
      </c>
      <c r="D5605" s="244" t="s">
        <v>63</v>
      </c>
      <c r="E5605" s="244" t="s">
        <v>4900</v>
      </c>
      <c r="F5605" s="245">
        <v>31.71</v>
      </c>
    </row>
    <row r="5606" spans="1:6" ht="13.5">
      <c r="A5606" s="244" t="s">
        <v>15253</v>
      </c>
      <c r="B5606" s="244" t="str">
        <f t="shared" si="87"/>
        <v>99194U</v>
      </c>
      <c r="C5606" s="244" t="s">
        <v>15254</v>
      </c>
      <c r="D5606" s="244" t="s">
        <v>63</v>
      </c>
      <c r="E5606" s="244" t="s">
        <v>4900</v>
      </c>
      <c r="F5606" s="245">
        <v>37.130000000000003</v>
      </c>
    </row>
    <row r="5607" spans="1:6" ht="13.5">
      <c r="A5607" s="244" t="s">
        <v>15255</v>
      </c>
      <c r="B5607" s="244" t="str">
        <f t="shared" si="87"/>
        <v>99195U</v>
      </c>
      <c r="C5607" s="244" t="s">
        <v>15256</v>
      </c>
      <c r="D5607" s="244" t="s">
        <v>63</v>
      </c>
      <c r="E5607" s="244" t="s">
        <v>4900</v>
      </c>
      <c r="F5607" s="245">
        <v>31.57</v>
      </c>
    </row>
    <row r="5608" spans="1:6" ht="13.5">
      <c r="A5608" s="244" t="s">
        <v>15257</v>
      </c>
      <c r="B5608" s="244" t="str">
        <f t="shared" si="87"/>
        <v>99196U</v>
      </c>
      <c r="C5608" s="244" t="s">
        <v>15258</v>
      </c>
      <c r="D5608" s="244" t="s">
        <v>63</v>
      </c>
      <c r="E5608" s="244" t="s">
        <v>4900</v>
      </c>
      <c r="F5608" s="245">
        <v>39.14</v>
      </c>
    </row>
    <row r="5609" spans="1:6" ht="13.5">
      <c r="A5609" s="244" t="s">
        <v>15259</v>
      </c>
      <c r="B5609" s="244" t="str">
        <f t="shared" si="87"/>
        <v>99198U</v>
      </c>
      <c r="C5609" s="244" t="s">
        <v>15260</v>
      </c>
      <c r="D5609" s="244" t="s">
        <v>63</v>
      </c>
      <c r="E5609" s="244" t="s">
        <v>4900</v>
      </c>
      <c r="F5609" s="245">
        <v>36.619999999999997</v>
      </c>
    </row>
    <row r="5610" spans="1:6" ht="13.5">
      <c r="A5610" s="244" t="s">
        <v>15261</v>
      </c>
      <c r="B5610" s="244" t="str">
        <f t="shared" si="87"/>
        <v>84088U</v>
      </c>
      <c r="C5610" s="244" t="s">
        <v>4823</v>
      </c>
      <c r="D5610" s="244" t="s">
        <v>65</v>
      </c>
      <c r="E5610" s="244" t="s">
        <v>4900</v>
      </c>
      <c r="F5610" s="245">
        <v>91.18</v>
      </c>
    </row>
    <row r="5611" spans="1:6" ht="13.5">
      <c r="A5611" s="244" t="s">
        <v>15262</v>
      </c>
      <c r="B5611" s="244" t="str">
        <f t="shared" si="87"/>
        <v>84089U</v>
      </c>
      <c r="C5611" s="244" t="s">
        <v>8954</v>
      </c>
      <c r="D5611" s="244" t="s">
        <v>65</v>
      </c>
      <c r="E5611" s="244" t="s">
        <v>4900</v>
      </c>
      <c r="F5611" s="245">
        <v>128.41999999999999</v>
      </c>
    </row>
    <row r="5612" spans="1:6" ht="13.5">
      <c r="A5612" s="244" t="s">
        <v>15263</v>
      </c>
      <c r="B5612" s="244" t="str">
        <f t="shared" si="87"/>
        <v>40675U</v>
      </c>
      <c r="C5612" s="244" t="s">
        <v>8955</v>
      </c>
      <c r="D5612" s="244" t="s">
        <v>65</v>
      </c>
      <c r="E5612" s="244" t="s">
        <v>5269</v>
      </c>
      <c r="F5612" s="245">
        <v>3.78</v>
      </c>
    </row>
    <row r="5613" spans="1:6" ht="13.5">
      <c r="A5613" s="244" t="s">
        <v>15264</v>
      </c>
      <c r="B5613" s="244" t="str">
        <f t="shared" si="87"/>
        <v>96112U</v>
      </c>
      <c r="C5613" s="244" t="s">
        <v>8956</v>
      </c>
      <c r="D5613" s="244" t="s">
        <v>63</v>
      </c>
      <c r="E5613" s="244" t="s">
        <v>4952</v>
      </c>
      <c r="F5613" s="245">
        <v>93.16</v>
      </c>
    </row>
    <row r="5614" spans="1:6" ht="13.5">
      <c r="A5614" s="244" t="s">
        <v>15265</v>
      </c>
      <c r="B5614" s="244" t="str">
        <f t="shared" si="87"/>
        <v>96117U</v>
      </c>
      <c r="C5614" s="244" t="s">
        <v>8957</v>
      </c>
      <c r="D5614" s="244" t="s">
        <v>63</v>
      </c>
      <c r="E5614" s="244" t="s">
        <v>4952</v>
      </c>
      <c r="F5614" s="245">
        <v>111.59</v>
      </c>
    </row>
    <row r="5615" spans="1:6" ht="13.5">
      <c r="A5615" s="244" t="s">
        <v>15266</v>
      </c>
      <c r="B5615" s="244" t="str">
        <f t="shared" si="87"/>
        <v>96122U</v>
      </c>
      <c r="C5615" s="244" t="s">
        <v>8958</v>
      </c>
      <c r="D5615" s="244" t="s">
        <v>65</v>
      </c>
      <c r="E5615" s="244" t="s">
        <v>4952</v>
      </c>
      <c r="F5615" s="245">
        <v>26.04</v>
      </c>
    </row>
    <row r="5616" spans="1:6" ht="13.5">
      <c r="A5616" s="244" t="s">
        <v>15267</v>
      </c>
      <c r="B5616" s="244" t="str">
        <f t="shared" si="87"/>
        <v>96109U</v>
      </c>
      <c r="C5616" s="244" t="s">
        <v>8959</v>
      </c>
      <c r="D5616" s="244" t="s">
        <v>63</v>
      </c>
      <c r="E5616" s="244" t="s">
        <v>4952</v>
      </c>
      <c r="F5616" s="245">
        <v>31.06</v>
      </c>
    </row>
    <row r="5617" spans="1:6" ht="13.5">
      <c r="A5617" s="244" t="s">
        <v>15268</v>
      </c>
      <c r="B5617" s="244" t="str">
        <f t="shared" si="87"/>
        <v>96110U</v>
      </c>
      <c r="C5617" s="244" t="s">
        <v>8960</v>
      </c>
      <c r="D5617" s="244" t="s">
        <v>63</v>
      </c>
      <c r="E5617" s="244" t="s">
        <v>4952</v>
      </c>
      <c r="F5617" s="245">
        <v>52.26</v>
      </c>
    </row>
    <row r="5618" spans="1:6" ht="13.5">
      <c r="A5618" s="244" t="s">
        <v>15269</v>
      </c>
      <c r="B5618" s="244" t="str">
        <f t="shared" si="87"/>
        <v>96113U</v>
      </c>
      <c r="C5618" s="244" t="s">
        <v>4835</v>
      </c>
      <c r="D5618" s="244" t="s">
        <v>63</v>
      </c>
      <c r="E5618" s="244" t="s">
        <v>4952</v>
      </c>
      <c r="F5618" s="245">
        <v>27.8</v>
      </c>
    </row>
    <row r="5619" spans="1:6" ht="13.5">
      <c r="A5619" s="244" t="s">
        <v>15270</v>
      </c>
      <c r="B5619" s="244" t="str">
        <f t="shared" si="87"/>
        <v>96114U</v>
      </c>
      <c r="C5619" s="244" t="s">
        <v>4836</v>
      </c>
      <c r="D5619" s="244" t="s">
        <v>63</v>
      </c>
      <c r="E5619" s="244" t="s">
        <v>4952</v>
      </c>
      <c r="F5619" s="245">
        <v>52.56</v>
      </c>
    </row>
    <row r="5620" spans="1:6" ht="13.5">
      <c r="A5620" s="244" t="s">
        <v>15271</v>
      </c>
      <c r="B5620" s="244" t="str">
        <f t="shared" si="87"/>
        <v>96120U</v>
      </c>
      <c r="C5620" s="244" t="s">
        <v>8961</v>
      </c>
      <c r="D5620" s="244" t="s">
        <v>65</v>
      </c>
      <c r="E5620" s="244" t="s">
        <v>4900</v>
      </c>
      <c r="F5620" s="245">
        <v>2.13</v>
      </c>
    </row>
    <row r="5621" spans="1:6" ht="13.5">
      <c r="A5621" s="244" t="s">
        <v>15272</v>
      </c>
      <c r="B5621" s="244" t="str">
        <f t="shared" si="87"/>
        <v>96123U</v>
      </c>
      <c r="C5621" s="244" t="s">
        <v>8962</v>
      </c>
      <c r="D5621" s="244" t="s">
        <v>65</v>
      </c>
      <c r="E5621" s="244" t="s">
        <v>4952</v>
      </c>
      <c r="F5621" s="245">
        <v>22.6</v>
      </c>
    </row>
    <row r="5622" spans="1:6" ht="13.5">
      <c r="A5622" s="244" t="s">
        <v>15273</v>
      </c>
      <c r="B5622" s="244" t="str">
        <f t="shared" si="87"/>
        <v>99054U</v>
      </c>
      <c r="C5622" s="244" t="s">
        <v>15274</v>
      </c>
      <c r="D5622" s="244" t="s">
        <v>63</v>
      </c>
      <c r="E5622" s="244" t="s">
        <v>4952</v>
      </c>
      <c r="F5622" s="245">
        <v>37.86</v>
      </c>
    </row>
    <row r="5623" spans="1:6" ht="13.5">
      <c r="A5623" s="244" t="s">
        <v>8963</v>
      </c>
      <c r="B5623" s="244" t="str">
        <f t="shared" si="87"/>
        <v>73807/1U</v>
      </c>
      <c r="C5623" s="244" t="s">
        <v>8964</v>
      </c>
      <c r="D5623" s="244" t="s">
        <v>65</v>
      </c>
      <c r="E5623" s="244" t="s">
        <v>4900</v>
      </c>
      <c r="F5623" s="245">
        <v>81.42</v>
      </c>
    </row>
    <row r="5624" spans="1:6" ht="13.5">
      <c r="A5624" s="244" t="s">
        <v>15275</v>
      </c>
      <c r="B5624" s="244" t="str">
        <f t="shared" si="87"/>
        <v>96111U</v>
      </c>
      <c r="C5624" s="244" t="s">
        <v>8965</v>
      </c>
      <c r="D5624" s="244" t="s">
        <v>63</v>
      </c>
      <c r="E5624" s="244" t="s">
        <v>4952</v>
      </c>
      <c r="F5624" s="245">
        <v>38.24</v>
      </c>
    </row>
    <row r="5625" spans="1:6" ht="13.5">
      <c r="A5625" s="244" t="s">
        <v>15276</v>
      </c>
      <c r="B5625" s="244" t="str">
        <f t="shared" si="87"/>
        <v>96116U</v>
      </c>
      <c r="C5625" s="244" t="s">
        <v>8966</v>
      </c>
      <c r="D5625" s="244" t="s">
        <v>63</v>
      </c>
      <c r="E5625" s="244" t="s">
        <v>4952</v>
      </c>
      <c r="F5625" s="245">
        <v>40.64</v>
      </c>
    </row>
    <row r="5626" spans="1:6" ht="13.5">
      <c r="A5626" s="244" t="s">
        <v>15277</v>
      </c>
      <c r="B5626" s="244" t="str">
        <f t="shared" si="87"/>
        <v>96121U</v>
      </c>
      <c r="C5626" s="244" t="s">
        <v>8967</v>
      </c>
      <c r="D5626" s="244" t="s">
        <v>65</v>
      </c>
      <c r="E5626" s="244" t="s">
        <v>4952</v>
      </c>
      <c r="F5626" s="245">
        <v>8.23</v>
      </c>
    </row>
    <row r="5627" spans="1:6" ht="13.5">
      <c r="A5627" s="244" t="s">
        <v>15278</v>
      </c>
      <c r="B5627" s="244" t="str">
        <f t="shared" si="87"/>
        <v>96485U</v>
      </c>
      <c r="C5627" s="244" t="s">
        <v>8968</v>
      </c>
      <c r="D5627" s="244" t="s">
        <v>63</v>
      </c>
      <c r="E5627" s="244" t="s">
        <v>4952</v>
      </c>
      <c r="F5627" s="245">
        <v>43.14</v>
      </c>
    </row>
    <row r="5628" spans="1:6" ht="13.5">
      <c r="A5628" s="244" t="s">
        <v>15279</v>
      </c>
      <c r="B5628" s="244" t="str">
        <f t="shared" si="87"/>
        <v>96486U</v>
      </c>
      <c r="C5628" s="244" t="s">
        <v>8969</v>
      </c>
      <c r="D5628" s="244" t="s">
        <v>63</v>
      </c>
      <c r="E5628" s="244" t="s">
        <v>4952</v>
      </c>
      <c r="F5628" s="245">
        <v>45.84</v>
      </c>
    </row>
    <row r="5629" spans="1:6" ht="13.5">
      <c r="A5629" s="244" t="s">
        <v>15280</v>
      </c>
      <c r="B5629" s="244" t="str">
        <f t="shared" si="87"/>
        <v>91514U</v>
      </c>
      <c r="C5629" s="244" t="s">
        <v>8970</v>
      </c>
      <c r="D5629" s="244" t="s">
        <v>63</v>
      </c>
      <c r="E5629" s="244" t="s">
        <v>4900</v>
      </c>
      <c r="F5629" s="245">
        <v>4.79</v>
      </c>
    </row>
    <row r="5630" spans="1:6" ht="13.5">
      <c r="A5630" s="244" t="s">
        <v>15281</v>
      </c>
      <c r="B5630" s="244" t="str">
        <f t="shared" si="87"/>
        <v>91515U</v>
      </c>
      <c r="C5630" s="244" t="s">
        <v>8971</v>
      </c>
      <c r="D5630" s="244" t="s">
        <v>63</v>
      </c>
      <c r="E5630" s="244" t="s">
        <v>4900</v>
      </c>
      <c r="F5630" s="245">
        <v>6.34</v>
      </c>
    </row>
    <row r="5631" spans="1:6" ht="13.5">
      <c r="A5631" s="244" t="s">
        <v>15282</v>
      </c>
      <c r="B5631" s="244" t="str">
        <f t="shared" si="87"/>
        <v>91516U</v>
      </c>
      <c r="C5631" s="244" t="s">
        <v>8972</v>
      </c>
      <c r="D5631" s="244" t="s">
        <v>63</v>
      </c>
      <c r="E5631" s="244" t="s">
        <v>4900</v>
      </c>
      <c r="F5631" s="245">
        <v>9.26</v>
      </c>
    </row>
    <row r="5632" spans="1:6" ht="13.5">
      <c r="A5632" s="244" t="s">
        <v>15283</v>
      </c>
      <c r="B5632" s="244" t="str">
        <f t="shared" si="87"/>
        <v>91517U</v>
      </c>
      <c r="C5632" s="244" t="s">
        <v>8973</v>
      </c>
      <c r="D5632" s="244" t="s">
        <v>63</v>
      </c>
      <c r="E5632" s="244" t="s">
        <v>4900</v>
      </c>
      <c r="F5632" s="245">
        <v>10.32</v>
      </c>
    </row>
    <row r="5633" spans="1:6" ht="13.5">
      <c r="A5633" s="244" t="s">
        <v>15284</v>
      </c>
      <c r="B5633" s="244" t="str">
        <f t="shared" si="87"/>
        <v>91519U</v>
      </c>
      <c r="C5633" s="244" t="s">
        <v>8974</v>
      </c>
      <c r="D5633" s="244" t="s">
        <v>63</v>
      </c>
      <c r="E5633" s="244" t="s">
        <v>4900</v>
      </c>
      <c r="F5633" s="245">
        <v>11.85</v>
      </c>
    </row>
    <row r="5634" spans="1:6" ht="13.5">
      <c r="A5634" s="244" t="s">
        <v>15285</v>
      </c>
      <c r="B5634" s="244" t="str">
        <f t="shared" si="87"/>
        <v>91520U</v>
      </c>
      <c r="C5634" s="244" t="s">
        <v>8975</v>
      </c>
      <c r="D5634" s="244" t="s">
        <v>63</v>
      </c>
      <c r="E5634" s="244" t="s">
        <v>4900</v>
      </c>
      <c r="F5634" s="245">
        <v>1.72</v>
      </c>
    </row>
    <row r="5635" spans="1:6" ht="13.5">
      <c r="A5635" s="244" t="s">
        <v>15286</v>
      </c>
      <c r="B5635" s="244" t="str">
        <f t="shared" si="87"/>
        <v>91522U</v>
      </c>
      <c r="C5635" s="244" t="s">
        <v>8976</v>
      </c>
      <c r="D5635" s="244" t="s">
        <v>63</v>
      </c>
      <c r="E5635" s="244" t="s">
        <v>4900</v>
      </c>
      <c r="F5635" s="245">
        <v>2.0699999999999998</v>
      </c>
    </row>
    <row r="5636" spans="1:6" ht="13.5">
      <c r="A5636" s="244" t="s">
        <v>15287</v>
      </c>
      <c r="B5636" s="244" t="str">
        <f t="shared" si="87"/>
        <v>91525U</v>
      </c>
      <c r="C5636" s="244" t="s">
        <v>8977</v>
      </c>
      <c r="D5636" s="244" t="s">
        <v>63</v>
      </c>
      <c r="E5636" s="244" t="s">
        <v>4900</v>
      </c>
      <c r="F5636" s="245">
        <v>3.78</v>
      </c>
    </row>
    <row r="5637" spans="1:6" ht="13.5">
      <c r="A5637" s="244" t="s">
        <v>15288</v>
      </c>
      <c r="B5637" s="244" t="str">
        <f t="shared" si="87"/>
        <v>87280U</v>
      </c>
      <c r="C5637" s="244" t="s">
        <v>17627</v>
      </c>
      <c r="D5637" s="244" t="s">
        <v>79</v>
      </c>
      <c r="E5637" s="244" t="s">
        <v>4900</v>
      </c>
      <c r="F5637" s="245">
        <v>327.63</v>
      </c>
    </row>
    <row r="5638" spans="1:6" ht="13.5">
      <c r="A5638" s="244" t="s">
        <v>15289</v>
      </c>
      <c r="B5638" s="244" t="str">
        <f t="shared" si="87"/>
        <v>87281U</v>
      </c>
      <c r="C5638" s="244" t="s">
        <v>17628</v>
      </c>
      <c r="D5638" s="244" t="s">
        <v>79</v>
      </c>
      <c r="E5638" s="244" t="s">
        <v>4900</v>
      </c>
      <c r="F5638" s="245">
        <v>313.74</v>
      </c>
    </row>
    <row r="5639" spans="1:6" ht="13.5">
      <c r="A5639" s="244" t="s">
        <v>15290</v>
      </c>
      <c r="B5639" s="244" t="str">
        <f t="shared" si="87"/>
        <v>87283U</v>
      </c>
      <c r="C5639" s="244" t="s">
        <v>17629</v>
      </c>
      <c r="D5639" s="244" t="s">
        <v>79</v>
      </c>
      <c r="E5639" s="244" t="s">
        <v>4900</v>
      </c>
      <c r="F5639" s="245">
        <v>333.11</v>
      </c>
    </row>
    <row r="5640" spans="1:6" ht="13.5">
      <c r="A5640" s="244" t="s">
        <v>15291</v>
      </c>
      <c r="B5640" s="244" t="str">
        <f t="shared" ref="B5640:B5703" si="88">A5640&amp;"U"</f>
        <v>87284U</v>
      </c>
      <c r="C5640" s="244" t="s">
        <v>17630</v>
      </c>
      <c r="D5640" s="244" t="s">
        <v>79</v>
      </c>
      <c r="E5640" s="244" t="s">
        <v>4900</v>
      </c>
      <c r="F5640" s="245">
        <v>318.54000000000002</v>
      </c>
    </row>
    <row r="5641" spans="1:6" ht="13.5">
      <c r="A5641" s="244" t="s">
        <v>15292</v>
      </c>
      <c r="B5641" s="244" t="str">
        <f t="shared" si="88"/>
        <v>87286U</v>
      </c>
      <c r="C5641" s="244" t="s">
        <v>17631</v>
      </c>
      <c r="D5641" s="244" t="s">
        <v>79</v>
      </c>
      <c r="E5641" s="244" t="s">
        <v>4900</v>
      </c>
      <c r="F5641" s="245">
        <v>416.99</v>
      </c>
    </row>
    <row r="5642" spans="1:6" ht="13.5">
      <c r="A5642" s="244" t="s">
        <v>15293</v>
      </c>
      <c r="B5642" s="244" t="str">
        <f t="shared" si="88"/>
        <v>87287U</v>
      </c>
      <c r="C5642" s="244" t="s">
        <v>17632</v>
      </c>
      <c r="D5642" s="244" t="s">
        <v>79</v>
      </c>
      <c r="E5642" s="244" t="s">
        <v>4900</v>
      </c>
      <c r="F5642" s="245">
        <v>391.13</v>
      </c>
    </row>
    <row r="5643" spans="1:6" ht="13.5">
      <c r="A5643" s="244" t="s">
        <v>15294</v>
      </c>
      <c r="B5643" s="244" t="str">
        <f t="shared" si="88"/>
        <v>87289U</v>
      </c>
      <c r="C5643" s="244" t="s">
        <v>17633</v>
      </c>
      <c r="D5643" s="244" t="s">
        <v>79</v>
      </c>
      <c r="E5643" s="244" t="s">
        <v>4900</v>
      </c>
      <c r="F5643" s="245">
        <v>405.49</v>
      </c>
    </row>
    <row r="5644" spans="1:6" ht="13.5">
      <c r="A5644" s="244" t="s">
        <v>15295</v>
      </c>
      <c r="B5644" s="244" t="str">
        <f t="shared" si="88"/>
        <v>87290U</v>
      </c>
      <c r="C5644" s="244" t="s">
        <v>17634</v>
      </c>
      <c r="D5644" s="244" t="s">
        <v>79</v>
      </c>
      <c r="E5644" s="244" t="s">
        <v>4900</v>
      </c>
      <c r="F5644" s="245">
        <v>388.94</v>
      </c>
    </row>
    <row r="5645" spans="1:6" ht="13.5">
      <c r="A5645" s="244" t="s">
        <v>15296</v>
      </c>
      <c r="B5645" s="244" t="str">
        <f t="shared" si="88"/>
        <v>87292U</v>
      </c>
      <c r="C5645" s="244" t="s">
        <v>17635</v>
      </c>
      <c r="D5645" s="244" t="s">
        <v>79</v>
      </c>
      <c r="E5645" s="244" t="s">
        <v>4900</v>
      </c>
      <c r="F5645" s="245">
        <v>412.75</v>
      </c>
    </row>
    <row r="5646" spans="1:6" ht="13.5">
      <c r="A5646" s="244" t="s">
        <v>15297</v>
      </c>
      <c r="B5646" s="244" t="str">
        <f t="shared" si="88"/>
        <v>87294U</v>
      </c>
      <c r="C5646" s="244" t="s">
        <v>17636</v>
      </c>
      <c r="D5646" s="244" t="s">
        <v>79</v>
      </c>
      <c r="E5646" s="244" t="s">
        <v>4900</v>
      </c>
      <c r="F5646" s="245">
        <v>390.38</v>
      </c>
    </row>
    <row r="5647" spans="1:6" ht="13.5">
      <c r="A5647" s="244" t="s">
        <v>15298</v>
      </c>
      <c r="B5647" s="244" t="str">
        <f t="shared" si="88"/>
        <v>87295U</v>
      </c>
      <c r="C5647" s="244" t="s">
        <v>17637</v>
      </c>
      <c r="D5647" s="244" t="s">
        <v>79</v>
      </c>
      <c r="E5647" s="244" t="s">
        <v>4900</v>
      </c>
      <c r="F5647" s="245">
        <v>415.19</v>
      </c>
    </row>
    <row r="5648" spans="1:6" ht="13.5">
      <c r="A5648" s="244" t="s">
        <v>15299</v>
      </c>
      <c r="B5648" s="244" t="str">
        <f t="shared" si="88"/>
        <v>87296U</v>
      </c>
      <c r="C5648" s="244" t="s">
        <v>17638</v>
      </c>
      <c r="D5648" s="244" t="s">
        <v>79</v>
      </c>
      <c r="E5648" s="244" t="s">
        <v>4900</v>
      </c>
      <c r="F5648" s="245">
        <v>380.31</v>
      </c>
    </row>
    <row r="5649" spans="1:6" ht="13.5">
      <c r="A5649" s="244" t="s">
        <v>15300</v>
      </c>
      <c r="B5649" s="244" t="str">
        <f t="shared" si="88"/>
        <v>87298U</v>
      </c>
      <c r="C5649" s="244" t="s">
        <v>17639</v>
      </c>
      <c r="D5649" s="244" t="s">
        <v>79</v>
      </c>
      <c r="E5649" s="244" t="s">
        <v>4900</v>
      </c>
      <c r="F5649" s="245">
        <v>463.37</v>
      </c>
    </row>
    <row r="5650" spans="1:6" ht="13.5">
      <c r="A5650" s="244" t="s">
        <v>15301</v>
      </c>
      <c r="B5650" s="244" t="str">
        <f t="shared" si="88"/>
        <v>87299U</v>
      </c>
      <c r="C5650" s="244" t="s">
        <v>17640</v>
      </c>
      <c r="D5650" s="244" t="s">
        <v>79</v>
      </c>
      <c r="E5650" s="244" t="s">
        <v>4900</v>
      </c>
      <c r="F5650" s="245">
        <v>318.49</v>
      </c>
    </row>
    <row r="5651" spans="1:6" ht="13.5">
      <c r="A5651" s="244" t="s">
        <v>15302</v>
      </c>
      <c r="B5651" s="244" t="str">
        <f t="shared" si="88"/>
        <v>87301U</v>
      </c>
      <c r="C5651" s="244" t="s">
        <v>17641</v>
      </c>
      <c r="D5651" s="244" t="s">
        <v>79</v>
      </c>
      <c r="E5651" s="244" t="s">
        <v>4900</v>
      </c>
      <c r="F5651" s="245">
        <v>429.25</v>
      </c>
    </row>
    <row r="5652" spans="1:6" ht="13.5">
      <c r="A5652" s="244" t="s">
        <v>15303</v>
      </c>
      <c r="B5652" s="244" t="str">
        <f t="shared" si="88"/>
        <v>87302U</v>
      </c>
      <c r="C5652" s="244" t="s">
        <v>17642</v>
      </c>
      <c r="D5652" s="244" t="s">
        <v>79</v>
      </c>
      <c r="E5652" s="244" t="s">
        <v>4900</v>
      </c>
      <c r="F5652" s="245">
        <v>412.55</v>
      </c>
    </row>
    <row r="5653" spans="1:6" ht="13.5">
      <c r="A5653" s="244" t="s">
        <v>15304</v>
      </c>
      <c r="B5653" s="244" t="str">
        <f t="shared" si="88"/>
        <v>87304U</v>
      </c>
      <c r="C5653" s="244" t="s">
        <v>17643</v>
      </c>
      <c r="D5653" s="244" t="s">
        <v>79</v>
      </c>
      <c r="E5653" s="244" t="s">
        <v>4900</v>
      </c>
      <c r="F5653" s="245">
        <v>392.8</v>
      </c>
    </row>
    <row r="5654" spans="1:6" ht="13.5">
      <c r="A5654" s="244" t="s">
        <v>15305</v>
      </c>
      <c r="B5654" s="244" t="str">
        <f t="shared" si="88"/>
        <v>87305U</v>
      </c>
      <c r="C5654" s="244" t="s">
        <v>17644</v>
      </c>
      <c r="D5654" s="244" t="s">
        <v>79</v>
      </c>
      <c r="E5654" s="244" t="s">
        <v>4900</v>
      </c>
      <c r="F5654" s="245">
        <v>387.45</v>
      </c>
    </row>
    <row r="5655" spans="1:6" ht="13.5">
      <c r="A5655" s="244" t="s">
        <v>15306</v>
      </c>
      <c r="B5655" s="244" t="str">
        <f t="shared" si="88"/>
        <v>87307U</v>
      </c>
      <c r="C5655" s="244" t="s">
        <v>17645</v>
      </c>
      <c r="D5655" s="244" t="s">
        <v>79</v>
      </c>
      <c r="E5655" s="244" t="s">
        <v>4900</v>
      </c>
      <c r="F5655" s="245">
        <v>382.2</v>
      </c>
    </row>
    <row r="5656" spans="1:6" ht="13.5">
      <c r="A5656" s="244" t="s">
        <v>15307</v>
      </c>
      <c r="B5656" s="244" t="str">
        <f t="shared" si="88"/>
        <v>87308U</v>
      </c>
      <c r="C5656" s="244" t="s">
        <v>17646</v>
      </c>
      <c r="D5656" s="244" t="s">
        <v>79</v>
      </c>
      <c r="E5656" s="244" t="s">
        <v>4900</v>
      </c>
      <c r="F5656" s="245">
        <v>365.67</v>
      </c>
    </row>
    <row r="5657" spans="1:6" ht="13.5">
      <c r="A5657" s="244" t="s">
        <v>15308</v>
      </c>
      <c r="B5657" s="244" t="str">
        <f t="shared" si="88"/>
        <v>87310U</v>
      </c>
      <c r="C5657" s="244" t="s">
        <v>17647</v>
      </c>
      <c r="D5657" s="244" t="s">
        <v>79</v>
      </c>
      <c r="E5657" s="244" t="s">
        <v>4900</v>
      </c>
      <c r="F5657" s="245">
        <v>314.64999999999998</v>
      </c>
    </row>
    <row r="5658" spans="1:6" ht="13.5">
      <c r="A5658" s="244" t="s">
        <v>15309</v>
      </c>
      <c r="B5658" s="244" t="str">
        <f t="shared" si="88"/>
        <v>87311U</v>
      </c>
      <c r="C5658" s="244" t="s">
        <v>17648</v>
      </c>
      <c r="D5658" s="244" t="s">
        <v>79</v>
      </c>
      <c r="E5658" s="244" t="s">
        <v>4900</v>
      </c>
      <c r="F5658" s="245">
        <v>298.93</v>
      </c>
    </row>
    <row r="5659" spans="1:6" ht="13.5">
      <c r="A5659" s="244" t="s">
        <v>15310</v>
      </c>
      <c r="B5659" s="244" t="str">
        <f t="shared" si="88"/>
        <v>87313U</v>
      </c>
      <c r="C5659" s="244" t="s">
        <v>17649</v>
      </c>
      <c r="D5659" s="244" t="s">
        <v>79</v>
      </c>
      <c r="E5659" s="244" t="s">
        <v>4900</v>
      </c>
      <c r="F5659" s="245">
        <v>366.62</v>
      </c>
    </row>
    <row r="5660" spans="1:6" ht="13.5">
      <c r="A5660" s="244" t="s">
        <v>15311</v>
      </c>
      <c r="B5660" s="244" t="str">
        <f t="shared" si="88"/>
        <v>87314U</v>
      </c>
      <c r="C5660" s="244" t="s">
        <v>17650</v>
      </c>
      <c r="D5660" s="244" t="s">
        <v>79</v>
      </c>
      <c r="E5660" s="244" t="s">
        <v>4900</v>
      </c>
      <c r="F5660" s="245">
        <v>351.9</v>
      </c>
    </row>
    <row r="5661" spans="1:6" ht="13.5">
      <c r="A5661" s="244" t="s">
        <v>15312</v>
      </c>
      <c r="B5661" s="244" t="str">
        <f t="shared" si="88"/>
        <v>87316U</v>
      </c>
      <c r="C5661" s="244" t="s">
        <v>17651</v>
      </c>
      <c r="D5661" s="244" t="s">
        <v>79</v>
      </c>
      <c r="E5661" s="244" t="s">
        <v>4900</v>
      </c>
      <c r="F5661" s="245">
        <v>342.18</v>
      </c>
    </row>
    <row r="5662" spans="1:6" ht="13.5">
      <c r="A5662" s="244" t="s">
        <v>15313</v>
      </c>
      <c r="B5662" s="244" t="str">
        <f t="shared" si="88"/>
        <v>87317U</v>
      </c>
      <c r="C5662" s="244" t="s">
        <v>17652</v>
      </c>
      <c r="D5662" s="244" t="s">
        <v>79</v>
      </c>
      <c r="E5662" s="244" t="s">
        <v>4900</v>
      </c>
      <c r="F5662" s="245">
        <v>320.56</v>
      </c>
    </row>
    <row r="5663" spans="1:6" ht="13.5">
      <c r="A5663" s="244" t="s">
        <v>15314</v>
      </c>
      <c r="B5663" s="244" t="str">
        <f t="shared" si="88"/>
        <v>87319U</v>
      </c>
      <c r="C5663" s="244" t="s">
        <v>17653</v>
      </c>
      <c r="D5663" s="244" t="s">
        <v>79</v>
      </c>
      <c r="E5663" s="244" t="s">
        <v>4900</v>
      </c>
      <c r="F5663" s="280">
        <v>1972.85</v>
      </c>
    </row>
    <row r="5664" spans="1:6" ht="13.5">
      <c r="A5664" s="244" t="s">
        <v>15315</v>
      </c>
      <c r="B5664" s="244" t="str">
        <f t="shared" si="88"/>
        <v>87320U</v>
      </c>
      <c r="C5664" s="244" t="s">
        <v>17654</v>
      </c>
      <c r="D5664" s="244" t="s">
        <v>79</v>
      </c>
      <c r="E5664" s="244" t="s">
        <v>4900</v>
      </c>
      <c r="F5664" s="280">
        <v>1966.2</v>
      </c>
    </row>
    <row r="5665" spans="1:6" ht="13.5">
      <c r="A5665" s="244" t="s">
        <v>15316</v>
      </c>
      <c r="B5665" s="244" t="str">
        <f t="shared" si="88"/>
        <v>87322U</v>
      </c>
      <c r="C5665" s="244" t="s">
        <v>17655</v>
      </c>
      <c r="D5665" s="244" t="s">
        <v>79</v>
      </c>
      <c r="E5665" s="244" t="s">
        <v>4900</v>
      </c>
      <c r="F5665" s="280">
        <v>2036.18</v>
      </c>
    </row>
    <row r="5666" spans="1:6" ht="13.5">
      <c r="A5666" s="244" t="s">
        <v>15317</v>
      </c>
      <c r="B5666" s="244" t="str">
        <f t="shared" si="88"/>
        <v>87323U</v>
      </c>
      <c r="C5666" s="244" t="s">
        <v>17656</v>
      </c>
      <c r="D5666" s="244" t="s">
        <v>79</v>
      </c>
      <c r="E5666" s="244" t="s">
        <v>4900</v>
      </c>
      <c r="F5666" s="280">
        <v>2022.14</v>
      </c>
    </row>
    <row r="5667" spans="1:6" ht="13.5">
      <c r="A5667" s="244" t="s">
        <v>15318</v>
      </c>
      <c r="B5667" s="244" t="str">
        <f t="shared" si="88"/>
        <v>87325U</v>
      </c>
      <c r="C5667" s="244" t="s">
        <v>17657</v>
      </c>
      <c r="D5667" s="244" t="s">
        <v>79</v>
      </c>
      <c r="E5667" s="244" t="s">
        <v>4900</v>
      </c>
      <c r="F5667" s="280">
        <v>1991.87</v>
      </c>
    </row>
    <row r="5668" spans="1:6" ht="13.5">
      <c r="A5668" s="244" t="s">
        <v>15319</v>
      </c>
      <c r="B5668" s="244" t="str">
        <f t="shared" si="88"/>
        <v>87326U</v>
      </c>
      <c r="C5668" s="244" t="s">
        <v>17658</v>
      </c>
      <c r="D5668" s="244" t="s">
        <v>79</v>
      </c>
      <c r="E5668" s="244" t="s">
        <v>4900</v>
      </c>
      <c r="F5668" s="280">
        <v>1980.71</v>
      </c>
    </row>
    <row r="5669" spans="1:6" ht="13.5">
      <c r="A5669" s="244" t="s">
        <v>15320</v>
      </c>
      <c r="B5669" s="244" t="str">
        <f t="shared" si="88"/>
        <v>87327U</v>
      </c>
      <c r="C5669" s="244" t="s">
        <v>17659</v>
      </c>
      <c r="D5669" s="244" t="s">
        <v>79</v>
      </c>
      <c r="E5669" s="244" t="s">
        <v>4900</v>
      </c>
      <c r="F5669" s="245">
        <v>350.31</v>
      </c>
    </row>
    <row r="5670" spans="1:6" ht="13.5">
      <c r="A5670" s="244" t="s">
        <v>15321</v>
      </c>
      <c r="B5670" s="244" t="str">
        <f t="shared" si="88"/>
        <v>87328U</v>
      </c>
      <c r="C5670" s="244" t="s">
        <v>17660</v>
      </c>
      <c r="D5670" s="244" t="s">
        <v>79</v>
      </c>
      <c r="E5670" s="244" t="s">
        <v>4900</v>
      </c>
      <c r="F5670" s="245">
        <v>289.22000000000003</v>
      </c>
    </row>
    <row r="5671" spans="1:6" ht="13.5">
      <c r="A5671" s="244" t="s">
        <v>15322</v>
      </c>
      <c r="B5671" s="244" t="str">
        <f t="shared" si="88"/>
        <v>87329U</v>
      </c>
      <c r="C5671" s="244" t="s">
        <v>17661</v>
      </c>
      <c r="D5671" s="244" t="s">
        <v>79</v>
      </c>
      <c r="E5671" s="244" t="s">
        <v>4900</v>
      </c>
      <c r="F5671" s="245">
        <v>373.69</v>
      </c>
    </row>
    <row r="5672" spans="1:6" ht="13.5">
      <c r="A5672" s="244" t="s">
        <v>15323</v>
      </c>
      <c r="B5672" s="244" t="str">
        <f t="shared" si="88"/>
        <v>87330U</v>
      </c>
      <c r="C5672" s="244" t="s">
        <v>17662</v>
      </c>
      <c r="D5672" s="244" t="s">
        <v>79</v>
      </c>
      <c r="E5672" s="244" t="s">
        <v>4900</v>
      </c>
      <c r="F5672" s="245">
        <v>305.14</v>
      </c>
    </row>
    <row r="5673" spans="1:6" ht="13.5">
      <c r="A5673" s="244" t="s">
        <v>15324</v>
      </c>
      <c r="B5673" s="244" t="str">
        <f t="shared" si="88"/>
        <v>87331U</v>
      </c>
      <c r="C5673" s="244" t="s">
        <v>17663</v>
      </c>
      <c r="D5673" s="244" t="s">
        <v>79</v>
      </c>
      <c r="E5673" s="244" t="s">
        <v>4900</v>
      </c>
      <c r="F5673" s="245">
        <v>439.27</v>
      </c>
    </row>
    <row r="5674" spans="1:6" ht="13.5">
      <c r="A5674" s="244" t="s">
        <v>15325</v>
      </c>
      <c r="B5674" s="244" t="str">
        <f t="shared" si="88"/>
        <v>87332U</v>
      </c>
      <c r="C5674" s="244" t="s">
        <v>17664</v>
      </c>
      <c r="D5674" s="244" t="s">
        <v>79</v>
      </c>
      <c r="E5674" s="244" t="s">
        <v>4900</v>
      </c>
      <c r="F5674" s="245">
        <v>375.33</v>
      </c>
    </row>
    <row r="5675" spans="1:6" ht="13.5">
      <c r="A5675" s="244" t="s">
        <v>15326</v>
      </c>
      <c r="B5675" s="244" t="str">
        <f t="shared" si="88"/>
        <v>87333U</v>
      </c>
      <c r="C5675" s="244" t="s">
        <v>17665</v>
      </c>
      <c r="D5675" s="244" t="s">
        <v>79</v>
      </c>
      <c r="E5675" s="244" t="s">
        <v>4900</v>
      </c>
      <c r="F5675" s="245">
        <v>412.04</v>
      </c>
    </row>
    <row r="5676" spans="1:6" ht="13.5">
      <c r="A5676" s="244" t="s">
        <v>15327</v>
      </c>
      <c r="B5676" s="244" t="str">
        <f t="shared" si="88"/>
        <v>87334U</v>
      </c>
      <c r="C5676" s="244" t="s">
        <v>17666</v>
      </c>
      <c r="D5676" s="244" t="s">
        <v>79</v>
      </c>
      <c r="E5676" s="244" t="s">
        <v>4900</v>
      </c>
      <c r="F5676" s="245">
        <v>371.5</v>
      </c>
    </row>
    <row r="5677" spans="1:6" ht="13.5">
      <c r="A5677" s="244" t="s">
        <v>15328</v>
      </c>
      <c r="B5677" s="244" t="str">
        <f t="shared" si="88"/>
        <v>87335U</v>
      </c>
      <c r="C5677" s="244" t="s">
        <v>17667</v>
      </c>
      <c r="D5677" s="244" t="s">
        <v>79</v>
      </c>
      <c r="E5677" s="244" t="s">
        <v>4900</v>
      </c>
      <c r="F5677" s="245">
        <v>404.64</v>
      </c>
    </row>
    <row r="5678" spans="1:6" ht="13.5">
      <c r="A5678" s="244" t="s">
        <v>15329</v>
      </c>
      <c r="B5678" s="244" t="str">
        <f t="shared" si="88"/>
        <v>87336U</v>
      </c>
      <c r="C5678" s="244" t="s">
        <v>17668</v>
      </c>
      <c r="D5678" s="244" t="s">
        <v>79</v>
      </c>
      <c r="E5678" s="244" t="s">
        <v>4900</v>
      </c>
      <c r="F5678" s="245">
        <v>383.3</v>
      </c>
    </row>
    <row r="5679" spans="1:6" ht="13.5">
      <c r="A5679" s="244" t="s">
        <v>15330</v>
      </c>
      <c r="B5679" s="244" t="str">
        <f t="shared" si="88"/>
        <v>87337U</v>
      </c>
      <c r="C5679" s="244" t="s">
        <v>17669</v>
      </c>
      <c r="D5679" s="244" t="s">
        <v>79</v>
      </c>
      <c r="E5679" s="244" t="s">
        <v>4900</v>
      </c>
      <c r="F5679" s="245">
        <v>401.29</v>
      </c>
    </row>
    <row r="5680" spans="1:6" ht="13.5">
      <c r="A5680" s="244" t="s">
        <v>15331</v>
      </c>
      <c r="B5680" s="244" t="str">
        <f t="shared" si="88"/>
        <v>87338U</v>
      </c>
      <c r="C5680" s="244" t="s">
        <v>17670</v>
      </c>
      <c r="D5680" s="244" t="s">
        <v>79</v>
      </c>
      <c r="E5680" s="244" t="s">
        <v>4900</v>
      </c>
      <c r="F5680" s="245">
        <v>382.39</v>
      </c>
    </row>
    <row r="5681" spans="1:6" ht="13.5">
      <c r="A5681" s="244" t="s">
        <v>15332</v>
      </c>
      <c r="B5681" s="244" t="str">
        <f t="shared" si="88"/>
        <v>87339U</v>
      </c>
      <c r="C5681" s="244" t="s">
        <v>17671</v>
      </c>
      <c r="D5681" s="244" t="s">
        <v>79</v>
      </c>
      <c r="E5681" s="244" t="s">
        <v>4900</v>
      </c>
      <c r="F5681" s="245">
        <v>584.64</v>
      </c>
    </row>
    <row r="5682" spans="1:6" ht="13.5">
      <c r="A5682" s="244" t="s">
        <v>15333</v>
      </c>
      <c r="B5682" s="244" t="str">
        <f t="shared" si="88"/>
        <v>87340U</v>
      </c>
      <c r="C5682" s="244" t="s">
        <v>17672</v>
      </c>
      <c r="D5682" s="244" t="s">
        <v>79</v>
      </c>
      <c r="E5682" s="244" t="s">
        <v>4900</v>
      </c>
      <c r="F5682" s="245">
        <v>465.48</v>
      </c>
    </row>
    <row r="5683" spans="1:6" ht="13.5">
      <c r="A5683" s="244" t="s">
        <v>15334</v>
      </c>
      <c r="B5683" s="244" t="str">
        <f t="shared" si="88"/>
        <v>87341U</v>
      </c>
      <c r="C5683" s="244" t="s">
        <v>17673</v>
      </c>
      <c r="D5683" s="244" t="s">
        <v>79</v>
      </c>
      <c r="E5683" s="244" t="s">
        <v>4900</v>
      </c>
      <c r="F5683" s="245">
        <v>430.8</v>
      </c>
    </row>
    <row r="5684" spans="1:6" ht="13.5">
      <c r="A5684" s="244" t="s">
        <v>15335</v>
      </c>
      <c r="B5684" s="244" t="str">
        <f t="shared" si="88"/>
        <v>87342U</v>
      </c>
      <c r="C5684" s="244" t="s">
        <v>17674</v>
      </c>
      <c r="D5684" s="244" t="s">
        <v>79</v>
      </c>
      <c r="E5684" s="244" t="s">
        <v>4900</v>
      </c>
      <c r="F5684" s="245">
        <v>500.48</v>
      </c>
    </row>
    <row r="5685" spans="1:6" ht="13.5">
      <c r="A5685" s="244" t="s">
        <v>15336</v>
      </c>
      <c r="B5685" s="244" t="str">
        <f t="shared" si="88"/>
        <v>87343U</v>
      </c>
      <c r="C5685" s="244" t="s">
        <v>17675</v>
      </c>
      <c r="D5685" s="244" t="s">
        <v>79</v>
      </c>
      <c r="E5685" s="244" t="s">
        <v>4900</v>
      </c>
      <c r="F5685" s="245">
        <v>433.05</v>
      </c>
    </row>
    <row r="5686" spans="1:6" ht="13.5">
      <c r="A5686" s="244" t="s">
        <v>15337</v>
      </c>
      <c r="B5686" s="244" t="str">
        <f t="shared" si="88"/>
        <v>87344U</v>
      </c>
      <c r="C5686" s="244" t="s">
        <v>17676</v>
      </c>
      <c r="D5686" s="244" t="s">
        <v>79</v>
      </c>
      <c r="E5686" s="244" t="s">
        <v>4900</v>
      </c>
      <c r="F5686" s="245">
        <v>390.59</v>
      </c>
    </row>
    <row r="5687" spans="1:6" ht="13.5">
      <c r="A5687" s="244" t="s">
        <v>15338</v>
      </c>
      <c r="B5687" s="244" t="str">
        <f t="shared" si="88"/>
        <v>87345U</v>
      </c>
      <c r="C5687" s="244" t="s">
        <v>17677</v>
      </c>
      <c r="D5687" s="244" t="s">
        <v>79</v>
      </c>
      <c r="E5687" s="244" t="s">
        <v>4900</v>
      </c>
      <c r="F5687" s="245">
        <v>453.12</v>
      </c>
    </row>
    <row r="5688" spans="1:6" ht="13.5">
      <c r="A5688" s="244" t="s">
        <v>15339</v>
      </c>
      <c r="B5688" s="244" t="str">
        <f t="shared" si="88"/>
        <v>87346U</v>
      </c>
      <c r="C5688" s="244" t="s">
        <v>17678</v>
      </c>
      <c r="D5688" s="244" t="s">
        <v>79</v>
      </c>
      <c r="E5688" s="244" t="s">
        <v>4900</v>
      </c>
      <c r="F5688" s="245">
        <v>397.31</v>
      </c>
    </row>
    <row r="5689" spans="1:6" ht="13.5">
      <c r="A5689" s="244" t="s">
        <v>15340</v>
      </c>
      <c r="B5689" s="244" t="str">
        <f t="shared" si="88"/>
        <v>87347U</v>
      </c>
      <c r="C5689" s="244" t="s">
        <v>17679</v>
      </c>
      <c r="D5689" s="244" t="s">
        <v>79</v>
      </c>
      <c r="E5689" s="244" t="s">
        <v>4900</v>
      </c>
      <c r="F5689" s="245">
        <v>363.04</v>
      </c>
    </row>
    <row r="5690" spans="1:6" ht="13.5">
      <c r="A5690" s="244" t="s">
        <v>15341</v>
      </c>
      <c r="B5690" s="244" t="str">
        <f t="shared" si="88"/>
        <v>87348U</v>
      </c>
      <c r="C5690" s="244" t="s">
        <v>17680</v>
      </c>
      <c r="D5690" s="244" t="s">
        <v>79</v>
      </c>
      <c r="E5690" s="244" t="s">
        <v>4900</v>
      </c>
      <c r="F5690" s="245">
        <v>417.41</v>
      </c>
    </row>
    <row r="5691" spans="1:6" ht="13.5">
      <c r="A5691" s="244" t="s">
        <v>15342</v>
      </c>
      <c r="B5691" s="244" t="str">
        <f t="shared" si="88"/>
        <v>87349U</v>
      </c>
      <c r="C5691" s="244" t="s">
        <v>17681</v>
      </c>
      <c r="D5691" s="244" t="s">
        <v>79</v>
      </c>
      <c r="E5691" s="244" t="s">
        <v>4900</v>
      </c>
      <c r="F5691" s="245">
        <v>339.47</v>
      </c>
    </row>
    <row r="5692" spans="1:6" ht="13.5">
      <c r="A5692" s="244" t="s">
        <v>15343</v>
      </c>
      <c r="B5692" s="244" t="str">
        <f t="shared" si="88"/>
        <v>87350U</v>
      </c>
      <c r="C5692" s="244" t="s">
        <v>17682</v>
      </c>
      <c r="D5692" s="244" t="s">
        <v>79</v>
      </c>
      <c r="E5692" s="244" t="s">
        <v>4900</v>
      </c>
      <c r="F5692" s="245">
        <v>359.93</v>
      </c>
    </row>
    <row r="5693" spans="1:6" ht="13.5">
      <c r="A5693" s="244" t="s">
        <v>15344</v>
      </c>
      <c r="B5693" s="244" t="str">
        <f t="shared" si="88"/>
        <v>87351U</v>
      </c>
      <c r="C5693" s="244" t="s">
        <v>17683</v>
      </c>
      <c r="D5693" s="244" t="s">
        <v>79</v>
      </c>
      <c r="E5693" s="244" t="s">
        <v>4900</v>
      </c>
      <c r="F5693" s="245">
        <v>287.07</v>
      </c>
    </row>
    <row r="5694" spans="1:6" ht="13.5">
      <c r="A5694" s="244" t="s">
        <v>15345</v>
      </c>
      <c r="B5694" s="244" t="str">
        <f t="shared" si="88"/>
        <v>87352U</v>
      </c>
      <c r="C5694" s="244" t="s">
        <v>17684</v>
      </c>
      <c r="D5694" s="244" t="s">
        <v>79</v>
      </c>
      <c r="E5694" s="244" t="s">
        <v>4900</v>
      </c>
      <c r="F5694" s="245">
        <v>446.52</v>
      </c>
    </row>
    <row r="5695" spans="1:6" ht="13.5">
      <c r="A5695" s="244" t="s">
        <v>15346</v>
      </c>
      <c r="B5695" s="244" t="str">
        <f t="shared" si="88"/>
        <v>87353U</v>
      </c>
      <c r="C5695" s="244" t="s">
        <v>17685</v>
      </c>
      <c r="D5695" s="244" t="s">
        <v>79</v>
      </c>
      <c r="E5695" s="244" t="s">
        <v>4900</v>
      </c>
      <c r="F5695" s="245">
        <v>373.21</v>
      </c>
    </row>
    <row r="5696" spans="1:6" ht="13.5">
      <c r="A5696" s="244" t="s">
        <v>15347</v>
      </c>
      <c r="B5696" s="244" t="str">
        <f t="shared" si="88"/>
        <v>87354U</v>
      </c>
      <c r="C5696" s="244" t="s">
        <v>17686</v>
      </c>
      <c r="D5696" s="244" t="s">
        <v>79</v>
      </c>
      <c r="E5696" s="244" t="s">
        <v>4900</v>
      </c>
      <c r="F5696" s="245">
        <v>335.25</v>
      </c>
    </row>
    <row r="5697" spans="1:6" ht="13.5">
      <c r="A5697" s="244" t="s">
        <v>15348</v>
      </c>
      <c r="B5697" s="244" t="str">
        <f t="shared" si="88"/>
        <v>87355U</v>
      </c>
      <c r="C5697" s="244" t="s">
        <v>17687</v>
      </c>
      <c r="D5697" s="244" t="s">
        <v>79</v>
      </c>
      <c r="E5697" s="244" t="s">
        <v>4900</v>
      </c>
      <c r="F5697" s="245">
        <v>380.84</v>
      </c>
    </row>
    <row r="5698" spans="1:6" ht="13.5">
      <c r="A5698" s="244" t="s">
        <v>15349</v>
      </c>
      <c r="B5698" s="244" t="str">
        <f t="shared" si="88"/>
        <v>87356U</v>
      </c>
      <c r="C5698" s="244" t="s">
        <v>17688</v>
      </c>
      <c r="D5698" s="244" t="s">
        <v>79</v>
      </c>
      <c r="E5698" s="244" t="s">
        <v>4900</v>
      </c>
      <c r="F5698" s="245">
        <v>330.93</v>
      </c>
    </row>
    <row r="5699" spans="1:6" ht="13.5">
      <c r="A5699" s="244" t="s">
        <v>15350</v>
      </c>
      <c r="B5699" s="244" t="str">
        <f t="shared" si="88"/>
        <v>87357U</v>
      </c>
      <c r="C5699" s="244" t="s">
        <v>17689</v>
      </c>
      <c r="D5699" s="244" t="s">
        <v>79</v>
      </c>
      <c r="E5699" s="244" t="s">
        <v>4900</v>
      </c>
      <c r="F5699" s="245">
        <v>302.56</v>
      </c>
    </row>
    <row r="5700" spans="1:6" ht="13.5">
      <c r="A5700" s="244" t="s">
        <v>15351</v>
      </c>
      <c r="B5700" s="244" t="str">
        <f t="shared" si="88"/>
        <v>87358U</v>
      </c>
      <c r="C5700" s="244" t="s">
        <v>17690</v>
      </c>
      <c r="D5700" s="244" t="s">
        <v>79</v>
      </c>
      <c r="E5700" s="244" t="s">
        <v>4900</v>
      </c>
      <c r="F5700" s="280">
        <v>1962.86</v>
      </c>
    </row>
    <row r="5701" spans="1:6" ht="13.5">
      <c r="A5701" s="244" t="s">
        <v>15352</v>
      </c>
      <c r="B5701" s="244" t="str">
        <f t="shared" si="88"/>
        <v>87359U</v>
      </c>
      <c r="C5701" s="244" t="s">
        <v>17691</v>
      </c>
      <c r="D5701" s="244" t="s">
        <v>79</v>
      </c>
      <c r="E5701" s="244" t="s">
        <v>4900</v>
      </c>
      <c r="F5701" s="280">
        <v>1926.29</v>
      </c>
    </row>
    <row r="5702" spans="1:6" ht="13.5">
      <c r="A5702" s="244" t="s">
        <v>15353</v>
      </c>
      <c r="B5702" s="244" t="str">
        <f t="shared" si="88"/>
        <v>87360U</v>
      </c>
      <c r="C5702" s="244" t="s">
        <v>17692</v>
      </c>
      <c r="D5702" s="244" t="s">
        <v>79</v>
      </c>
      <c r="E5702" s="244" t="s">
        <v>4900</v>
      </c>
      <c r="F5702" s="280">
        <v>2035.41</v>
      </c>
    </row>
    <row r="5703" spans="1:6" ht="13.5">
      <c r="A5703" s="244" t="s">
        <v>15354</v>
      </c>
      <c r="B5703" s="244" t="str">
        <f t="shared" si="88"/>
        <v>87361U</v>
      </c>
      <c r="C5703" s="244" t="s">
        <v>17693</v>
      </c>
      <c r="D5703" s="244" t="s">
        <v>79</v>
      </c>
      <c r="E5703" s="244" t="s">
        <v>4900</v>
      </c>
      <c r="F5703" s="280">
        <v>1986.03</v>
      </c>
    </row>
    <row r="5704" spans="1:6" ht="13.5">
      <c r="A5704" s="244" t="s">
        <v>15355</v>
      </c>
      <c r="B5704" s="244" t="str">
        <f t="shared" ref="B5704:B5767" si="89">A5704&amp;"U"</f>
        <v>87362U</v>
      </c>
      <c r="C5704" s="244" t="s">
        <v>17694</v>
      </c>
      <c r="D5704" s="244" t="s">
        <v>79</v>
      </c>
      <c r="E5704" s="244" t="s">
        <v>4900</v>
      </c>
      <c r="F5704" s="280">
        <v>1971.18</v>
      </c>
    </row>
    <row r="5705" spans="1:6" ht="13.5">
      <c r="A5705" s="244" t="s">
        <v>15356</v>
      </c>
      <c r="B5705" s="244" t="str">
        <f t="shared" si="89"/>
        <v>87363U</v>
      </c>
      <c r="C5705" s="244" t="s">
        <v>17695</v>
      </c>
      <c r="D5705" s="244" t="s">
        <v>79</v>
      </c>
      <c r="E5705" s="244" t="s">
        <v>4900</v>
      </c>
      <c r="F5705" s="280">
        <v>1988.26</v>
      </c>
    </row>
    <row r="5706" spans="1:6" ht="13.5">
      <c r="A5706" s="244" t="s">
        <v>15357</v>
      </c>
      <c r="B5706" s="244" t="str">
        <f t="shared" si="89"/>
        <v>87364U</v>
      </c>
      <c r="C5706" s="244" t="s">
        <v>17696</v>
      </c>
      <c r="D5706" s="244" t="s">
        <v>79</v>
      </c>
      <c r="E5706" s="244" t="s">
        <v>4900</v>
      </c>
      <c r="F5706" s="280">
        <v>1943.7</v>
      </c>
    </row>
    <row r="5707" spans="1:6" ht="13.5">
      <c r="A5707" s="244" t="s">
        <v>15358</v>
      </c>
      <c r="B5707" s="244" t="str">
        <f t="shared" si="89"/>
        <v>87365U</v>
      </c>
      <c r="C5707" s="244" t="s">
        <v>17697</v>
      </c>
      <c r="D5707" s="244" t="s">
        <v>79</v>
      </c>
      <c r="E5707" s="244" t="s">
        <v>4900</v>
      </c>
      <c r="F5707" s="245">
        <v>365.07</v>
      </c>
    </row>
    <row r="5708" spans="1:6" ht="13.5">
      <c r="A5708" s="244" t="s">
        <v>15359</v>
      </c>
      <c r="B5708" s="244" t="str">
        <f t="shared" si="89"/>
        <v>87366U</v>
      </c>
      <c r="C5708" s="244" t="s">
        <v>17698</v>
      </c>
      <c r="D5708" s="244" t="s">
        <v>79</v>
      </c>
      <c r="E5708" s="244" t="s">
        <v>4900</v>
      </c>
      <c r="F5708" s="245">
        <v>382.53</v>
      </c>
    </row>
    <row r="5709" spans="1:6" ht="13.5">
      <c r="A5709" s="244" t="s">
        <v>15360</v>
      </c>
      <c r="B5709" s="244" t="str">
        <f t="shared" si="89"/>
        <v>87367U</v>
      </c>
      <c r="C5709" s="244" t="s">
        <v>17699</v>
      </c>
      <c r="D5709" s="244" t="s">
        <v>79</v>
      </c>
      <c r="E5709" s="244" t="s">
        <v>4900</v>
      </c>
      <c r="F5709" s="245">
        <v>452.07</v>
      </c>
    </row>
    <row r="5710" spans="1:6" ht="13.5">
      <c r="A5710" s="244" t="s">
        <v>15361</v>
      </c>
      <c r="B5710" s="244" t="str">
        <f t="shared" si="89"/>
        <v>87368U</v>
      </c>
      <c r="C5710" s="244" t="s">
        <v>17700</v>
      </c>
      <c r="D5710" s="244" t="s">
        <v>79</v>
      </c>
      <c r="E5710" s="244" t="s">
        <v>4900</v>
      </c>
      <c r="F5710" s="245">
        <v>445.27</v>
      </c>
    </row>
    <row r="5711" spans="1:6" ht="13.5">
      <c r="A5711" s="244" t="s">
        <v>15362</v>
      </c>
      <c r="B5711" s="244" t="str">
        <f t="shared" si="89"/>
        <v>87369U</v>
      </c>
      <c r="C5711" s="244" t="s">
        <v>17701</v>
      </c>
      <c r="D5711" s="244" t="s">
        <v>79</v>
      </c>
      <c r="E5711" s="244" t="s">
        <v>4900</v>
      </c>
      <c r="F5711" s="245">
        <v>457.36</v>
      </c>
    </row>
    <row r="5712" spans="1:6" ht="13.5">
      <c r="A5712" s="244" t="s">
        <v>15363</v>
      </c>
      <c r="B5712" s="244" t="str">
        <f t="shared" si="89"/>
        <v>87370U</v>
      </c>
      <c r="C5712" s="244" t="s">
        <v>17702</v>
      </c>
      <c r="D5712" s="244" t="s">
        <v>79</v>
      </c>
      <c r="E5712" s="244" t="s">
        <v>4900</v>
      </c>
      <c r="F5712" s="245">
        <v>441.98</v>
      </c>
    </row>
    <row r="5713" spans="1:6" ht="13.5">
      <c r="A5713" s="244" t="s">
        <v>15364</v>
      </c>
      <c r="B5713" s="244" t="str">
        <f t="shared" si="89"/>
        <v>87371U</v>
      </c>
      <c r="C5713" s="244" t="s">
        <v>17703</v>
      </c>
      <c r="D5713" s="244" t="s">
        <v>79</v>
      </c>
      <c r="E5713" s="244" t="s">
        <v>4900</v>
      </c>
      <c r="F5713" s="245">
        <v>437.09</v>
      </c>
    </row>
    <row r="5714" spans="1:6" ht="13.5">
      <c r="A5714" s="244" t="s">
        <v>15365</v>
      </c>
      <c r="B5714" s="244" t="str">
        <f t="shared" si="89"/>
        <v>87372U</v>
      </c>
      <c r="C5714" s="244" t="s">
        <v>17704</v>
      </c>
      <c r="D5714" s="244" t="s">
        <v>79</v>
      </c>
      <c r="E5714" s="244" t="s">
        <v>4900</v>
      </c>
      <c r="F5714" s="245">
        <v>516.19000000000005</v>
      </c>
    </row>
    <row r="5715" spans="1:6" ht="13.5">
      <c r="A5715" s="244" t="s">
        <v>15366</v>
      </c>
      <c r="B5715" s="244" t="str">
        <f t="shared" si="89"/>
        <v>87373U</v>
      </c>
      <c r="C5715" s="244" t="s">
        <v>17705</v>
      </c>
      <c r="D5715" s="244" t="s">
        <v>79</v>
      </c>
      <c r="E5715" s="244" t="s">
        <v>4900</v>
      </c>
      <c r="F5715" s="245">
        <v>467.34</v>
      </c>
    </row>
    <row r="5716" spans="1:6" ht="13.5">
      <c r="A5716" s="244" t="s">
        <v>15367</v>
      </c>
      <c r="B5716" s="244" t="str">
        <f t="shared" si="89"/>
        <v>87374U</v>
      </c>
      <c r="C5716" s="244" t="s">
        <v>17706</v>
      </c>
      <c r="D5716" s="244" t="s">
        <v>79</v>
      </c>
      <c r="E5716" s="244" t="s">
        <v>4900</v>
      </c>
      <c r="F5716" s="245">
        <v>440.41</v>
      </c>
    </row>
    <row r="5717" spans="1:6" ht="13.5">
      <c r="A5717" s="244" t="s">
        <v>15368</v>
      </c>
      <c r="B5717" s="244" t="str">
        <f t="shared" si="89"/>
        <v>87375U</v>
      </c>
      <c r="C5717" s="244" t="s">
        <v>17707</v>
      </c>
      <c r="D5717" s="244" t="s">
        <v>79</v>
      </c>
      <c r="E5717" s="244" t="s">
        <v>4900</v>
      </c>
      <c r="F5717" s="245">
        <v>423.59</v>
      </c>
    </row>
    <row r="5718" spans="1:6" ht="13.5">
      <c r="A5718" s="244" t="s">
        <v>15369</v>
      </c>
      <c r="B5718" s="244" t="str">
        <f t="shared" si="89"/>
        <v>87376U</v>
      </c>
      <c r="C5718" s="244" t="s">
        <v>17708</v>
      </c>
      <c r="D5718" s="244" t="s">
        <v>79</v>
      </c>
      <c r="E5718" s="244" t="s">
        <v>4900</v>
      </c>
      <c r="F5718" s="245">
        <v>362.18</v>
      </c>
    </row>
    <row r="5719" spans="1:6" ht="13.5">
      <c r="A5719" s="244" t="s">
        <v>15370</v>
      </c>
      <c r="B5719" s="244" t="str">
        <f t="shared" si="89"/>
        <v>87377U</v>
      </c>
      <c r="C5719" s="244" t="s">
        <v>17709</v>
      </c>
      <c r="D5719" s="244" t="s">
        <v>79</v>
      </c>
      <c r="E5719" s="244" t="s">
        <v>4900</v>
      </c>
      <c r="F5719" s="245">
        <v>416.86</v>
      </c>
    </row>
    <row r="5720" spans="1:6" ht="13.5">
      <c r="A5720" s="244" t="s">
        <v>15371</v>
      </c>
      <c r="B5720" s="244" t="str">
        <f t="shared" si="89"/>
        <v>87378U</v>
      </c>
      <c r="C5720" s="244" t="s">
        <v>17710</v>
      </c>
      <c r="D5720" s="244" t="s">
        <v>79</v>
      </c>
      <c r="E5720" s="244" t="s">
        <v>4900</v>
      </c>
      <c r="F5720" s="245">
        <v>381.02</v>
      </c>
    </row>
    <row r="5721" spans="1:6" ht="13.5">
      <c r="A5721" s="244" t="s">
        <v>15372</v>
      </c>
      <c r="B5721" s="244" t="str">
        <f t="shared" si="89"/>
        <v>87379U</v>
      </c>
      <c r="C5721" s="244" t="s">
        <v>17711</v>
      </c>
      <c r="D5721" s="244" t="s">
        <v>79</v>
      </c>
      <c r="E5721" s="244" t="s">
        <v>4900</v>
      </c>
      <c r="F5721" s="280">
        <v>2008.75</v>
      </c>
    </row>
    <row r="5722" spans="1:6" ht="13.5">
      <c r="A5722" s="244" t="s">
        <v>15373</v>
      </c>
      <c r="B5722" s="244" t="str">
        <f t="shared" si="89"/>
        <v>87380U</v>
      </c>
      <c r="C5722" s="244" t="s">
        <v>17712</v>
      </c>
      <c r="D5722" s="244" t="s">
        <v>79</v>
      </c>
      <c r="E5722" s="244" t="s">
        <v>4900</v>
      </c>
      <c r="F5722" s="280">
        <v>2061.69</v>
      </c>
    </row>
    <row r="5723" spans="1:6" ht="13.5">
      <c r="A5723" s="244" t="s">
        <v>15374</v>
      </c>
      <c r="B5723" s="244" t="str">
        <f t="shared" si="89"/>
        <v>87381U</v>
      </c>
      <c r="C5723" s="244" t="s">
        <v>17713</v>
      </c>
      <c r="D5723" s="244" t="s">
        <v>79</v>
      </c>
      <c r="E5723" s="244" t="s">
        <v>4900</v>
      </c>
      <c r="F5723" s="280">
        <v>2026.7</v>
      </c>
    </row>
    <row r="5724" spans="1:6" ht="13.5">
      <c r="A5724" s="244" t="s">
        <v>15375</v>
      </c>
      <c r="B5724" s="244" t="str">
        <f t="shared" si="89"/>
        <v>87382U</v>
      </c>
      <c r="C5724" s="244" t="s">
        <v>17714</v>
      </c>
      <c r="D5724" s="244" t="s">
        <v>79</v>
      </c>
      <c r="E5724" s="244" t="s">
        <v>4900</v>
      </c>
      <c r="F5724" s="280">
        <v>1074.8900000000001</v>
      </c>
    </row>
    <row r="5725" spans="1:6" ht="13.5">
      <c r="A5725" s="244" t="s">
        <v>15376</v>
      </c>
      <c r="B5725" s="244" t="str">
        <f t="shared" si="89"/>
        <v>87383U</v>
      </c>
      <c r="C5725" s="244" t="s">
        <v>17715</v>
      </c>
      <c r="D5725" s="244" t="s">
        <v>79</v>
      </c>
      <c r="E5725" s="244" t="s">
        <v>4900</v>
      </c>
      <c r="F5725" s="280">
        <v>1064.28</v>
      </c>
    </row>
    <row r="5726" spans="1:6" ht="13.5">
      <c r="A5726" s="244" t="s">
        <v>15377</v>
      </c>
      <c r="B5726" s="244" t="str">
        <f t="shared" si="89"/>
        <v>87384U</v>
      </c>
      <c r="C5726" s="244" t="s">
        <v>17716</v>
      </c>
      <c r="D5726" s="244" t="s">
        <v>79</v>
      </c>
      <c r="E5726" s="244" t="s">
        <v>4900</v>
      </c>
      <c r="F5726" s="280">
        <v>1048.22</v>
      </c>
    </row>
    <row r="5727" spans="1:6" ht="13.5">
      <c r="A5727" s="244" t="s">
        <v>15378</v>
      </c>
      <c r="B5727" s="244" t="str">
        <f t="shared" si="89"/>
        <v>87385U</v>
      </c>
      <c r="C5727" s="244" t="s">
        <v>17717</v>
      </c>
      <c r="D5727" s="244" t="s">
        <v>79</v>
      </c>
      <c r="E5727" s="244" t="s">
        <v>4900</v>
      </c>
      <c r="F5727" s="280">
        <v>1245.75</v>
      </c>
    </row>
    <row r="5728" spans="1:6" ht="13.5">
      <c r="A5728" s="244" t="s">
        <v>15379</v>
      </c>
      <c r="B5728" s="244" t="str">
        <f t="shared" si="89"/>
        <v>87386U</v>
      </c>
      <c r="C5728" s="244" t="s">
        <v>17718</v>
      </c>
      <c r="D5728" s="244" t="s">
        <v>79</v>
      </c>
      <c r="E5728" s="244" t="s">
        <v>4900</v>
      </c>
      <c r="F5728" s="280">
        <v>1229.18</v>
      </c>
    </row>
    <row r="5729" spans="1:6" ht="13.5">
      <c r="A5729" s="244" t="s">
        <v>15380</v>
      </c>
      <c r="B5729" s="244" t="str">
        <f t="shared" si="89"/>
        <v>87387U</v>
      </c>
      <c r="C5729" s="244" t="s">
        <v>17719</v>
      </c>
      <c r="D5729" s="244" t="s">
        <v>79</v>
      </c>
      <c r="E5729" s="244" t="s">
        <v>4900</v>
      </c>
      <c r="F5729" s="280">
        <v>1212.97</v>
      </c>
    </row>
    <row r="5730" spans="1:6" ht="13.5">
      <c r="A5730" s="244" t="s">
        <v>15381</v>
      </c>
      <c r="B5730" s="244" t="str">
        <f t="shared" si="89"/>
        <v>87388U</v>
      </c>
      <c r="C5730" s="244" t="s">
        <v>17720</v>
      </c>
      <c r="D5730" s="244" t="s">
        <v>79</v>
      </c>
      <c r="E5730" s="244" t="s">
        <v>4900</v>
      </c>
      <c r="F5730" s="280">
        <v>2932.59</v>
      </c>
    </row>
    <row r="5731" spans="1:6" ht="13.5">
      <c r="A5731" s="244" t="s">
        <v>15382</v>
      </c>
      <c r="B5731" s="244" t="str">
        <f t="shared" si="89"/>
        <v>87389U</v>
      </c>
      <c r="C5731" s="244" t="s">
        <v>17721</v>
      </c>
      <c r="D5731" s="244" t="s">
        <v>79</v>
      </c>
      <c r="E5731" s="244" t="s">
        <v>4900</v>
      </c>
      <c r="F5731" s="280">
        <v>2934.64</v>
      </c>
    </row>
    <row r="5732" spans="1:6" ht="13.5">
      <c r="A5732" s="244" t="s">
        <v>15383</v>
      </c>
      <c r="B5732" s="244" t="str">
        <f t="shared" si="89"/>
        <v>87390U</v>
      </c>
      <c r="C5732" s="244" t="s">
        <v>17722</v>
      </c>
      <c r="D5732" s="244" t="s">
        <v>79</v>
      </c>
      <c r="E5732" s="244" t="s">
        <v>4900</v>
      </c>
      <c r="F5732" s="280">
        <v>2938.03</v>
      </c>
    </row>
    <row r="5733" spans="1:6" ht="13.5">
      <c r="A5733" s="244" t="s">
        <v>15384</v>
      </c>
      <c r="B5733" s="244" t="str">
        <f t="shared" si="89"/>
        <v>87391U</v>
      </c>
      <c r="C5733" s="244" t="s">
        <v>17723</v>
      </c>
      <c r="D5733" s="244" t="s">
        <v>79</v>
      </c>
      <c r="E5733" s="244" t="s">
        <v>4900</v>
      </c>
      <c r="F5733" s="280">
        <v>3277.86</v>
      </c>
    </row>
    <row r="5734" spans="1:6" ht="13.5">
      <c r="A5734" s="244" t="s">
        <v>15385</v>
      </c>
      <c r="B5734" s="244" t="str">
        <f t="shared" si="89"/>
        <v>87393U</v>
      </c>
      <c r="C5734" s="244" t="s">
        <v>17724</v>
      </c>
      <c r="D5734" s="244" t="s">
        <v>79</v>
      </c>
      <c r="E5734" s="244" t="s">
        <v>4900</v>
      </c>
      <c r="F5734" s="280">
        <v>3296.83</v>
      </c>
    </row>
    <row r="5735" spans="1:6" ht="13.5">
      <c r="A5735" s="244" t="s">
        <v>15386</v>
      </c>
      <c r="B5735" s="244" t="str">
        <f t="shared" si="89"/>
        <v>87394U</v>
      </c>
      <c r="C5735" s="244" t="s">
        <v>17725</v>
      </c>
      <c r="D5735" s="244" t="s">
        <v>79</v>
      </c>
      <c r="E5735" s="244" t="s">
        <v>4900</v>
      </c>
      <c r="F5735" s="280">
        <v>3310.8</v>
      </c>
    </row>
    <row r="5736" spans="1:6" ht="13.5">
      <c r="A5736" s="244" t="s">
        <v>15387</v>
      </c>
      <c r="B5736" s="244" t="str">
        <f t="shared" si="89"/>
        <v>87395U</v>
      </c>
      <c r="C5736" s="244" t="s">
        <v>17726</v>
      </c>
      <c r="D5736" s="244" t="s">
        <v>79</v>
      </c>
      <c r="E5736" s="244" t="s">
        <v>4900</v>
      </c>
      <c r="F5736" s="280">
        <v>2085.33</v>
      </c>
    </row>
    <row r="5737" spans="1:6" ht="13.5">
      <c r="A5737" s="244" t="s">
        <v>15388</v>
      </c>
      <c r="B5737" s="244" t="str">
        <f t="shared" si="89"/>
        <v>87396U</v>
      </c>
      <c r="C5737" s="244" t="s">
        <v>17727</v>
      </c>
      <c r="D5737" s="244" t="s">
        <v>79</v>
      </c>
      <c r="E5737" s="244" t="s">
        <v>4900</v>
      </c>
      <c r="F5737" s="280">
        <v>2088.2800000000002</v>
      </c>
    </row>
    <row r="5738" spans="1:6" ht="13.5">
      <c r="A5738" s="244" t="s">
        <v>15389</v>
      </c>
      <c r="B5738" s="244" t="str">
        <f t="shared" si="89"/>
        <v>87397U</v>
      </c>
      <c r="C5738" s="244" t="s">
        <v>17728</v>
      </c>
      <c r="D5738" s="244" t="s">
        <v>79</v>
      </c>
      <c r="E5738" s="244" t="s">
        <v>4900</v>
      </c>
      <c r="F5738" s="280">
        <v>2086.96</v>
      </c>
    </row>
    <row r="5739" spans="1:6" ht="13.5">
      <c r="A5739" s="244" t="s">
        <v>15390</v>
      </c>
      <c r="B5739" s="244" t="str">
        <f t="shared" si="89"/>
        <v>87398U</v>
      </c>
      <c r="C5739" s="244" t="s">
        <v>17729</v>
      </c>
      <c r="D5739" s="244" t="s">
        <v>79</v>
      </c>
      <c r="E5739" s="244" t="s">
        <v>4900</v>
      </c>
      <c r="F5739" s="280">
        <v>1169.3900000000001</v>
      </c>
    </row>
    <row r="5740" spans="1:6" ht="13.5">
      <c r="A5740" s="244" t="s">
        <v>15391</v>
      </c>
      <c r="B5740" s="244" t="str">
        <f t="shared" si="89"/>
        <v>87399U</v>
      </c>
      <c r="C5740" s="244" t="s">
        <v>17730</v>
      </c>
      <c r="D5740" s="244" t="s">
        <v>79</v>
      </c>
      <c r="E5740" s="244" t="s">
        <v>4900</v>
      </c>
      <c r="F5740" s="280">
        <v>1335.21</v>
      </c>
    </row>
    <row r="5741" spans="1:6" ht="13.5">
      <c r="A5741" s="244" t="s">
        <v>15392</v>
      </c>
      <c r="B5741" s="244" t="str">
        <f t="shared" si="89"/>
        <v>87401U</v>
      </c>
      <c r="C5741" s="244" t="s">
        <v>17731</v>
      </c>
      <c r="D5741" s="244" t="s">
        <v>79</v>
      </c>
      <c r="E5741" s="244" t="s">
        <v>4900</v>
      </c>
      <c r="F5741" s="280">
        <v>3422.13</v>
      </c>
    </row>
    <row r="5742" spans="1:6" ht="13.5">
      <c r="A5742" s="244" t="s">
        <v>15393</v>
      </c>
      <c r="B5742" s="244" t="str">
        <f t="shared" si="89"/>
        <v>87402U</v>
      </c>
      <c r="C5742" s="244" t="s">
        <v>17732</v>
      </c>
      <c r="D5742" s="244" t="s">
        <v>79</v>
      </c>
      <c r="E5742" s="244" t="s">
        <v>4900</v>
      </c>
      <c r="F5742" s="280">
        <v>2205.1799999999998</v>
      </c>
    </row>
    <row r="5743" spans="1:6" ht="13.5">
      <c r="A5743" s="244" t="s">
        <v>15394</v>
      </c>
      <c r="B5743" s="244" t="str">
        <f t="shared" si="89"/>
        <v>87404U</v>
      </c>
      <c r="C5743" s="244" t="s">
        <v>17733</v>
      </c>
      <c r="D5743" s="244" t="s">
        <v>79</v>
      </c>
      <c r="E5743" s="244" t="s">
        <v>4900</v>
      </c>
      <c r="F5743" s="280">
        <v>3067.55</v>
      </c>
    </row>
    <row r="5744" spans="1:6" ht="13.5">
      <c r="A5744" s="244" t="s">
        <v>15395</v>
      </c>
      <c r="B5744" s="244" t="str">
        <f t="shared" si="89"/>
        <v>87405U</v>
      </c>
      <c r="C5744" s="244" t="s">
        <v>8978</v>
      </c>
      <c r="D5744" s="244" t="s">
        <v>79</v>
      </c>
      <c r="E5744" s="244" t="s">
        <v>4900</v>
      </c>
      <c r="F5744" s="280">
        <v>3060.05</v>
      </c>
    </row>
    <row r="5745" spans="1:6" ht="13.5">
      <c r="A5745" s="244" t="s">
        <v>15396</v>
      </c>
      <c r="B5745" s="244" t="str">
        <f t="shared" si="89"/>
        <v>87407U</v>
      </c>
      <c r="C5745" s="244" t="s">
        <v>17734</v>
      </c>
      <c r="D5745" s="244" t="s">
        <v>79</v>
      </c>
      <c r="E5745" s="244" t="s">
        <v>4900</v>
      </c>
      <c r="F5745" s="280">
        <v>1098.22</v>
      </c>
    </row>
    <row r="5746" spans="1:6" ht="13.5">
      <c r="A5746" s="244" t="s">
        <v>15397</v>
      </c>
      <c r="B5746" s="244" t="str">
        <f t="shared" si="89"/>
        <v>87408U</v>
      </c>
      <c r="C5746" s="244" t="s">
        <v>8979</v>
      </c>
      <c r="D5746" s="244" t="s">
        <v>79</v>
      </c>
      <c r="E5746" s="244" t="s">
        <v>4900</v>
      </c>
      <c r="F5746" s="280">
        <v>1081.1600000000001</v>
      </c>
    </row>
    <row r="5747" spans="1:6" ht="13.5">
      <c r="A5747" s="244" t="s">
        <v>15398</v>
      </c>
      <c r="B5747" s="244" t="str">
        <f t="shared" si="89"/>
        <v>87410U</v>
      </c>
      <c r="C5747" s="244" t="s">
        <v>17735</v>
      </c>
      <c r="D5747" s="244" t="s">
        <v>79</v>
      </c>
      <c r="E5747" s="244" t="s">
        <v>4900</v>
      </c>
      <c r="F5747" s="245">
        <v>693.07</v>
      </c>
    </row>
    <row r="5748" spans="1:6" ht="13.5">
      <c r="A5748" s="244" t="s">
        <v>15399</v>
      </c>
      <c r="B5748" s="244" t="str">
        <f t="shared" si="89"/>
        <v>88626U</v>
      </c>
      <c r="C5748" s="244" t="s">
        <v>17736</v>
      </c>
      <c r="D5748" s="244" t="s">
        <v>79</v>
      </c>
      <c r="E5748" s="244" t="s">
        <v>4900</v>
      </c>
      <c r="F5748" s="245">
        <v>389.38</v>
      </c>
    </row>
    <row r="5749" spans="1:6" ht="13.5">
      <c r="A5749" s="244" t="s">
        <v>15400</v>
      </c>
      <c r="B5749" s="244" t="str">
        <f t="shared" si="89"/>
        <v>88627U</v>
      </c>
      <c r="C5749" s="244" t="s">
        <v>17737</v>
      </c>
      <c r="D5749" s="244" t="s">
        <v>79</v>
      </c>
      <c r="E5749" s="244" t="s">
        <v>4900</v>
      </c>
      <c r="F5749" s="245">
        <v>421.95</v>
      </c>
    </row>
    <row r="5750" spans="1:6" ht="13.5">
      <c r="A5750" s="244" t="s">
        <v>15401</v>
      </c>
      <c r="B5750" s="244" t="str">
        <f t="shared" si="89"/>
        <v>88628U</v>
      </c>
      <c r="C5750" s="244" t="s">
        <v>17738</v>
      </c>
      <c r="D5750" s="244" t="s">
        <v>79</v>
      </c>
      <c r="E5750" s="244" t="s">
        <v>4900</v>
      </c>
      <c r="F5750" s="245">
        <v>383.97</v>
      </c>
    </row>
    <row r="5751" spans="1:6" ht="13.5">
      <c r="A5751" s="244" t="s">
        <v>15402</v>
      </c>
      <c r="B5751" s="244" t="str">
        <f t="shared" si="89"/>
        <v>88629U</v>
      </c>
      <c r="C5751" s="244" t="s">
        <v>17739</v>
      </c>
      <c r="D5751" s="244" t="s">
        <v>79</v>
      </c>
      <c r="E5751" s="244" t="s">
        <v>4900</v>
      </c>
      <c r="F5751" s="245">
        <v>423.42</v>
      </c>
    </row>
    <row r="5752" spans="1:6" ht="13.5">
      <c r="A5752" s="244" t="s">
        <v>15403</v>
      </c>
      <c r="B5752" s="244" t="str">
        <f t="shared" si="89"/>
        <v>88630U</v>
      </c>
      <c r="C5752" s="244" t="s">
        <v>8980</v>
      </c>
      <c r="D5752" s="244" t="s">
        <v>79</v>
      </c>
      <c r="E5752" s="244" t="s">
        <v>4900</v>
      </c>
      <c r="F5752" s="245">
        <v>338.51</v>
      </c>
    </row>
    <row r="5753" spans="1:6" ht="13.5">
      <c r="A5753" s="244" t="s">
        <v>15404</v>
      </c>
      <c r="B5753" s="244" t="str">
        <f t="shared" si="89"/>
        <v>88631U</v>
      </c>
      <c r="C5753" s="244" t="s">
        <v>17740</v>
      </c>
      <c r="D5753" s="244" t="s">
        <v>79</v>
      </c>
      <c r="E5753" s="244" t="s">
        <v>4900</v>
      </c>
      <c r="F5753" s="245">
        <v>384.52</v>
      </c>
    </row>
    <row r="5754" spans="1:6" ht="13.5">
      <c r="A5754" s="244" t="s">
        <v>15405</v>
      </c>
      <c r="B5754" s="244" t="str">
        <f t="shared" si="89"/>
        <v>88715U</v>
      </c>
      <c r="C5754" s="244" t="s">
        <v>17741</v>
      </c>
      <c r="D5754" s="244" t="s">
        <v>79</v>
      </c>
      <c r="E5754" s="244" t="s">
        <v>4900</v>
      </c>
      <c r="F5754" s="245">
        <v>391.38</v>
      </c>
    </row>
    <row r="5755" spans="1:6" ht="13.5">
      <c r="A5755" s="244" t="s">
        <v>15406</v>
      </c>
      <c r="B5755" s="244" t="str">
        <f t="shared" si="89"/>
        <v>95563U</v>
      </c>
      <c r="C5755" s="244" t="s">
        <v>17742</v>
      </c>
      <c r="D5755" s="244" t="s">
        <v>79</v>
      </c>
      <c r="E5755" s="244" t="s">
        <v>4900</v>
      </c>
      <c r="F5755" s="245">
        <v>539.91</v>
      </c>
    </row>
    <row r="5756" spans="1:6" ht="13.5">
      <c r="A5756" s="244" t="s">
        <v>17743</v>
      </c>
      <c r="B5756" s="244" t="str">
        <f t="shared" si="89"/>
        <v>100464U</v>
      </c>
      <c r="C5756" s="244" t="s">
        <v>17744</v>
      </c>
      <c r="D5756" s="244" t="s">
        <v>79</v>
      </c>
      <c r="E5756" s="244" t="s">
        <v>4900</v>
      </c>
      <c r="F5756" s="245">
        <v>416.2</v>
      </c>
    </row>
    <row r="5757" spans="1:6" ht="13.5">
      <c r="A5757" s="244" t="s">
        <v>17745</v>
      </c>
      <c r="B5757" s="244" t="str">
        <f t="shared" si="89"/>
        <v>100465U</v>
      </c>
      <c r="C5757" s="244" t="s">
        <v>17746</v>
      </c>
      <c r="D5757" s="244" t="s">
        <v>79</v>
      </c>
      <c r="E5757" s="244" t="s">
        <v>4900</v>
      </c>
      <c r="F5757" s="245">
        <v>378.95</v>
      </c>
    </row>
    <row r="5758" spans="1:6" ht="13.5">
      <c r="A5758" s="244" t="s">
        <v>17747</v>
      </c>
      <c r="B5758" s="244" t="str">
        <f t="shared" si="89"/>
        <v>100466U</v>
      </c>
      <c r="C5758" s="244" t="s">
        <v>17748</v>
      </c>
      <c r="D5758" s="244" t="s">
        <v>79</v>
      </c>
      <c r="E5758" s="244" t="s">
        <v>4900</v>
      </c>
      <c r="F5758" s="245">
        <v>356.12</v>
      </c>
    </row>
    <row r="5759" spans="1:6" ht="13.5">
      <c r="A5759" s="244" t="s">
        <v>17749</v>
      </c>
      <c r="B5759" s="244" t="str">
        <f t="shared" si="89"/>
        <v>100468U</v>
      </c>
      <c r="C5759" s="244" t="s">
        <v>17750</v>
      </c>
      <c r="D5759" s="244" t="s">
        <v>79</v>
      </c>
      <c r="E5759" s="244" t="s">
        <v>4900</v>
      </c>
      <c r="F5759" s="245">
        <v>484.07</v>
      </c>
    </row>
    <row r="5760" spans="1:6" ht="13.5">
      <c r="A5760" s="244" t="s">
        <v>17751</v>
      </c>
      <c r="B5760" s="244" t="str">
        <f t="shared" si="89"/>
        <v>100469U</v>
      </c>
      <c r="C5760" s="244" t="s">
        <v>17752</v>
      </c>
      <c r="D5760" s="244" t="s">
        <v>79</v>
      </c>
      <c r="E5760" s="244" t="s">
        <v>4900</v>
      </c>
      <c r="F5760" s="245">
        <v>377</v>
      </c>
    </row>
    <row r="5761" spans="1:6" ht="13.5">
      <c r="A5761" s="244" t="s">
        <v>17753</v>
      </c>
      <c r="B5761" s="244" t="str">
        <f t="shared" si="89"/>
        <v>100470U</v>
      </c>
      <c r="C5761" s="244" t="s">
        <v>17754</v>
      </c>
      <c r="D5761" s="244" t="s">
        <v>79</v>
      </c>
      <c r="E5761" s="244" t="s">
        <v>4900</v>
      </c>
      <c r="F5761" s="245">
        <v>344.54</v>
      </c>
    </row>
    <row r="5762" spans="1:6" ht="13.5">
      <c r="A5762" s="244" t="s">
        <v>17755</v>
      </c>
      <c r="B5762" s="244" t="str">
        <f t="shared" si="89"/>
        <v>100472U</v>
      </c>
      <c r="C5762" s="244" t="s">
        <v>17756</v>
      </c>
      <c r="D5762" s="244" t="s">
        <v>79</v>
      </c>
      <c r="E5762" s="244" t="s">
        <v>4900</v>
      </c>
      <c r="F5762" s="245">
        <v>395.33</v>
      </c>
    </row>
    <row r="5763" spans="1:6" ht="13.5">
      <c r="A5763" s="244" t="s">
        <v>17757</v>
      </c>
      <c r="B5763" s="244" t="str">
        <f t="shared" si="89"/>
        <v>100473U</v>
      </c>
      <c r="C5763" s="244" t="s">
        <v>17758</v>
      </c>
      <c r="D5763" s="244" t="s">
        <v>79</v>
      </c>
      <c r="E5763" s="244" t="s">
        <v>4900</v>
      </c>
      <c r="F5763" s="245">
        <v>348.51</v>
      </c>
    </row>
    <row r="5764" spans="1:6" ht="13.5">
      <c r="A5764" s="244" t="s">
        <v>17759</v>
      </c>
      <c r="B5764" s="244" t="str">
        <f t="shared" si="89"/>
        <v>100474U</v>
      </c>
      <c r="C5764" s="244" t="s">
        <v>17760</v>
      </c>
      <c r="D5764" s="244" t="s">
        <v>79</v>
      </c>
      <c r="E5764" s="244" t="s">
        <v>4900</v>
      </c>
      <c r="F5764" s="245">
        <v>323.18</v>
      </c>
    </row>
    <row r="5765" spans="1:6" ht="13.5">
      <c r="A5765" s="244" t="s">
        <v>17761</v>
      </c>
      <c r="B5765" s="244" t="str">
        <f t="shared" si="89"/>
        <v>100475U</v>
      </c>
      <c r="C5765" s="244" t="s">
        <v>17762</v>
      </c>
      <c r="D5765" s="244" t="s">
        <v>79</v>
      </c>
      <c r="E5765" s="244" t="s">
        <v>4900</v>
      </c>
      <c r="F5765" s="245">
        <v>493.15</v>
      </c>
    </row>
    <row r="5766" spans="1:6" ht="13.5">
      <c r="A5766" s="244" t="s">
        <v>17763</v>
      </c>
      <c r="B5766" s="244" t="str">
        <f t="shared" si="89"/>
        <v>100477U</v>
      </c>
      <c r="C5766" s="244" t="s">
        <v>17764</v>
      </c>
      <c r="D5766" s="244" t="s">
        <v>79</v>
      </c>
      <c r="E5766" s="244" t="s">
        <v>4900</v>
      </c>
      <c r="F5766" s="245">
        <v>557.02</v>
      </c>
    </row>
    <row r="5767" spans="1:6" ht="13.5">
      <c r="A5767" s="244" t="s">
        <v>17765</v>
      </c>
      <c r="B5767" s="244" t="str">
        <f t="shared" si="89"/>
        <v>100478U</v>
      </c>
      <c r="C5767" s="244" t="s">
        <v>17766</v>
      </c>
      <c r="D5767" s="244" t="s">
        <v>79</v>
      </c>
      <c r="E5767" s="244" t="s">
        <v>4900</v>
      </c>
      <c r="F5767" s="245">
        <v>483.74</v>
      </c>
    </row>
    <row r="5768" spans="1:6" ht="13.5">
      <c r="A5768" s="244" t="s">
        <v>17767</v>
      </c>
      <c r="B5768" s="244" t="str">
        <f t="shared" ref="B5768:B5831" si="90">A5768&amp;"U"</f>
        <v>100479U</v>
      </c>
      <c r="C5768" s="244" t="s">
        <v>17768</v>
      </c>
      <c r="D5768" s="244" t="s">
        <v>79</v>
      </c>
      <c r="E5768" s="244" t="s">
        <v>4900</v>
      </c>
      <c r="F5768" s="245">
        <v>462.81</v>
      </c>
    </row>
    <row r="5769" spans="1:6" ht="13.5">
      <c r="A5769" s="244" t="s">
        <v>17769</v>
      </c>
      <c r="B5769" s="244" t="str">
        <f t="shared" si="90"/>
        <v>100480U</v>
      </c>
      <c r="C5769" s="244" t="s">
        <v>17770</v>
      </c>
      <c r="D5769" s="244" t="s">
        <v>79</v>
      </c>
      <c r="E5769" s="244" t="s">
        <v>4900</v>
      </c>
      <c r="F5769" s="245">
        <v>529.29</v>
      </c>
    </row>
    <row r="5770" spans="1:6" ht="13.5">
      <c r="A5770" s="244" t="s">
        <v>17771</v>
      </c>
      <c r="B5770" s="244" t="str">
        <f t="shared" si="90"/>
        <v>100481U</v>
      </c>
      <c r="C5770" s="244" t="s">
        <v>17772</v>
      </c>
      <c r="D5770" s="244" t="s">
        <v>79</v>
      </c>
      <c r="E5770" s="244" t="s">
        <v>4900</v>
      </c>
      <c r="F5770" s="245">
        <v>432.15</v>
      </c>
    </row>
    <row r="5771" spans="1:6" ht="13.5">
      <c r="A5771" s="244" t="s">
        <v>17773</v>
      </c>
      <c r="B5771" s="244" t="str">
        <f t="shared" si="90"/>
        <v>100483U</v>
      </c>
      <c r="C5771" s="244" t="s">
        <v>17774</v>
      </c>
      <c r="D5771" s="244" t="s">
        <v>79</v>
      </c>
      <c r="E5771" s="244" t="s">
        <v>4900</v>
      </c>
      <c r="F5771" s="245">
        <v>479.67</v>
      </c>
    </row>
    <row r="5772" spans="1:6" ht="13.5">
      <c r="A5772" s="244" t="s">
        <v>17775</v>
      </c>
      <c r="B5772" s="244" t="str">
        <f t="shared" si="90"/>
        <v>100484U</v>
      </c>
      <c r="C5772" s="244" t="s">
        <v>17776</v>
      </c>
      <c r="D5772" s="244" t="s">
        <v>79</v>
      </c>
      <c r="E5772" s="244" t="s">
        <v>4900</v>
      </c>
      <c r="F5772" s="245">
        <v>433.56</v>
      </c>
    </row>
    <row r="5773" spans="1:6" ht="13.5">
      <c r="A5773" s="244" t="s">
        <v>17777</v>
      </c>
      <c r="B5773" s="244" t="str">
        <f t="shared" si="90"/>
        <v>100485U</v>
      </c>
      <c r="C5773" s="244" t="s">
        <v>17778</v>
      </c>
      <c r="D5773" s="244" t="s">
        <v>79</v>
      </c>
      <c r="E5773" s="244" t="s">
        <v>4900</v>
      </c>
      <c r="F5773" s="245">
        <v>409</v>
      </c>
    </row>
    <row r="5774" spans="1:6" ht="13.5">
      <c r="A5774" s="244" t="s">
        <v>17779</v>
      </c>
      <c r="B5774" s="244" t="str">
        <f t="shared" si="90"/>
        <v>100486U</v>
      </c>
      <c r="C5774" s="244" t="s">
        <v>17780</v>
      </c>
      <c r="D5774" s="244" t="s">
        <v>79</v>
      </c>
      <c r="E5774" s="244" t="s">
        <v>4900</v>
      </c>
      <c r="F5774" s="245">
        <v>473.35</v>
      </c>
    </row>
    <row r="5775" spans="1:6" ht="13.5">
      <c r="A5775" s="244" t="s">
        <v>17781</v>
      </c>
      <c r="B5775" s="244" t="str">
        <f t="shared" si="90"/>
        <v>100487U</v>
      </c>
      <c r="C5775" s="244" t="s">
        <v>17782</v>
      </c>
      <c r="D5775" s="244" t="s">
        <v>79</v>
      </c>
      <c r="E5775" s="244" t="s">
        <v>4900</v>
      </c>
      <c r="F5775" s="245">
        <v>364.47</v>
      </c>
    </row>
    <row r="5776" spans="1:6" ht="13.5">
      <c r="A5776" s="244" t="s">
        <v>17783</v>
      </c>
      <c r="B5776" s="244" t="str">
        <f t="shared" si="90"/>
        <v>100488U</v>
      </c>
      <c r="C5776" s="244" t="s">
        <v>17784</v>
      </c>
      <c r="D5776" s="244" t="s">
        <v>79</v>
      </c>
      <c r="E5776" s="244" t="s">
        <v>4900</v>
      </c>
      <c r="F5776" s="245">
        <v>373.88</v>
      </c>
    </row>
    <row r="5777" spans="1:6" ht="13.5">
      <c r="A5777" s="244" t="s">
        <v>17785</v>
      </c>
      <c r="B5777" s="244" t="str">
        <f t="shared" si="90"/>
        <v>100489U</v>
      </c>
      <c r="C5777" s="244" t="s">
        <v>17786</v>
      </c>
      <c r="D5777" s="244" t="s">
        <v>79</v>
      </c>
      <c r="E5777" s="244" t="s">
        <v>4900</v>
      </c>
      <c r="F5777" s="245">
        <v>375.64</v>
      </c>
    </row>
    <row r="5778" spans="1:6" ht="13.5">
      <c r="A5778" s="244" t="s">
        <v>17787</v>
      </c>
      <c r="B5778" s="244" t="str">
        <f t="shared" si="90"/>
        <v>100490U</v>
      </c>
      <c r="C5778" s="244" t="s">
        <v>17788</v>
      </c>
      <c r="D5778" s="244" t="s">
        <v>79</v>
      </c>
      <c r="E5778" s="244" t="s">
        <v>4900</v>
      </c>
      <c r="F5778" s="245">
        <v>337.52</v>
      </c>
    </row>
    <row r="5779" spans="1:6" ht="13.5">
      <c r="A5779" s="244" t="s">
        <v>17789</v>
      </c>
      <c r="B5779" s="244" t="str">
        <f t="shared" si="90"/>
        <v>100491U</v>
      </c>
      <c r="C5779" s="244" t="s">
        <v>17790</v>
      </c>
      <c r="D5779" s="244" t="s">
        <v>79</v>
      </c>
      <c r="E5779" s="244" t="s">
        <v>4900</v>
      </c>
      <c r="F5779" s="245">
        <v>484.87</v>
      </c>
    </row>
    <row r="5780" spans="1:6" ht="13.5">
      <c r="A5780" s="244" t="s">
        <v>17791</v>
      </c>
      <c r="B5780" s="244" t="str">
        <f t="shared" si="90"/>
        <v>100492U</v>
      </c>
      <c r="C5780" s="244" t="s">
        <v>17792</v>
      </c>
      <c r="D5780" s="244" t="s">
        <v>79</v>
      </c>
      <c r="E5780" s="244" t="s">
        <v>4900</v>
      </c>
      <c r="F5780" s="245">
        <v>424.55</v>
      </c>
    </row>
    <row r="5781" spans="1:6" ht="13.5">
      <c r="A5781" s="244" t="s">
        <v>15407</v>
      </c>
      <c r="B5781" s="244" t="str">
        <f t="shared" si="90"/>
        <v>92121U</v>
      </c>
      <c r="C5781" s="244" t="s">
        <v>8981</v>
      </c>
      <c r="D5781" s="244" t="s">
        <v>79</v>
      </c>
      <c r="E5781" s="244" t="s">
        <v>4900</v>
      </c>
      <c r="F5781" s="245">
        <v>19.239999999999998</v>
      </c>
    </row>
    <row r="5782" spans="1:6" ht="13.5">
      <c r="A5782" s="244" t="s">
        <v>15408</v>
      </c>
      <c r="B5782" s="244" t="str">
        <f t="shared" si="90"/>
        <v>92122U</v>
      </c>
      <c r="C5782" s="244" t="s">
        <v>8982</v>
      </c>
      <c r="D5782" s="244" t="s">
        <v>79</v>
      </c>
      <c r="E5782" s="244" t="s">
        <v>5269</v>
      </c>
      <c r="F5782" s="245">
        <v>31.94</v>
      </c>
    </row>
    <row r="5783" spans="1:6" ht="13.5">
      <c r="A5783" s="244" t="s">
        <v>15409</v>
      </c>
      <c r="B5783" s="244" t="str">
        <f t="shared" si="90"/>
        <v>92123U</v>
      </c>
      <c r="C5783" s="244" t="s">
        <v>8983</v>
      </c>
      <c r="D5783" s="244" t="s">
        <v>79</v>
      </c>
      <c r="E5783" s="244" t="s">
        <v>4900</v>
      </c>
      <c r="F5783" s="245">
        <v>30.29</v>
      </c>
    </row>
    <row r="5784" spans="1:6" ht="13.5">
      <c r="A5784" s="244" t="s">
        <v>17793</v>
      </c>
      <c r="B5784" s="244" t="str">
        <f t="shared" si="90"/>
        <v>100195U</v>
      </c>
      <c r="C5784" s="244" t="s">
        <v>17794</v>
      </c>
      <c r="D5784" s="244" t="s">
        <v>17795</v>
      </c>
      <c r="E5784" s="244" t="s">
        <v>5269</v>
      </c>
      <c r="F5784" s="245">
        <v>0.48</v>
      </c>
    </row>
    <row r="5785" spans="1:6" ht="13.5">
      <c r="A5785" s="244" t="s">
        <v>17796</v>
      </c>
      <c r="B5785" s="244" t="str">
        <f t="shared" si="90"/>
        <v>100196U</v>
      </c>
      <c r="C5785" s="244" t="s">
        <v>17797</v>
      </c>
      <c r="D5785" s="244" t="s">
        <v>17795</v>
      </c>
      <c r="E5785" s="244" t="s">
        <v>5269</v>
      </c>
      <c r="F5785" s="245">
        <v>0.81</v>
      </c>
    </row>
    <row r="5786" spans="1:6" ht="13.5">
      <c r="A5786" s="244" t="s">
        <v>17798</v>
      </c>
      <c r="B5786" s="244" t="str">
        <f t="shared" si="90"/>
        <v>100197U</v>
      </c>
      <c r="C5786" s="244" t="s">
        <v>17799</v>
      </c>
      <c r="D5786" s="244" t="s">
        <v>17795</v>
      </c>
      <c r="E5786" s="244" t="s">
        <v>5269</v>
      </c>
      <c r="F5786" s="245">
        <v>1.22</v>
      </c>
    </row>
    <row r="5787" spans="1:6" ht="13.5">
      <c r="A5787" s="244" t="s">
        <v>17800</v>
      </c>
      <c r="B5787" s="244" t="str">
        <f t="shared" si="90"/>
        <v>100198U</v>
      </c>
      <c r="C5787" s="244" t="s">
        <v>17801</v>
      </c>
      <c r="D5787" s="244" t="s">
        <v>17795</v>
      </c>
      <c r="E5787" s="244" t="s">
        <v>5269</v>
      </c>
      <c r="F5787" s="245">
        <v>0.17</v>
      </c>
    </row>
    <row r="5788" spans="1:6" ht="13.5">
      <c r="A5788" s="244" t="s">
        <v>17802</v>
      </c>
      <c r="B5788" s="244" t="str">
        <f t="shared" si="90"/>
        <v>100199U</v>
      </c>
      <c r="C5788" s="244" t="s">
        <v>17803</v>
      </c>
      <c r="D5788" s="244" t="s">
        <v>17795</v>
      </c>
      <c r="E5788" s="244" t="s">
        <v>5269</v>
      </c>
      <c r="F5788" s="245">
        <v>0.2</v>
      </c>
    </row>
    <row r="5789" spans="1:6" ht="13.5">
      <c r="A5789" s="244" t="s">
        <v>17804</v>
      </c>
      <c r="B5789" s="244" t="str">
        <f t="shared" si="90"/>
        <v>100200U</v>
      </c>
      <c r="C5789" s="244" t="s">
        <v>17805</v>
      </c>
      <c r="D5789" s="244" t="s">
        <v>17795</v>
      </c>
      <c r="E5789" s="244" t="s">
        <v>5269</v>
      </c>
      <c r="F5789" s="245">
        <v>0.25</v>
      </c>
    </row>
    <row r="5790" spans="1:6" ht="13.5">
      <c r="A5790" s="244" t="s">
        <v>17806</v>
      </c>
      <c r="B5790" s="244" t="str">
        <f t="shared" si="90"/>
        <v>100201U</v>
      </c>
      <c r="C5790" s="244" t="s">
        <v>17807</v>
      </c>
      <c r="D5790" s="244" t="s">
        <v>17795</v>
      </c>
      <c r="E5790" s="244" t="s">
        <v>5269</v>
      </c>
      <c r="F5790" s="245">
        <v>0.49</v>
      </c>
    </row>
    <row r="5791" spans="1:6" ht="13.5">
      <c r="A5791" s="244" t="s">
        <v>17808</v>
      </c>
      <c r="B5791" s="244" t="str">
        <f t="shared" si="90"/>
        <v>100202U</v>
      </c>
      <c r="C5791" s="244" t="s">
        <v>17809</v>
      </c>
      <c r="D5791" s="244" t="s">
        <v>17795</v>
      </c>
      <c r="E5791" s="244" t="s">
        <v>5269</v>
      </c>
      <c r="F5791" s="245">
        <v>0.57999999999999996</v>
      </c>
    </row>
    <row r="5792" spans="1:6" ht="13.5">
      <c r="A5792" s="244" t="s">
        <v>17810</v>
      </c>
      <c r="B5792" s="244" t="str">
        <f t="shared" si="90"/>
        <v>100203U</v>
      </c>
      <c r="C5792" s="244" t="s">
        <v>17811</v>
      </c>
      <c r="D5792" s="244" t="s">
        <v>17795</v>
      </c>
      <c r="E5792" s="244" t="s">
        <v>5269</v>
      </c>
      <c r="F5792" s="245">
        <v>0.68</v>
      </c>
    </row>
    <row r="5793" spans="1:6" ht="13.5">
      <c r="A5793" s="244" t="s">
        <v>17812</v>
      </c>
      <c r="B5793" s="244" t="str">
        <f t="shared" si="90"/>
        <v>100204U</v>
      </c>
      <c r="C5793" s="244" t="s">
        <v>17813</v>
      </c>
      <c r="D5793" s="244" t="s">
        <v>17795</v>
      </c>
      <c r="E5793" s="244" t="s">
        <v>4952</v>
      </c>
      <c r="F5793" s="245">
        <v>7.0000000000000007E-2</v>
      </c>
    </row>
    <row r="5794" spans="1:6" ht="13.5">
      <c r="A5794" s="244" t="s">
        <v>17814</v>
      </c>
      <c r="B5794" s="244" t="str">
        <f t="shared" si="90"/>
        <v>100205U</v>
      </c>
      <c r="C5794" s="244" t="s">
        <v>17815</v>
      </c>
      <c r="D5794" s="244" t="s">
        <v>8310</v>
      </c>
      <c r="E5794" s="244" t="s">
        <v>5269</v>
      </c>
      <c r="F5794" s="245">
        <v>909.84</v>
      </c>
    </row>
    <row r="5795" spans="1:6" ht="13.5">
      <c r="A5795" s="244" t="s">
        <v>17816</v>
      </c>
      <c r="B5795" s="244" t="str">
        <f t="shared" si="90"/>
        <v>100206U</v>
      </c>
      <c r="C5795" s="244" t="s">
        <v>17817</v>
      </c>
      <c r="D5795" s="244" t="s">
        <v>8310</v>
      </c>
      <c r="E5795" s="244" t="s">
        <v>5269</v>
      </c>
      <c r="F5795" s="245">
        <v>657.66</v>
      </c>
    </row>
    <row r="5796" spans="1:6" ht="13.5">
      <c r="A5796" s="244" t="s">
        <v>17818</v>
      </c>
      <c r="B5796" s="244" t="str">
        <f t="shared" si="90"/>
        <v>100207U</v>
      </c>
      <c r="C5796" s="244" t="s">
        <v>17819</v>
      </c>
      <c r="D5796" s="244" t="s">
        <v>8310</v>
      </c>
      <c r="E5796" s="244" t="s">
        <v>4952</v>
      </c>
      <c r="F5796" s="245">
        <v>311.77999999999997</v>
      </c>
    </row>
    <row r="5797" spans="1:6" ht="13.5">
      <c r="A5797" s="244" t="s">
        <v>17820</v>
      </c>
      <c r="B5797" s="244" t="str">
        <f t="shared" si="90"/>
        <v>100208U</v>
      </c>
      <c r="C5797" s="244" t="s">
        <v>17821</v>
      </c>
      <c r="D5797" s="244" t="s">
        <v>17822</v>
      </c>
      <c r="E5797" s="244" t="s">
        <v>5269</v>
      </c>
      <c r="F5797" s="245">
        <v>12.03</v>
      </c>
    </row>
    <row r="5798" spans="1:6" ht="13.5">
      <c r="A5798" s="244" t="s">
        <v>17823</v>
      </c>
      <c r="B5798" s="244" t="str">
        <f t="shared" si="90"/>
        <v>100209U</v>
      </c>
      <c r="C5798" s="244" t="s">
        <v>17824</v>
      </c>
      <c r="D5798" s="244" t="s">
        <v>17822</v>
      </c>
      <c r="E5798" s="244" t="s">
        <v>5269</v>
      </c>
      <c r="F5798" s="245">
        <v>6.01</v>
      </c>
    </row>
    <row r="5799" spans="1:6" ht="13.5">
      <c r="A5799" s="244" t="s">
        <v>17825</v>
      </c>
      <c r="B5799" s="244" t="str">
        <f t="shared" si="90"/>
        <v>100210U</v>
      </c>
      <c r="C5799" s="244" t="s">
        <v>17826</v>
      </c>
      <c r="D5799" s="244" t="s">
        <v>17822</v>
      </c>
      <c r="E5799" s="244" t="s">
        <v>5269</v>
      </c>
      <c r="F5799" s="245">
        <v>11.09</v>
      </c>
    </row>
    <row r="5800" spans="1:6" ht="13.5">
      <c r="A5800" s="244" t="s">
        <v>17827</v>
      </c>
      <c r="B5800" s="244" t="str">
        <f t="shared" si="90"/>
        <v>100211U</v>
      </c>
      <c r="C5800" s="244" t="s">
        <v>17828</v>
      </c>
      <c r="D5800" s="244" t="s">
        <v>17822</v>
      </c>
      <c r="E5800" s="244" t="s">
        <v>5269</v>
      </c>
      <c r="F5800" s="245">
        <v>4.2699999999999996</v>
      </c>
    </row>
    <row r="5801" spans="1:6" ht="13.5">
      <c r="A5801" s="244" t="s">
        <v>17829</v>
      </c>
      <c r="B5801" s="244" t="str">
        <f t="shared" si="90"/>
        <v>100212U</v>
      </c>
      <c r="C5801" s="244" t="s">
        <v>17830</v>
      </c>
      <c r="D5801" s="244" t="s">
        <v>17822</v>
      </c>
      <c r="E5801" s="244" t="s">
        <v>5269</v>
      </c>
      <c r="F5801" s="245">
        <v>4.72</v>
      </c>
    </row>
    <row r="5802" spans="1:6" ht="13.5">
      <c r="A5802" s="244" t="s">
        <v>17831</v>
      </c>
      <c r="B5802" s="244" t="str">
        <f t="shared" si="90"/>
        <v>100213U</v>
      </c>
      <c r="C5802" s="244" t="s">
        <v>17832</v>
      </c>
      <c r="D5802" s="244" t="s">
        <v>17822</v>
      </c>
      <c r="E5802" s="244" t="s">
        <v>5269</v>
      </c>
      <c r="F5802" s="245">
        <v>1.69</v>
      </c>
    </row>
    <row r="5803" spans="1:6" ht="13.5">
      <c r="A5803" s="244" t="s">
        <v>17833</v>
      </c>
      <c r="B5803" s="244" t="str">
        <f t="shared" si="90"/>
        <v>100214U</v>
      </c>
      <c r="C5803" s="244" t="s">
        <v>17834</v>
      </c>
      <c r="D5803" s="244" t="s">
        <v>17822</v>
      </c>
      <c r="E5803" s="244" t="s">
        <v>5269</v>
      </c>
      <c r="F5803" s="245">
        <v>2.6</v>
      </c>
    </row>
    <row r="5804" spans="1:6" ht="13.5">
      <c r="A5804" s="244" t="s">
        <v>17835</v>
      </c>
      <c r="B5804" s="244" t="str">
        <f t="shared" si="90"/>
        <v>100215U</v>
      </c>
      <c r="C5804" s="244" t="s">
        <v>17836</v>
      </c>
      <c r="D5804" s="244" t="s">
        <v>17822</v>
      </c>
      <c r="E5804" s="244" t="s">
        <v>5269</v>
      </c>
      <c r="F5804" s="245">
        <v>2.23</v>
      </c>
    </row>
    <row r="5805" spans="1:6" ht="13.5">
      <c r="A5805" s="244" t="s">
        <v>17837</v>
      </c>
      <c r="B5805" s="244" t="str">
        <f t="shared" si="90"/>
        <v>100216U</v>
      </c>
      <c r="C5805" s="244" t="s">
        <v>17838</v>
      </c>
      <c r="D5805" s="244" t="s">
        <v>17822</v>
      </c>
      <c r="E5805" s="244" t="s">
        <v>5269</v>
      </c>
      <c r="F5805" s="245">
        <v>0.6</v>
      </c>
    </row>
    <row r="5806" spans="1:6" ht="13.5">
      <c r="A5806" s="244" t="s">
        <v>17839</v>
      </c>
      <c r="B5806" s="244" t="str">
        <f t="shared" si="90"/>
        <v>100217U</v>
      </c>
      <c r="C5806" s="244" t="s">
        <v>17840</v>
      </c>
      <c r="D5806" s="244" t="s">
        <v>17822</v>
      </c>
      <c r="E5806" s="244" t="s">
        <v>4952</v>
      </c>
      <c r="F5806" s="245">
        <v>2.13</v>
      </c>
    </row>
    <row r="5807" spans="1:6" ht="13.5">
      <c r="A5807" s="244" t="s">
        <v>17841</v>
      </c>
      <c r="B5807" s="244" t="str">
        <f t="shared" si="90"/>
        <v>100218U</v>
      </c>
      <c r="C5807" s="244" t="s">
        <v>17842</v>
      </c>
      <c r="D5807" s="244" t="s">
        <v>17822</v>
      </c>
      <c r="E5807" s="244" t="s">
        <v>4952</v>
      </c>
      <c r="F5807" s="245">
        <v>1.45</v>
      </c>
    </row>
    <row r="5808" spans="1:6" ht="13.5">
      <c r="A5808" s="244" t="s">
        <v>17843</v>
      </c>
      <c r="B5808" s="244" t="str">
        <f t="shared" si="90"/>
        <v>100219U</v>
      </c>
      <c r="C5808" s="244" t="s">
        <v>17844</v>
      </c>
      <c r="D5808" s="244" t="s">
        <v>17822</v>
      </c>
      <c r="E5808" s="244" t="s">
        <v>4952</v>
      </c>
      <c r="F5808" s="245">
        <v>0.31</v>
      </c>
    </row>
    <row r="5809" spans="1:6" ht="13.5">
      <c r="A5809" s="244" t="s">
        <v>17845</v>
      </c>
      <c r="B5809" s="244" t="str">
        <f t="shared" si="90"/>
        <v>100220U</v>
      </c>
      <c r="C5809" s="244" t="s">
        <v>17846</v>
      </c>
      <c r="D5809" s="244" t="s">
        <v>17847</v>
      </c>
      <c r="E5809" s="244" t="s">
        <v>5269</v>
      </c>
      <c r="F5809" s="245">
        <v>17.29</v>
      </c>
    </row>
    <row r="5810" spans="1:6" ht="13.5">
      <c r="A5810" s="244" t="s">
        <v>17848</v>
      </c>
      <c r="B5810" s="244" t="str">
        <f t="shared" si="90"/>
        <v>100221U</v>
      </c>
      <c r="C5810" s="244" t="s">
        <v>17849</v>
      </c>
      <c r="D5810" s="244" t="s">
        <v>17847</v>
      </c>
      <c r="E5810" s="244" t="s">
        <v>5269</v>
      </c>
      <c r="F5810" s="245">
        <v>19.600000000000001</v>
      </c>
    </row>
    <row r="5811" spans="1:6" ht="13.5">
      <c r="A5811" s="244" t="s">
        <v>17850</v>
      </c>
      <c r="B5811" s="244" t="str">
        <f t="shared" si="90"/>
        <v>100222U</v>
      </c>
      <c r="C5811" s="244" t="s">
        <v>17851</v>
      </c>
      <c r="D5811" s="244" t="s">
        <v>17847</v>
      </c>
      <c r="E5811" s="244" t="s">
        <v>5269</v>
      </c>
      <c r="F5811" s="245">
        <v>7.42</v>
      </c>
    </row>
    <row r="5812" spans="1:6" ht="13.5">
      <c r="A5812" s="244" t="s">
        <v>17852</v>
      </c>
      <c r="B5812" s="244" t="str">
        <f t="shared" si="90"/>
        <v>100223U</v>
      </c>
      <c r="C5812" s="244" t="s">
        <v>17853</v>
      </c>
      <c r="D5812" s="244" t="s">
        <v>17847</v>
      </c>
      <c r="E5812" s="244" t="s">
        <v>5269</v>
      </c>
      <c r="F5812" s="245">
        <v>3.47</v>
      </c>
    </row>
    <row r="5813" spans="1:6" ht="13.5">
      <c r="A5813" s="244" t="s">
        <v>17854</v>
      </c>
      <c r="B5813" s="244" t="str">
        <f t="shared" si="90"/>
        <v>100224U</v>
      </c>
      <c r="C5813" s="244" t="s">
        <v>17855</v>
      </c>
      <c r="D5813" s="244" t="s">
        <v>17847</v>
      </c>
      <c r="E5813" s="244" t="s">
        <v>4952</v>
      </c>
      <c r="F5813" s="245">
        <v>2.13</v>
      </c>
    </row>
    <row r="5814" spans="1:6" ht="13.5">
      <c r="A5814" s="244" t="s">
        <v>17856</v>
      </c>
      <c r="B5814" s="244" t="str">
        <f t="shared" si="90"/>
        <v>100225U</v>
      </c>
      <c r="C5814" s="244" t="s">
        <v>17857</v>
      </c>
      <c r="D5814" s="244" t="s">
        <v>17858</v>
      </c>
      <c r="E5814" s="244" t="s">
        <v>5269</v>
      </c>
      <c r="F5814" s="245">
        <v>1.35</v>
      </c>
    </row>
    <row r="5815" spans="1:6" ht="13.5">
      <c r="A5815" s="244" t="s">
        <v>17859</v>
      </c>
      <c r="B5815" s="244" t="str">
        <f t="shared" si="90"/>
        <v>100226U</v>
      </c>
      <c r="C5815" s="244" t="s">
        <v>17860</v>
      </c>
      <c r="D5815" s="244" t="s">
        <v>17858</v>
      </c>
      <c r="E5815" s="244" t="s">
        <v>5269</v>
      </c>
      <c r="F5815" s="245">
        <v>0.42</v>
      </c>
    </row>
    <row r="5816" spans="1:6" ht="13.5">
      <c r="A5816" s="244" t="s">
        <v>17861</v>
      </c>
      <c r="B5816" s="244" t="str">
        <f t="shared" si="90"/>
        <v>100227U</v>
      </c>
      <c r="C5816" s="244" t="s">
        <v>17862</v>
      </c>
      <c r="D5816" s="244" t="s">
        <v>17858</v>
      </c>
      <c r="E5816" s="244" t="s">
        <v>5269</v>
      </c>
      <c r="F5816" s="245">
        <v>0.63</v>
      </c>
    </row>
    <row r="5817" spans="1:6" ht="13.5">
      <c r="A5817" s="244" t="s">
        <v>17863</v>
      </c>
      <c r="B5817" s="244" t="str">
        <f t="shared" si="90"/>
        <v>100228U</v>
      </c>
      <c r="C5817" s="244" t="s">
        <v>17864</v>
      </c>
      <c r="D5817" s="244" t="s">
        <v>17858</v>
      </c>
      <c r="E5817" s="244" t="s">
        <v>4952</v>
      </c>
      <c r="F5817" s="245">
        <v>0.2</v>
      </c>
    </row>
    <row r="5818" spans="1:6" ht="13.5">
      <c r="A5818" s="244" t="s">
        <v>17865</v>
      </c>
      <c r="B5818" s="244" t="str">
        <f t="shared" si="90"/>
        <v>100229U</v>
      </c>
      <c r="C5818" s="244" t="s">
        <v>17866</v>
      </c>
      <c r="D5818" s="244" t="s">
        <v>80</v>
      </c>
      <c r="E5818" s="244" t="s">
        <v>5269</v>
      </c>
      <c r="F5818" s="245">
        <v>0</v>
      </c>
    </row>
    <row r="5819" spans="1:6" ht="13.5">
      <c r="A5819" s="244" t="s">
        <v>17867</v>
      </c>
      <c r="B5819" s="244" t="str">
        <f t="shared" si="90"/>
        <v>100230U</v>
      </c>
      <c r="C5819" s="244" t="s">
        <v>17868</v>
      </c>
      <c r="D5819" s="244" t="s">
        <v>80</v>
      </c>
      <c r="E5819" s="244" t="s">
        <v>5269</v>
      </c>
      <c r="F5819" s="245">
        <v>0.01</v>
      </c>
    </row>
    <row r="5820" spans="1:6" ht="13.5">
      <c r="A5820" s="244" t="s">
        <v>17869</v>
      </c>
      <c r="B5820" s="244" t="str">
        <f t="shared" si="90"/>
        <v>100231U</v>
      </c>
      <c r="C5820" s="244" t="s">
        <v>17870</v>
      </c>
      <c r="D5820" s="244" t="s">
        <v>80</v>
      </c>
      <c r="E5820" s="244" t="s">
        <v>5269</v>
      </c>
      <c r="F5820" s="245">
        <v>0.02</v>
      </c>
    </row>
    <row r="5821" spans="1:6" ht="13.5">
      <c r="A5821" s="244" t="s">
        <v>17871</v>
      </c>
      <c r="B5821" s="244" t="str">
        <f t="shared" si="90"/>
        <v>100232U</v>
      </c>
      <c r="C5821" s="244" t="s">
        <v>17872</v>
      </c>
      <c r="D5821" s="244" t="s">
        <v>2</v>
      </c>
      <c r="E5821" s="244" t="s">
        <v>5269</v>
      </c>
      <c r="F5821" s="245">
        <v>0.22</v>
      </c>
    </row>
    <row r="5822" spans="1:6" ht="13.5">
      <c r="A5822" s="244" t="s">
        <v>17873</v>
      </c>
      <c r="B5822" s="244" t="str">
        <f t="shared" si="90"/>
        <v>100233U</v>
      </c>
      <c r="C5822" s="244" t="s">
        <v>17874</v>
      </c>
      <c r="D5822" s="244" t="s">
        <v>2</v>
      </c>
      <c r="E5822" s="244" t="s">
        <v>5269</v>
      </c>
      <c r="F5822" s="245">
        <v>0.11</v>
      </c>
    </row>
    <row r="5823" spans="1:6" ht="13.5">
      <c r="A5823" s="244" t="s">
        <v>17875</v>
      </c>
      <c r="B5823" s="244" t="str">
        <f t="shared" si="90"/>
        <v>100234U</v>
      </c>
      <c r="C5823" s="244" t="s">
        <v>17876</v>
      </c>
      <c r="D5823" s="244" t="s">
        <v>63</v>
      </c>
      <c r="E5823" s="244" t="s">
        <v>5269</v>
      </c>
      <c r="F5823" s="245">
        <v>0.34</v>
      </c>
    </row>
    <row r="5824" spans="1:6" ht="13.5">
      <c r="A5824" s="244" t="s">
        <v>17877</v>
      </c>
      <c r="B5824" s="244" t="str">
        <f t="shared" si="90"/>
        <v>100235U</v>
      </c>
      <c r="C5824" s="244" t="s">
        <v>17878</v>
      </c>
      <c r="D5824" s="244" t="s">
        <v>93</v>
      </c>
      <c r="E5824" s="244" t="s">
        <v>5269</v>
      </c>
      <c r="F5824" s="245">
        <v>0.02</v>
      </c>
    </row>
    <row r="5825" spans="1:6" ht="13.5">
      <c r="A5825" s="244" t="s">
        <v>17879</v>
      </c>
      <c r="B5825" s="244" t="str">
        <f t="shared" si="90"/>
        <v>100236U</v>
      </c>
      <c r="C5825" s="244" t="s">
        <v>17880</v>
      </c>
      <c r="D5825" s="244" t="s">
        <v>17881</v>
      </c>
      <c r="E5825" s="244" t="s">
        <v>5269</v>
      </c>
      <c r="F5825" s="245">
        <v>1.72</v>
      </c>
    </row>
    <row r="5826" spans="1:6" ht="13.5">
      <c r="A5826" s="244" t="s">
        <v>17882</v>
      </c>
      <c r="B5826" s="244" t="str">
        <f t="shared" si="90"/>
        <v>100237U</v>
      </c>
      <c r="C5826" s="244" t="s">
        <v>17883</v>
      </c>
      <c r="D5826" s="244" t="s">
        <v>17881</v>
      </c>
      <c r="E5826" s="244" t="s">
        <v>5269</v>
      </c>
      <c r="F5826" s="245">
        <v>2.06</v>
      </c>
    </row>
    <row r="5827" spans="1:6" ht="13.5">
      <c r="A5827" s="244" t="s">
        <v>17884</v>
      </c>
      <c r="B5827" s="244" t="str">
        <f t="shared" si="90"/>
        <v>100238U</v>
      </c>
      <c r="C5827" s="244" t="s">
        <v>17885</v>
      </c>
      <c r="D5827" s="244" t="s">
        <v>17881</v>
      </c>
      <c r="E5827" s="244" t="s">
        <v>5269</v>
      </c>
      <c r="F5827" s="245">
        <v>3.31</v>
      </c>
    </row>
    <row r="5828" spans="1:6" ht="13.5">
      <c r="A5828" s="244" t="s">
        <v>17886</v>
      </c>
      <c r="B5828" s="244" t="str">
        <f t="shared" si="90"/>
        <v>100239U</v>
      </c>
      <c r="C5828" s="244" t="s">
        <v>17887</v>
      </c>
      <c r="D5828" s="244" t="s">
        <v>17881</v>
      </c>
      <c r="E5828" s="244" t="s">
        <v>5269</v>
      </c>
      <c r="F5828" s="245">
        <v>4.13</v>
      </c>
    </row>
    <row r="5829" spans="1:6" ht="13.5">
      <c r="A5829" s="244" t="s">
        <v>17888</v>
      </c>
      <c r="B5829" s="244" t="str">
        <f t="shared" si="90"/>
        <v>100240U</v>
      </c>
      <c r="C5829" s="244" t="s">
        <v>17889</v>
      </c>
      <c r="D5829" s="244" t="s">
        <v>17881</v>
      </c>
      <c r="E5829" s="244" t="s">
        <v>5269</v>
      </c>
      <c r="F5829" s="245">
        <v>2.48</v>
      </c>
    </row>
    <row r="5830" spans="1:6" ht="13.5">
      <c r="A5830" s="244" t="s">
        <v>17890</v>
      </c>
      <c r="B5830" s="244" t="str">
        <f t="shared" si="90"/>
        <v>100241U</v>
      </c>
      <c r="C5830" s="244" t="s">
        <v>17891</v>
      </c>
      <c r="D5830" s="244" t="s">
        <v>17881</v>
      </c>
      <c r="E5830" s="244" t="s">
        <v>5269</v>
      </c>
      <c r="F5830" s="245">
        <v>4.13</v>
      </c>
    </row>
    <row r="5831" spans="1:6" ht="13.5">
      <c r="A5831" s="244" t="s">
        <v>17892</v>
      </c>
      <c r="B5831" s="244" t="str">
        <f t="shared" si="90"/>
        <v>100242U</v>
      </c>
      <c r="C5831" s="244" t="s">
        <v>17893</v>
      </c>
      <c r="D5831" s="244" t="s">
        <v>17881</v>
      </c>
      <c r="E5831" s="244" t="s">
        <v>5269</v>
      </c>
      <c r="F5831" s="245">
        <v>12.22</v>
      </c>
    </row>
    <row r="5832" spans="1:6" ht="13.5">
      <c r="A5832" s="244" t="s">
        <v>17894</v>
      </c>
      <c r="B5832" s="244" t="str">
        <f t="shared" ref="B5832:B5895" si="91">A5832&amp;"U"</f>
        <v>100243U</v>
      </c>
      <c r="C5832" s="244" t="s">
        <v>17895</v>
      </c>
      <c r="D5832" s="244" t="s">
        <v>17881</v>
      </c>
      <c r="E5832" s="244" t="s">
        <v>5269</v>
      </c>
      <c r="F5832" s="245">
        <v>1.98</v>
      </c>
    </row>
    <row r="5833" spans="1:6" ht="13.5">
      <c r="A5833" s="244" t="s">
        <v>17896</v>
      </c>
      <c r="B5833" s="244" t="str">
        <f t="shared" si="91"/>
        <v>100244U</v>
      </c>
      <c r="C5833" s="244" t="s">
        <v>17897</v>
      </c>
      <c r="D5833" s="244" t="s">
        <v>17881</v>
      </c>
      <c r="E5833" s="244" t="s">
        <v>5269</v>
      </c>
      <c r="F5833" s="245">
        <v>2.48</v>
      </c>
    </row>
    <row r="5834" spans="1:6" ht="13.5">
      <c r="A5834" s="244" t="s">
        <v>17898</v>
      </c>
      <c r="B5834" s="244" t="str">
        <f t="shared" si="91"/>
        <v>100245U</v>
      </c>
      <c r="C5834" s="244" t="s">
        <v>17899</v>
      </c>
      <c r="D5834" s="244" t="s">
        <v>17881</v>
      </c>
      <c r="E5834" s="244" t="s">
        <v>5269</v>
      </c>
      <c r="F5834" s="245">
        <v>4.96</v>
      </c>
    </row>
    <row r="5835" spans="1:6" ht="13.5">
      <c r="A5835" s="244" t="s">
        <v>17900</v>
      </c>
      <c r="B5835" s="244" t="str">
        <f t="shared" si="91"/>
        <v>100246U</v>
      </c>
      <c r="C5835" s="244" t="s">
        <v>17901</v>
      </c>
      <c r="D5835" s="244" t="s">
        <v>17881</v>
      </c>
      <c r="E5835" s="244" t="s">
        <v>5269</v>
      </c>
      <c r="F5835" s="245">
        <v>1.65</v>
      </c>
    </row>
    <row r="5836" spans="1:6" ht="13.5">
      <c r="A5836" s="244" t="s">
        <v>17902</v>
      </c>
      <c r="B5836" s="244" t="str">
        <f t="shared" si="91"/>
        <v>100247U</v>
      </c>
      <c r="C5836" s="244" t="s">
        <v>17903</v>
      </c>
      <c r="D5836" s="244" t="s">
        <v>17881</v>
      </c>
      <c r="E5836" s="244" t="s">
        <v>5269</v>
      </c>
      <c r="F5836" s="245">
        <v>2.06</v>
      </c>
    </row>
    <row r="5837" spans="1:6" ht="13.5">
      <c r="A5837" s="244" t="s">
        <v>17904</v>
      </c>
      <c r="B5837" s="244" t="str">
        <f t="shared" si="91"/>
        <v>100248U</v>
      </c>
      <c r="C5837" s="244" t="s">
        <v>17905</v>
      </c>
      <c r="D5837" s="244" t="s">
        <v>17881</v>
      </c>
      <c r="E5837" s="244" t="s">
        <v>5269</v>
      </c>
      <c r="F5837" s="245">
        <v>8.14</v>
      </c>
    </row>
    <row r="5838" spans="1:6" ht="13.5">
      <c r="A5838" s="244" t="s">
        <v>17906</v>
      </c>
      <c r="B5838" s="244" t="str">
        <f t="shared" si="91"/>
        <v>100249U</v>
      </c>
      <c r="C5838" s="244" t="s">
        <v>17907</v>
      </c>
      <c r="D5838" s="244" t="s">
        <v>17881</v>
      </c>
      <c r="E5838" s="244" t="s">
        <v>5269</v>
      </c>
      <c r="F5838" s="245">
        <v>1.65</v>
      </c>
    </row>
    <row r="5839" spans="1:6" ht="13.5">
      <c r="A5839" s="244" t="s">
        <v>17908</v>
      </c>
      <c r="B5839" s="244" t="str">
        <f t="shared" si="91"/>
        <v>100250U</v>
      </c>
      <c r="C5839" s="244" t="s">
        <v>17909</v>
      </c>
      <c r="D5839" s="244" t="s">
        <v>17881</v>
      </c>
      <c r="E5839" s="244" t="s">
        <v>5269</v>
      </c>
      <c r="F5839" s="245">
        <v>2.75</v>
      </c>
    </row>
    <row r="5840" spans="1:6" ht="13.5">
      <c r="A5840" s="244" t="s">
        <v>17910</v>
      </c>
      <c r="B5840" s="244" t="str">
        <f t="shared" si="91"/>
        <v>100251U</v>
      </c>
      <c r="C5840" s="244" t="s">
        <v>17911</v>
      </c>
      <c r="D5840" s="244" t="s">
        <v>17881</v>
      </c>
      <c r="E5840" s="244" t="s">
        <v>5269</v>
      </c>
      <c r="F5840" s="245">
        <v>8.14</v>
      </c>
    </row>
    <row r="5841" spans="1:6" ht="13.5">
      <c r="A5841" s="244" t="s">
        <v>17912</v>
      </c>
      <c r="B5841" s="244" t="str">
        <f t="shared" si="91"/>
        <v>100252U</v>
      </c>
      <c r="C5841" s="244" t="s">
        <v>17913</v>
      </c>
      <c r="D5841" s="244" t="s">
        <v>17881</v>
      </c>
      <c r="E5841" s="244" t="s">
        <v>5269</v>
      </c>
      <c r="F5841" s="245">
        <v>12.22</v>
      </c>
    </row>
    <row r="5842" spans="1:6" ht="13.5">
      <c r="A5842" s="244" t="s">
        <v>17914</v>
      </c>
      <c r="B5842" s="244" t="str">
        <f t="shared" si="91"/>
        <v>100253U</v>
      </c>
      <c r="C5842" s="244" t="s">
        <v>17915</v>
      </c>
      <c r="D5842" s="244" t="s">
        <v>17881</v>
      </c>
      <c r="E5842" s="244" t="s">
        <v>5269</v>
      </c>
      <c r="F5842" s="245">
        <v>16.29</v>
      </c>
    </row>
    <row r="5843" spans="1:6" ht="13.5">
      <c r="A5843" s="244" t="s">
        <v>17916</v>
      </c>
      <c r="B5843" s="244" t="str">
        <f t="shared" si="91"/>
        <v>100254U</v>
      </c>
      <c r="C5843" s="244" t="s">
        <v>17917</v>
      </c>
      <c r="D5843" s="244" t="s">
        <v>17881</v>
      </c>
      <c r="E5843" s="244" t="s">
        <v>5269</v>
      </c>
      <c r="F5843" s="245">
        <v>24.44</v>
      </c>
    </row>
    <row r="5844" spans="1:6" ht="13.5">
      <c r="A5844" s="244" t="s">
        <v>17918</v>
      </c>
      <c r="B5844" s="244" t="str">
        <f t="shared" si="91"/>
        <v>100255U</v>
      </c>
      <c r="C5844" s="244" t="s">
        <v>17919</v>
      </c>
      <c r="D5844" s="244" t="s">
        <v>17881</v>
      </c>
      <c r="E5844" s="244" t="s">
        <v>5269</v>
      </c>
      <c r="F5844" s="245">
        <v>8.27</v>
      </c>
    </row>
    <row r="5845" spans="1:6" ht="13.5">
      <c r="A5845" s="244" t="s">
        <v>17920</v>
      </c>
      <c r="B5845" s="244" t="str">
        <f t="shared" si="91"/>
        <v>100256U</v>
      </c>
      <c r="C5845" s="244" t="s">
        <v>17921</v>
      </c>
      <c r="D5845" s="244" t="s">
        <v>17881</v>
      </c>
      <c r="E5845" s="244" t="s">
        <v>5269</v>
      </c>
      <c r="F5845" s="245">
        <v>5.51</v>
      </c>
    </row>
    <row r="5846" spans="1:6" ht="13.5">
      <c r="A5846" s="244" t="s">
        <v>17922</v>
      </c>
      <c r="B5846" s="244" t="str">
        <f t="shared" si="91"/>
        <v>100257U</v>
      </c>
      <c r="C5846" s="244" t="s">
        <v>17923</v>
      </c>
      <c r="D5846" s="244" t="s">
        <v>17881</v>
      </c>
      <c r="E5846" s="244" t="s">
        <v>5269</v>
      </c>
      <c r="F5846" s="245">
        <v>3.31</v>
      </c>
    </row>
    <row r="5847" spans="1:6" ht="13.5">
      <c r="A5847" s="244" t="s">
        <v>17924</v>
      </c>
      <c r="B5847" s="244" t="str">
        <f t="shared" si="91"/>
        <v>100258U</v>
      </c>
      <c r="C5847" s="244" t="s">
        <v>17925</v>
      </c>
      <c r="D5847" s="244" t="s">
        <v>17881</v>
      </c>
      <c r="E5847" s="244" t="s">
        <v>5269</v>
      </c>
      <c r="F5847" s="245">
        <v>8.27</v>
      </c>
    </row>
    <row r="5848" spans="1:6" ht="13.5">
      <c r="A5848" s="244" t="s">
        <v>17926</v>
      </c>
      <c r="B5848" s="244" t="str">
        <f t="shared" si="91"/>
        <v>100259U</v>
      </c>
      <c r="C5848" s="244" t="s">
        <v>17927</v>
      </c>
      <c r="D5848" s="244" t="s">
        <v>17881</v>
      </c>
      <c r="E5848" s="244" t="s">
        <v>5269</v>
      </c>
      <c r="F5848" s="245">
        <v>16.29</v>
      </c>
    </row>
    <row r="5849" spans="1:6" ht="13.5">
      <c r="A5849" s="244" t="s">
        <v>17928</v>
      </c>
      <c r="B5849" s="244" t="str">
        <f t="shared" si="91"/>
        <v>100260U</v>
      </c>
      <c r="C5849" s="244" t="s">
        <v>17929</v>
      </c>
      <c r="D5849" s="244" t="s">
        <v>17795</v>
      </c>
      <c r="E5849" s="244" t="s">
        <v>5269</v>
      </c>
      <c r="F5849" s="245">
        <v>5.37</v>
      </c>
    </row>
    <row r="5850" spans="1:6" ht="13.5">
      <c r="A5850" s="244" t="s">
        <v>17930</v>
      </c>
      <c r="B5850" s="244" t="str">
        <f t="shared" si="91"/>
        <v>100261U</v>
      </c>
      <c r="C5850" s="244" t="s">
        <v>17931</v>
      </c>
      <c r="D5850" s="244" t="s">
        <v>17795</v>
      </c>
      <c r="E5850" s="244" t="s">
        <v>5269</v>
      </c>
      <c r="F5850" s="245">
        <v>3.37</v>
      </c>
    </row>
    <row r="5851" spans="1:6" ht="13.5">
      <c r="A5851" s="244" t="s">
        <v>17932</v>
      </c>
      <c r="B5851" s="244" t="str">
        <f t="shared" si="91"/>
        <v>100262U</v>
      </c>
      <c r="C5851" s="244" t="s">
        <v>17933</v>
      </c>
      <c r="D5851" s="244" t="s">
        <v>17795</v>
      </c>
      <c r="E5851" s="244" t="s">
        <v>5269</v>
      </c>
      <c r="F5851" s="245">
        <v>2.09</v>
      </c>
    </row>
    <row r="5852" spans="1:6" ht="13.5">
      <c r="A5852" s="244" t="s">
        <v>17934</v>
      </c>
      <c r="B5852" s="244" t="str">
        <f t="shared" si="91"/>
        <v>100263U</v>
      </c>
      <c r="C5852" s="244" t="s">
        <v>17935</v>
      </c>
      <c r="D5852" s="244" t="s">
        <v>17795</v>
      </c>
      <c r="E5852" s="244" t="s">
        <v>5269</v>
      </c>
      <c r="F5852" s="245">
        <v>1.34</v>
      </c>
    </row>
    <row r="5853" spans="1:6" ht="13.5">
      <c r="A5853" s="244" t="s">
        <v>17936</v>
      </c>
      <c r="B5853" s="244" t="str">
        <f t="shared" si="91"/>
        <v>100264U</v>
      </c>
      <c r="C5853" s="244" t="s">
        <v>17937</v>
      </c>
      <c r="D5853" s="244" t="s">
        <v>17847</v>
      </c>
      <c r="E5853" s="244" t="s">
        <v>5269</v>
      </c>
      <c r="F5853" s="245">
        <v>24.41</v>
      </c>
    </row>
    <row r="5854" spans="1:6" ht="13.5">
      <c r="A5854" s="244" t="s">
        <v>17938</v>
      </c>
      <c r="B5854" s="244" t="str">
        <f t="shared" si="91"/>
        <v>100265U</v>
      </c>
      <c r="C5854" s="244" t="s">
        <v>17939</v>
      </c>
      <c r="D5854" s="244" t="s">
        <v>63</v>
      </c>
      <c r="E5854" s="244" t="s">
        <v>5269</v>
      </c>
      <c r="F5854" s="245">
        <v>0.51</v>
      </c>
    </row>
    <row r="5855" spans="1:6" ht="13.5">
      <c r="A5855" s="244" t="s">
        <v>17940</v>
      </c>
      <c r="B5855" s="244" t="str">
        <f t="shared" si="91"/>
        <v>100266U</v>
      </c>
      <c r="C5855" s="244" t="s">
        <v>17941</v>
      </c>
      <c r="D5855" s="244" t="s">
        <v>17822</v>
      </c>
      <c r="E5855" s="244" t="s">
        <v>5269</v>
      </c>
      <c r="F5855" s="245">
        <v>51.87</v>
      </c>
    </row>
    <row r="5856" spans="1:6" ht="13.5">
      <c r="A5856" s="244" t="s">
        <v>17942</v>
      </c>
      <c r="B5856" s="244" t="str">
        <f t="shared" si="91"/>
        <v>100267U</v>
      </c>
      <c r="C5856" s="244" t="s">
        <v>17943</v>
      </c>
      <c r="D5856" s="244" t="s">
        <v>2</v>
      </c>
      <c r="E5856" s="244" t="s">
        <v>5269</v>
      </c>
      <c r="F5856" s="245">
        <v>1.02</v>
      </c>
    </row>
    <row r="5857" spans="1:6" ht="13.5">
      <c r="A5857" s="244" t="s">
        <v>17944</v>
      </c>
      <c r="B5857" s="244" t="str">
        <f t="shared" si="91"/>
        <v>100268U</v>
      </c>
      <c r="C5857" s="244" t="s">
        <v>17945</v>
      </c>
      <c r="D5857" s="244" t="s">
        <v>17822</v>
      </c>
      <c r="E5857" s="244" t="s">
        <v>5269</v>
      </c>
      <c r="F5857" s="245">
        <v>51.87</v>
      </c>
    </row>
    <row r="5858" spans="1:6" ht="13.5">
      <c r="A5858" s="244" t="s">
        <v>17946</v>
      </c>
      <c r="B5858" s="244" t="str">
        <f t="shared" si="91"/>
        <v>100269U</v>
      </c>
      <c r="C5858" s="244" t="s">
        <v>17947</v>
      </c>
      <c r="D5858" s="244" t="s">
        <v>2</v>
      </c>
      <c r="E5858" s="244" t="s">
        <v>5269</v>
      </c>
      <c r="F5858" s="245">
        <v>1.02</v>
      </c>
    </row>
    <row r="5859" spans="1:6" ht="13.5">
      <c r="A5859" s="244" t="s">
        <v>17948</v>
      </c>
      <c r="B5859" s="244" t="str">
        <f t="shared" si="91"/>
        <v>100270U</v>
      </c>
      <c r="C5859" s="244" t="s">
        <v>17949</v>
      </c>
      <c r="D5859" s="244" t="s">
        <v>17822</v>
      </c>
      <c r="E5859" s="244" t="s">
        <v>5269</v>
      </c>
      <c r="F5859" s="245">
        <v>38.880000000000003</v>
      </c>
    </row>
    <row r="5860" spans="1:6" ht="13.5">
      <c r="A5860" s="244" t="s">
        <v>17950</v>
      </c>
      <c r="B5860" s="244" t="str">
        <f t="shared" si="91"/>
        <v>100271U</v>
      </c>
      <c r="C5860" s="244" t="s">
        <v>17951</v>
      </c>
      <c r="D5860" s="244" t="s">
        <v>17847</v>
      </c>
      <c r="E5860" s="244" t="s">
        <v>5269</v>
      </c>
      <c r="F5860" s="245">
        <v>38.9</v>
      </c>
    </row>
    <row r="5861" spans="1:6" ht="13.5">
      <c r="A5861" s="244" t="s">
        <v>17952</v>
      </c>
      <c r="B5861" s="244" t="str">
        <f t="shared" si="91"/>
        <v>100272U</v>
      </c>
      <c r="C5861" s="244" t="s">
        <v>17953</v>
      </c>
      <c r="D5861" s="244" t="s">
        <v>63</v>
      </c>
      <c r="E5861" s="244" t="s">
        <v>5269</v>
      </c>
      <c r="F5861" s="245">
        <v>0.77</v>
      </c>
    </row>
    <row r="5862" spans="1:6" ht="13.5">
      <c r="A5862" s="244" t="s">
        <v>17954</v>
      </c>
      <c r="B5862" s="244" t="str">
        <f t="shared" si="91"/>
        <v>100273U</v>
      </c>
      <c r="C5862" s="244" t="s">
        <v>17955</v>
      </c>
      <c r="D5862" s="244" t="s">
        <v>17795</v>
      </c>
      <c r="E5862" s="244" t="s">
        <v>5269</v>
      </c>
      <c r="F5862" s="245">
        <v>2.02</v>
      </c>
    </row>
    <row r="5863" spans="1:6" ht="13.5">
      <c r="A5863" s="244" t="s">
        <v>17956</v>
      </c>
      <c r="B5863" s="244" t="str">
        <f t="shared" si="91"/>
        <v>100274U</v>
      </c>
      <c r="C5863" s="244" t="s">
        <v>17957</v>
      </c>
      <c r="D5863" s="244" t="s">
        <v>17847</v>
      </c>
      <c r="E5863" s="244" t="s">
        <v>5269</v>
      </c>
      <c r="F5863" s="245">
        <v>17.3</v>
      </c>
    </row>
    <row r="5864" spans="1:6" ht="13.5">
      <c r="A5864" s="244" t="s">
        <v>17958</v>
      </c>
      <c r="B5864" s="244" t="str">
        <f t="shared" si="91"/>
        <v>100275U</v>
      </c>
      <c r="C5864" s="244" t="s">
        <v>17959</v>
      </c>
      <c r="D5864" s="244" t="s">
        <v>17847</v>
      </c>
      <c r="E5864" s="244" t="s">
        <v>5269</v>
      </c>
      <c r="F5864" s="245">
        <v>11.18</v>
      </c>
    </row>
    <row r="5865" spans="1:6" ht="13.5">
      <c r="A5865" s="244" t="s">
        <v>17960</v>
      </c>
      <c r="B5865" s="244" t="str">
        <f t="shared" si="91"/>
        <v>100276U</v>
      </c>
      <c r="C5865" s="244" t="s">
        <v>17961</v>
      </c>
      <c r="D5865" s="244" t="s">
        <v>17847</v>
      </c>
      <c r="E5865" s="244" t="s">
        <v>5269</v>
      </c>
      <c r="F5865" s="245">
        <v>20.41</v>
      </c>
    </row>
    <row r="5866" spans="1:6" ht="13.5">
      <c r="A5866" s="244" t="s">
        <v>17962</v>
      </c>
      <c r="B5866" s="244" t="str">
        <f t="shared" si="91"/>
        <v>100277U</v>
      </c>
      <c r="C5866" s="244" t="s">
        <v>17963</v>
      </c>
      <c r="D5866" s="244" t="s">
        <v>17847</v>
      </c>
      <c r="E5866" s="244" t="s">
        <v>4952</v>
      </c>
      <c r="F5866" s="245">
        <v>1.35</v>
      </c>
    </row>
    <row r="5867" spans="1:6" ht="13.5">
      <c r="A5867" s="244" t="s">
        <v>17964</v>
      </c>
      <c r="B5867" s="244" t="str">
        <f t="shared" si="91"/>
        <v>100278U</v>
      </c>
      <c r="C5867" s="244" t="s">
        <v>17965</v>
      </c>
      <c r="D5867" s="244" t="s">
        <v>17822</v>
      </c>
      <c r="E5867" s="244" t="s">
        <v>5269</v>
      </c>
      <c r="F5867" s="245">
        <v>24.82</v>
      </c>
    </row>
    <row r="5868" spans="1:6" ht="13.5">
      <c r="A5868" s="244" t="s">
        <v>17966</v>
      </c>
      <c r="B5868" s="244" t="str">
        <f t="shared" si="91"/>
        <v>100279U</v>
      </c>
      <c r="C5868" s="244" t="s">
        <v>17967</v>
      </c>
      <c r="D5868" s="244" t="s">
        <v>2</v>
      </c>
      <c r="E5868" s="244" t="s">
        <v>5269</v>
      </c>
      <c r="F5868" s="245">
        <v>0.48</v>
      </c>
    </row>
    <row r="5869" spans="1:6" ht="13.5">
      <c r="A5869" s="244" t="s">
        <v>17968</v>
      </c>
      <c r="B5869" s="244" t="str">
        <f t="shared" si="91"/>
        <v>100280U</v>
      </c>
      <c r="C5869" s="244" t="s">
        <v>17969</v>
      </c>
      <c r="D5869" s="244" t="s">
        <v>17822</v>
      </c>
      <c r="E5869" s="244" t="s">
        <v>5269</v>
      </c>
      <c r="F5869" s="245">
        <v>11.39</v>
      </c>
    </row>
    <row r="5870" spans="1:6" ht="13.5">
      <c r="A5870" s="244" t="s">
        <v>17970</v>
      </c>
      <c r="B5870" s="244" t="str">
        <f t="shared" si="91"/>
        <v>100281U</v>
      </c>
      <c r="C5870" s="244" t="s">
        <v>17971</v>
      </c>
      <c r="D5870" s="244" t="s">
        <v>17822</v>
      </c>
      <c r="E5870" s="244" t="s">
        <v>4952</v>
      </c>
      <c r="F5870" s="245">
        <v>2.6</v>
      </c>
    </row>
    <row r="5871" spans="1:6" ht="13.5">
      <c r="A5871" s="244" t="s">
        <v>17972</v>
      </c>
      <c r="B5871" s="244" t="str">
        <f t="shared" si="91"/>
        <v>100282U</v>
      </c>
      <c r="C5871" s="244" t="s">
        <v>17973</v>
      </c>
      <c r="D5871" s="244" t="s">
        <v>17847</v>
      </c>
      <c r="E5871" s="244" t="s">
        <v>5269</v>
      </c>
      <c r="F5871" s="245">
        <v>97.19</v>
      </c>
    </row>
    <row r="5872" spans="1:6" ht="13.5">
      <c r="A5872" s="244" t="s">
        <v>17974</v>
      </c>
      <c r="B5872" s="244" t="str">
        <f t="shared" si="91"/>
        <v>100283U</v>
      </c>
      <c r="C5872" s="244" t="s">
        <v>17975</v>
      </c>
      <c r="D5872" s="244" t="s">
        <v>17847</v>
      </c>
      <c r="E5872" s="244" t="s">
        <v>5269</v>
      </c>
      <c r="F5872" s="245">
        <v>15.7</v>
      </c>
    </row>
    <row r="5873" spans="1:6" ht="13.5">
      <c r="A5873" s="244" t="s">
        <v>17976</v>
      </c>
      <c r="B5873" s="244" t="str">
        <f t="shared" si="91"/>
        <v>100284U</v>
      </c>
      <c r="C5873" s="244" t="s">
        <v>17977</v>
      </c>
      <c r="D5873" s="244" t="s">
        <v>17847</v>
      </c>
      <c r="E5873" s="244" t="s">
        <v>4952</v>
      </c>
      <c r="F5873" s="245">
        <v>7.64</v>
      </c>
    </row>
    <row r="5874" spans="1:6" ht="13.5">
      <c r="A5874" s="244" t="s">
        <v>17978</v>
      </c>
      <c r="B5874" s="244" t="str">
        <f t="shared" si="91"/>
        <v>100285U</v>
      </c>
      <c r="C5874" s="244" t="s">
        <v>17979</v>
      </c>
      <c r="D5874" s="244" t="s">
        <v>17881</v>
      </c>
      <c r="E5874" s="244" t="s">
        <v>5269</v>
      </c>
      <c r="F5874" s="245">
        <v>26.11</v>
      </c>
    </row>
    <row r="5875" spans="1:6" ht="13.5">
      <c r="A5875" s="244" t="s">
        <v>17980</v>
      </c>
      <c r="B5875" s="244" t="str">
        <f t="shared" si="91"/>
        <v>100286U</v>
      </c>
      <c r="C5875" s="244" t="s">
        <v>17981</v>
      </c>
      <c r="D5875" s="244" t="s">
        <v>17881</v>
      </c>
      <c r="E5875" s="244" t="s">
        <v>5269</v>
      </c>
      <c r="F5875" s="245">
        <v>8.51</v>
      </c>
    </row>
    <row r="5876" spans="1:6" ht="13.5">
      <c r="A5876" s="244" t="s">
        <v>17982</v>
      </c>
      <c r="B5876" s="244" t="str">
        <f t="shared" si="91"/>
        <v>100287U</v>
      </c>
      <c r="C5876" s="244" t="s">
        <v>17983</v>
      </c>
      <c r="D5876" s="244" t="s">
        <v>17881</v>
      </c>
      <c r="E5876" s="244" t="s">
        <v>5269</v>
      </c>
      <c r="F5876" s="245">
        <v>8.14</v>
      </c>
    </row>
    <row r="5877" spans="1:6" ht="13.5">
      <c r="A5877" s="244" t="s">
        <v>15410</v>
      </c>
      <c r="B5877" s="244" t="str">
        <f t="shared" si="91"/>
        <v>84117U</v>
      </c>
      <c r="C5877" s="244" t="s">
        <v>8984</v>
      </c>
      <c r="D5877" s="244" t="s">
        <v>63</v>
      </c>
      <c r="E5877" s="244" t="s">
        <v>4900</v>
      </c>
      <c r="F5877" s="245">
        <v>16.96</v>
      </c>
    </row>
    <row r="5878" spans="1:6" ht="13.5">
      <c r="A5878" s="244" t="s">
        <v>15411</v>
      </c>
      <c r="B5878" s="244" t="str">
        <f t="shared" si="91"/>
        <v>84120U</v>
      </c>
      <c r="C5878" s="244" t="s">
        <v>8985</v>
      </c>
      <c r="D5878" s="244" t="s">
        <v>63</v>
      </c>
      <c r="E5878" s="244" t="s">
        <v>4900</v>
      </c>
      <c r="F5878" s="245">
        <v>10.65</v>
      </c>
    </row>
    <row r="5879" spans="1:6" ht="13.5">
      <c r="A5879" s="244" t="s">
        <v>17984</v>
      </c>
      <c r="B5879" s="244" t="str">
        <f t="shared" si="91"/>
        <v>99802U</v>
      </c>
      <c r="C5879" s="244" t="s">
        <v>17985</v>
      </c>
      <c r="D5879" s="244" t="s">
        <v>63</v>
      </c>
      <c r="E5879" s="244" t="s">
        <v>5269</v>
      </c>
      <c r="F5879" s="245">
        <v>0.33</v>
      </c>
    </row>
    <row r="5880" spans="1:6" ht="13.5">
      <c r="A5880" s="244" t="s">
        <v>17986</v>
      </c>
      <c r="B5880" s="244" t="str">
        <f t="shared" si="91"/>
        <v>99803U</v>
      </c>
      <c r="C5880" s="244" t="s">
        <v>17987</v>
      </c>
      <c r="D5880" s="244" t="s">
        <v>63</v>
      </c>
      <c r="E5880" s="244" t="s">
        <v>5269</v>
      </c>
      <c r="F5880" s="245">
        <v>1.29</v>
      </c>
    </row>
    <row r="5881" spans="1:6" ht="13.5">
      <c r="A5881" s="244" t="s">
        <v>17988</v>
      </c>
      <c r="B5881" s="244" t="str">
        <f t="shared" si="91"/>
        <v>99805U</v>
      </c>
      <c r="C5881" s="244" t="s">
        <v>17989</v>
      </c>
      <c r="D5881" s="244" t="s">
        <v>63</v>
      </c>
      <c r="E5881" s="244" t="s">
        <v>4900</v>
      </c>
      <c r="F5881" s="245">
        <v>6.75</v>
      </c>
    </row>
    <row r="5882" spans="1:6" ht="13.5">
      <c r="A5882" s="244" t="s">
        <v>17990</v>
      </c>
      <c r="B5882" s="244" t="str">
        <f t="shared" si="91"/>
        <v>99806U</v>
      </c>
      <c r="C5882" s="244" t="s">
        <v>17991</v>
      </c>
      <c r="D5882" s="244" t="s">
        <v>63</v>
      </c>
      <c r="E5882" s="244" t="s">
        <v>5269</v>
      </c>
      <c r="F5882" s="245">
        <v>0.53</v>
      </c>
    </row>
    <row r="5883" spans="1:6" ht="13.5">
      <c r="A5883" s="244" t="s">
        <v>17992</v>
      </c>
      <c r="B5883" s="244" t="str">
        <f t="shared" si="91"/>
        <v>99808U</v>
      </c>
      <c r="C5883" s="244" t="s">
        <v>17993</v>
      </c>
      <c r="D5883" s="244" t="s">
        <v>63</v>
      </c>
      <c r="E5883" s="244" t="s">
        <v>4900</v>
      </c>
      <c r="F5883" s="245">
        <v>2.2200000000000002</v>
      </c>
    </row>
    <row r="5884" spans="1:6" ht="13.5">
      <c r="A5884" s="244" t="s">
        <v>17994</v>
      </c>
      <c r="B5884" s="244" t="str">
        <f t="shared" si="91"/>
        <v>99809U</v>
      </c>
      <c r="C5884" s="244" t="s">
        <v>17995</v>
      </c>
      <c r="D5884" s="244" t="s">
        <v>63</v>
      </c>
      <c r="E5884" s="244" t="s">
        <v>5269</v>
      </c>
      <c r="F5884" s="245">
        <v>3.67</v>
      </c>
    </row>
    <row r="5885" spans="1:6" ht="13.5">
      <c r="A5885" s="244" t="s">
        <v>17996</v>
      </c>
      <c r="B5885" s="244" t="str">
        <f t="shared" si="91"/>
        <v>99811U</v>
      </c>
      <c r="C5885" s="244" t="s">
        <v>17997</v>
      </c>
      <c r="D5885" s="244" t="s">
        <v>63</v>
      </c>
      <c r="E5885" s="244" t="s">
        <v>5269</v>
      </c>
      <c r="F5885" s="245">
        <v>2.19</v>
      </c>
    </row>
    <row r="5886" spans="1:6" ht="13.5">
      <c r="A5886" s="244" t="s">
        <v>17998</v>
      </c>
      <c r="B5886" s="244" t="str">
        <f t="shared" si="91"/>
        <v>99812U</v>
      </c>
      <c r="C5886" s="244" t="s">
        <v>17999</v>
      </c>
      <c r="D5886" s="244" t="s">
        <v>63</v>
      </c>
      <c r="E5886" s="244" t="s">
        <v>5269</v>
      </c>
      <c r="F5886" s="245">
        <v>0.7</v>
      </c>
    </row>
    <row r="5887" spans="1:6" ht="13.5">
      <c r="A5887" s="244" t="s">
        <v>18000</v>
      </c>
      <c r="B5887" s="244" t="str">
        <f t="shared" si="91"/>
        <v>99814U</v>
      </c>
      <c r="C5887" s="244" t="s">
        <v>18001</v>
      </c>
      <c r="D5887" s="244" t="s">
        <v>63</v>
      </c>
      <c r="E5887" s="244" t="s">
        <v>4952</v>
      </c>
      <c r="F5887" s="245">
        <v>1.19</v>
      </c>
    </row>
    <row r="5888" spans="1:6" ht="13.5">
      <c r="A5888" s="244" t="s">
        <v>18002</v>
      </c>
      <c r="B5888" s="244" t="str">
        <f t="shared" si="91"/>
        <v>99822U</v>
      </c>
      <c r="C5888" s="244" t="s">
        <v>18003</v>
      </c>
      <c r="D5888" s="244" t="s">
        <v>63</v>
      </c>
      <c r="E5888" s="244" t="s">
        <v>5269</v>
      </c>
      <c r="F5888" s="245">
        <v>0.62</v>
      </c>
    </row>
    <row r="5889" spans="1:6" ht="13.5">
      <c r="A5889" s="244" t="s">
        <v>18004</v>
      </c>
      <c r="B5889" s="244" t="str">
        <f t="shared" si="91"/>
        <v>99826U</v>
      </c>
      <c r="C5889" s="244" t="s">
        <v>18005</v>
      </c>
      <c r="D5889" s="244" t="s">
        <v>63</v>
      </c>
      <c r="E5889" s="244" t="s">
        <v>5269</v>
      </c>
      <c r="F5889" s="245">
        <v>0.95</v>
      </c>
    </row>
    <row r="5890" spans="1:6" ht="13.5">
      <c r="A5890" s="244" t="s">
        <v>15412</v>
      </c>
      <c r="B5890" s="244" t="str">
        <f t="shared" si="91"/>
        <v>71516U</v>
      </c>
      <c r="C5890" s="244" t="s">
        <v>8986</v>
      </c>
      <c r="D5890" s="244" t="s">
        <v>2</v>
      </c>
      <c r="E5890" s="244" t="s">
        <v>5269</v>
      </c>
      <c r="F5890" s="245">
        <v>600</v>
      </c>
    </row>
    <row r="5891" spans="1:6" ht="13.5">
      <c r="A5891" s="244" t="s">
        <v>15413</v>
      </c>
      <c r="B5891" s="244" t="str">
        <f t="shared" si="91"/>
        <v>73361U</v>
      </c>
      <c r="C5891" s="244" t="s">
        <v>8987</v>
      </c>
      <c r="D5891" s="244" t="s">
        <v>79</v>
      </c>
      <c r="E5891" s="244" t="s">
        <v>4952</v>
      </c>
      <c r="F5891" s="245">
        <v>348.36</v>
      </c>
    </row>
    <row r="5892" spans="1:6" ht="13.5">
      <c r="A5892" s="244" t="s">
        <v>15414</v>
      </c>
      <c r="B5892" s="244" t="str">
        <f t="shared" si="91"/>
        <v>73714U</v>
      </c>
      <c r="C5892" s="244" t="s">
        <v>8988</v>
      </c>
      <c r="D5892" s="244" t="s">
        <v>2</v>
      </c>
      <c r="E5892" s="244" t="s">
        <v>4952</v>
      </c>
      <c r="F5892" s="280">
        <v>1314.71</v>
      </c>
    </row>
    <row r="5893" spans="1:6" ht="13.5">
      <c r="A5893" s="244" t="s">
        <v>15415</v>
      </c>
      <c r="B5893" s="244" t="str">
        <f t="shared" si="91"/>
        <v>97010U</v>
      </c>
      <c r="C5893" s="244" t="s">
        <v>8989</v>
      </c>
      <c r="D5893" s="244" t="s">
        <v>65</v>
      </c>
      <c r="E5893" s="244" t="s">
        <v>4952</v>
      </c>
      <c r="F5893" s="245">
        <v>40.840000000000003</v>
      </c>
    </row>
    <row r="5894" spans="1:6" ht="13.5">
      <c r="A5894" s="244" t="s">
        <v>15416</v>
      </c>
      <c r="B5894" s="244" t="str">
        <f t="shared" si="91"/>
        <v>97011U</v>
      </c>
      <c r="C5894" s="244" t="s">
        <v>8990</v>
      </c>
      <c r="D5894" s="244" t="s">
        <v>65</v>
      </c>
      <c r="E5894" s="244" t="s">
        <v>4952</v>
      </c>
      <c r="F5894" s="245">
        <v>31.78</v>
      </c>
    </row>
    <row r="5895" spans="1:6" ht="13.5">
      <c r="A5895" s="244" t="s">
        <v>15417</v>
      </c>
      <c r="B5895" s="244" t="str">
        <f t="shared" si="91"/>
        <v>97012U</v>
      </c>
      <c r="C5895" s="244" t="s">
        <v>8991</v>
      </c>
      <c r="D5895" s="244" t="s">
        <v>65</v>
      </c>
      <c r="E5895" s="244" t="s">
        <v>4952</v>
      </c>
      <c r="F5895" s="245">
        <v>27.25</v>
      </c>
    </row>
    <row r="5896" spans="1:6" ht="13.5">
      <c r="A5896" s="244" t="s">
        <v>15418</v>
      </c>
      <c r="B5896" s="244" t="str">
        <f t="shared" ref="B5896:B5959" si="92">A5896&amp;"U"</f>
        <v>97013U</v>
      </c>
      <c r="C5896" s="244" t="s">
        <v>8992</v>
      </c>
      <c r="D5896" s="244" t="s">
        <v>65</v>
      </c>
      <c r="E5896" s="244" t="s">
        <v>4900</v>
      </c>
      <c r="F5896" s="245">
        <v>48.49</v>
      </c>
    </row>
    <row r="5897" spans="1:6" ht="13.5">
      <c r="A5897" s="244" t="s">
        <v>15419</v>
      </c>
      <c r="B5897" s="244" t="str">
        <f t="shared" si="92"/>
        <v>97014U</v>
      </c>
      <c r="C5897" s="244" t="s">
        <v>8993</v>
      </c>
      <c r="D5897" s="244" t="s">
        <v>65</v>
      </c>
      <c r="E5897" s="244" t="s">
        <v>4900</v>
      </c>
      <c r="F5897" s="245">
        <v>37.06</v>
      </c>
    </row>
    <row r="5898" spans="1:6" ht="13.5">
      <c r="A5898" s="244" t="s">
        <v>15420</v>
      </c>
      <c r="B5898" s="244" t="str">
        <f t="shared" si="92"/>
        <v>97015U</v>
      </c>
      <c r="C5898" s="244" t="s">
        <v>8994</v>
      </c>
      <c r="D5898" s="244" t="s">
        <v>65</v>
      </c>
      <c r="E5898" s="244" t="s">
        <v>4900</v>
      </c>
      <c r="F5898" s="245">
        <v>31.27</v>
      </c>
    </row>
    <row r="5899" spans="1:6" ht="13.5">
      <c r="A5899" s="244" t="s">
        <v>15421</v>
      </c>
      <c r="B5899" s="244" t="str">
        <f t="shared" si="92"/>
        <v>97016U</v>
      </c>
      <c r="C5899" s="244" t="s">
        <v>8995</v>
      </c>
      <c r="D5899" s="244" t="s">
        <v>65</v>
      </c>
      <c r="E5899" s="244" t="s">
        <v>4952</v>
      </c>
      <c r="F5899" s="245">
        <v>35.67</v>
      </c>
    </row>
    <row r="5900" spans="1:6" ht="13.5">
      <c r="A5900" s="244" t="s">
        <v>15422</v>
      </c>
      <c r="B5900" s="244" t="str">
        <f t="shared" si="92"/>
        <v>97017U</v>
      </c>
      <c r="C5900" s="244" t="s">
        <v>8996</v>
      </c>
      <c r="D5900" s="244" t="s">
        <v>65</v>
      </c>
      <c r="E5900" s="244" t="s">
        <v>4952</v>
      </c>
      <c r="F5900" s="245">
        <v>27.07</v>
      </c>
    </row>
    <row r="5901" spans="1:6" ht="13.5">
      <c r="A5901" s="244" t="s">
        <v>15423</v>
      </c>
      <c r="B5901" s="244" t="str">
        <f t="shared" si="92"/>
        <v>97018U</v>
      </c>
      <c r="C5901" s="244" t="s">
        <v>8997</v>
      </c>
      <c r="D5901" s="244" t="s">
        <v>65</v>
      </c>
      <c r="E5901" s="244" t="s">
        <v>4952</v>
      </c>
      <c r="F5901" s="245">
        <v>22.6</v>
      </c>
    </row>
    <row r="5902" spans="1:6" ht="13.5">
      <c r="A5902" s="244" t="s">
        <v>15424</v>
      </c>
      <c r="B5902" s="244" t="str">
        <f t="shared" si="92"/>
        <v>97031U</v>
      </c>
      <c r="C5902" s="244" t="s">
        <v>8998</v>
      </c>
      <c r="D5902" s="244" t="s">
        <v>65</v>
      </c>
      <c r="E5902" s="244" t="s">
        <v>4952</v>
      </c>
      <c r="F5902" s="245">
        <v>59.23</v>
      </c>
    </row>
    <row r="5903" spans="1:6" ht="13.5">
      <c r="A5903" s="244" t="s">
        <v>15425</v>
      </c>
      <c r="B5903" s="244" t="str">
        <f t="shared" si="92"/>
        <v>97032U</v>
      </c>
      <c r="C5903" s="244" t="s">
        <v>15426</v>
      </c>
      <c r="D5903" s="244" t="s">
        <v>65</v>
      </c>
      <c r="E5903" s="244" t="s">
        <v>4952</v>
      </c>
      <c r="F5903" s="245">
        <v>36.909999999999997</v>
      </c>
    </row>
    <row r="5904" spans="1:6" ht="13.5">
      <c r="A5904" s="244" t="s">
        <v>15427</v>
      </c>
      <c r="B5904" s="244" t="str">
        <f t="shared" si="92"/>
        <v>97033U</v>
      </c>
      <c r="C5904" s="244" t="s">
        <v>15428</v>
      </c>
      <c r="D5904" s="244" t="s">
        <v>65</v>
      </c>
      <c r="E5904" s="244" t="s">
        <v>4952</v>
      </c>
      <c r="F5904" s="245">
        <v>63.99</v>
      </c>
    </row>
    <row r="5905" spans="1:6" ht="13.5">
      <c r="A5905" s="244" t="s">
        <v>15429</v>
      </c>
      <c r="B5905" s="244" t="str">
        <f t="shared" si="92"/>
        <v>97034U</v>
      </c>
      <c r="C5905" s="244" t="s">
        <v>15430</v>
      </c>
      <c r="D5905" s="244" t="s">
        <v>65</v>
      </c>
      <c r="E5905" s="244" t="s">
        <v>4952</v>
      </c>
      <c r="F5905" s="245">
        <v>38.56</v>
      </c>
    </row>
    <row r="5906" spans="1:6" ht="13.5">
      <c r="A5906" s="244" t="s">
        <v>15431</v>
      </c>
      <c r="B5906" s="244" t="str">
        <f t="shared" si="92"/>
        <v>97039U</v>
      </c>
      <c r="C5906" s="244" t="s">
        <v>8999</v>
      </c>
      <c r="D5906" s="244" t="s">
        <v>63</v>
      </c>
      <c r="E5906" s="244" t="s">
        <v>4900</v>
      </c>
      <c r="F5906" s="245">
        <v>27.85</v>
      </c>
    </row>
    <row r="5907" spans="1:6" ht="13.5">
      <c r="A5907" s="244" t="s">
        <v>15432</v>
      </c>
      <c r="B5907" s="244" t="str">
        <f t="shared" si="92"/>
        <v>97040U</v>
      </c>
      <c r="C5907" s="244" t="s">
        <v>9000</v>
      </c>
      <c r="D5907" s="244" t="s">
        <v>63</v>
      </c>
      <c r="E5907" s="244" t="s">
        <v>4900</v>
      </c>
      <c r="F5907" s="245">
        <v>10.88</v>
      </c>
    </row>
    <row r="5908" spans="1:6" ht="13.5">
      <c r="A5908" s="244" t="s">
        <v>15433</v>
      </c>
      <c r="B5908" s="244" t="str">
        <f t="shared" si="92"/>
        <v>97041U</v>
      </c>
      <c r="C5908" s="244" t="s">
        <v>9001</v>
      </c>
      <c r="D5908" s="244" t="s">
        <v>63</v>
      </c>
      <c r="E5908" s="244" t="s">
        <v>4900</v>
      </c>
      <c r="F5908" s="245">
        <v>124.23</v>
      </c>
    </row>
    <row r="5909" spans="1:6" ht="13.5">
      <c r="A5909" s="244" t="s">
        <v>15434</v>
      </c>
      <c r="B5909" s="244" t="str">
        <f t="shared" si="92"/>
        <v>97046U</v>
      </c>
      <c r="C5909" s="244" t="s">
        <v>15435</v>
      </c>
      <c r="D5909" s="244" t="s">
        <v>63</v>
      </c>
      <c r="E5909" s="244" t="s">
        <v>4952</v>
      </c>
      <c r="F5909" s="245">
        <v>0.24</v>
      </c>
    </row>
    <row r="5910" spans="1:6" ht="13.5">
      <c r="A5910" s="244" t="s">
        <v>15436</v>
      </c>
      <c r="B5910" s="244" t="str">
        <f t="shared" si="92"/>
        <v>97047U</v>
      </c>
      <c r="C5910" s="244" t="s">
        <v>15437</v>
      </c>
      <c r="D5910" s="244" t="s">
        <v>63</v>
      </c>
      <c r="E5910" s="244" t="s">
        <v>4952</v>
      </c>
      <c r="F5910" s="245">
        <v>0.09</v>
      </c>
    </row>
    <row r="5911" spans="1:6" ht="13.5">
      <c r="A5911" s="244" t="s">
        <v>15438</v>
      </c>
      <c r="B5911" s="244" t="str">
        <f t="shared" si="92"/>
        <v>97048U</v>
      </c>
      <c r="C5911" s="244" t="s">
        <v>15439</v>
      </c>
      <c r="D5911" s="244" t="s">
        <v>63</v>
      </c>
      <c r="E5911" s="244" t="s">
        <v>4952</v>
      </c>
      <c r="F5911" s="245">
        <v>0.06</v>
      </c>
    </row>
    <row r="5912" spans="1:6" ht="13.5">
      <c r="A5912" s="244" t="s">
        <v>15440</v>
      </c>
      <c r="B5912" s="244" t="str">
        <f t="shared" si="92"/>
        <v>97051U</v>
      </c>
      <c r="C5912" s="244" t="s">
        <v>9002</v>
      </c>
      <c r="D5912" s="244" t="s">
        <v>65</v>
      </c>
      <c r="E5912" s="244" t="s">
        <v>4952</v>
      </c>
      <c r="F5912" s="245">
        <v>0.48</v>
      </c>
    </row>
    <row r="5913" spans="1:6" ht="13.5">
      <c r="A5913" s="244" t="s">
        <v>15441</v>
      </c>
      <c r="B5913" s="244" t="str">
        <f t="shared" si="92"/>
        <v>97053U</v>
      </c>
      <c r="C5913" s="244" t="s">
        <v>9003</v>
      </c>
      <c r="D5913" s="244" t="s">
        <v>65</v>
      </c>
      <c r="E5913" s="244" t="s">
        <v>4952</v>
      </c>
      <c r="F5913" s="245">
        <v>15.38</v>
      </c>
    </row>
    <row r="5914" spans="1:6" ht="13.5">
      <c r="A5914" s="244" t="s">
        <v>15442</v>
      </c>
      <c r="B5914" s="244" t="str">
        <f t="shared" si="92"/>
        <v>97062U</v>
      </c>
      <c r="C5914" s="244" t="s">
        <v>9004</v>
      </c>
      <c r="D5914" s="244" t="s">
        <v>63</v>
      </c>
      <c r="E5914" s="244" t="s">
        <v>4952</v>
      </c>
      <c r="F5914" s="245">
        <v>4.88</v>
      </c>
    </row>
    <row r="5915" spans="1:6" ht="13.5">
      <c r="A5915" s="244" t="s">
        <v>15443</v>
      </c>
      <c r="B5915" s="244" t="str">
        <f t="shared" si="92"/>
        <v>97063U</v>
      </c>
      <c r="C5915" s="244" t="s">
        <v>9005</v>
      </c>
      <c r="D5915" s="244" t="s">
        <v>63</v>
      </c>
      <c r="E5915" s="244" t="s">
        <v>4900</v>
      </c>
      <c r="F5915" s="245">
        <v>8.9600000000000009</v>
      </c>
    </row>
    <row r="5916" spans="1:6" ht="13.5">
      <c r="A5916" s="244" t="s">
        <v>15444</v>
      </c>
      <c r="B5916" s="244" t="str">
        <f t="shared" si="92"/>
        <v>97064U</v>
      </c>
      <c r="C5916" s="244" t="s">
        <v>9006</v>
      </c>
      <c r="D5916" s="244" t="s">
        <v>65</v>
      </c>
      <c r="E5916" s="244" t="s">
        <v>4900</v>
      </c>
      <c r="F5916" s="245">
        <v>16.16</v>
      </c>
    </row>
    <row r="5917" spans="1:6" ht="13.5">
      <c r="A5917" s="244" t="s">
        <v>15445</v>
      </c>
      <c r="B5917" s="244" t="str">
        <f t="shared" si="92"/>
        <v>97065U</v>
      </c>
      <c r="C5917" s="244" t="s">
        <v>9007</v>
      </c>
      <c r="D5917" s="244" t="s">
        <v>79</v>
      </c>
      <c r="E5917" s="244" t="s">
        <v>4900</v>
      </c>
      <c r="F5917" s="245">
        <v>5.27</v>
      </c>
    </row>
    <row r="5918" spans="1:6" ht="13.5">
      <c r="A5918" s="244" t="s">
        <v>15446</v>
      </c>
      <c r="B5918" s="244" t="str">
        <f t="shared" si="92"/>
        <v>97066U</v>
      </c>
      <c r="C5918" s="244" t="s">
        <v>15447</v>
      </c>
      <c r="D5918" s="244" t="s">
        <v>63</v>
      </c>
      <c r="E5918" s="244" t="s">
        <v>4900</v>
      </c>
      <c r="F5918" s="245">
        <v>52.01</v>
      </c>
    </row>
    <row r="5919" spans="1:6" ht="13.5">
      <c r="A5919" s="244" t="s">
        <v>15448</v>
      </c>
      <c r="B5919" s="244" t="str">
        <f t="shared" si="92"/>
        <v>97067U</v>
      </c>
      <c r="C5919" s="244" t="s">
        <v>9008</v>
      </c>
      <c r="D5919" s="244" t="s">
        <v>65</v>
      </c>
      <c r="E5919" s="244" t="s">
        <v>4900</v>
      </c>
      <c r="F5919" s="245">
        <v>490.96</v>
      </c>
    </row>
    <row r="5920" spans="1:6" ht="13.5">
      <c r="A5920" s="244" t="s">
        <v>15449</v>
      </c>
      <c r="B5920" s="244" t="str">
        <f t="shared" si="92"/>
        <v>85421U</v>
      </c>
      <c r="C5920" s="244" t="s">
        <v>9009</v>
      </c>
      <c r="D5920" s="244" t="s">
        <v>63</v>
      </c>
      <c r="E5920" s="244" t="s">
        <v>4900</v>
      </c>
      <c r="F5920" s="245">
        <v>11.32</v>
      </c>
    </row>
    <row r="5921" spans="1:6" ht="13.5">
      <c r="A5921" s="244" t="s">
        <v>15450</v>
      </c>
      <c r="B5921" s="244" t="str">
        <f t="shared" si="92"/>
        <v>97621U</v>
      </c>
      <c r="C5921" s="244" t="s">
        <v>9010</v>
      </c>
      <c r="D5921" s="244" t="s">
        <v>79</v>
      </c>
      <c r="E5921" s="244" t="s">
        <v>5269</v>
      </c>
      <c r="F5921" s="245">
        <v>72.099999999999994</v>
      </c>
    </row>
    <row r="5922" spans="1:6" ht="13.5">
      <c r="A5922" s="244" t="s">
        <v>15451</v>
      </c>
      <c r="B5922" s="244" t="str">
        <f t="shared" si="92"/>
        <v>97622U</v>
      </c>
      <c r="C5922" s="244" t="s">
        <v>4811</v>
      </c>
      <c r="D5922" s="244" t="s">
        <v>79</v>
      </c>
      <c r="E5922" s="244" t="s">
        <v>5269</v>
      </c>
      <c r="F5922" s="245">
        <v>35.130000000000003</v>
      </c>
    </row>
    <row r="5923" spans="1:6" ht="13.5">
      <c r="A5923" s="244" t="s">
        <v>15452</v>
      </c>
      <c r="B5923" s="244" t="str">
        <f t="shared" si="92"/>
        <v>97623U</v>
      </c>
      <c r="C5923" s="244" t="s">
        <v>9011</v>
      </c>
      <c r="D5923" s="244" t="s">
        <v>79</v>
      </c>
      <c r="E5923" s="244" t="s">
        <v>5269</v>
      </c>
      <c r="F5923" s="245">
        <v>107.64</v>
      </c>
    </row>
    <row r="5924" spans="1:6" ht="13.5">
      <c r="A5924" s="244" t="s">
        <v>15453</v>
      </c>
      <c r="B5924" s="244" t="str">
        <f t="shared" si="92"/>
        <v>97624U</v>
      </c>
      <c r="C5924" s="244" t="s">
        <v>9012</v>
      </c>
      <c r="D5924" s="244" t="s">
        <v>79</v>
      </c>
      <c r="E5924" s="244" t="s">
        <v>5269</v>
      </c>
      <c r="F5924" s="245">
        <v>66.06</v>
      </c>
    </row>
    <row r="5925" spans="1:6" ht="13.5">
      <c r="A5925" s="244" t="s">
        <v>15454</v>
      </c>
      <c r="B5925" s="244" t="str">
        <f t="shared" si="92"/>
        <v>97625U</v>
      </c>
      <c r="C5925" s="244" t="s">
        <v>9013</v>
      </c>
      <c r="D5925" s="244" t="s">
        <v>79</v>
      </c>
      <c r="E5925" s="244" t="s">
        <v>4952</v>
      </c>
      <c r="F5925" s="245">
        <v>34.229999999999997</v>
      </c>
    </row>
    <row r="5926" spans="1:6" ht="13.5">
      <c r="A5926" s="244" t="s">
        <v>15455</v>
      </c>
      <c r="B5926" s="244" t="str">
        <f t="shared" si="92"/>
        <v>97626U</v>
      </c>
      <c r="C5926" s="244" t="s">
        <v>9014</v>
      </c>
      <c r="D5926" s="244" t="s">
        <v>79</v>
      </c>
      <c r="E5926" s="244" t="s">
        <v>4900</v>
      </c>
      <c r="F5926" s="245">
        <v>374.89</v>
      </c>
    </row>
    <row r="5927" spans="1:6" ht="13.5">
      <c r="A5927" s="244" t="s">
        <v>15456</v>
      </c>
      <c r="B5927" s="244" t="str">
        <f t="shared" si="92"/>
        <v>97627U</v>
      </c>
      <c r="C5927" s="244" t="s">
        <v>9015</v>
      </c>
      <c r="D5927" s="244" t="s">
        <v>79</v>
      </c>
      <c r="E5927" s="244" t="s">
        <v>4952</v>
      </c>
      <c r="F5927" s="245">
        <v>192.18</v>
      </c>
    </row>
    <row r="5928" spans="1:6" ht="13.5">
      <c r="A5928" s="244" t="s">
        <v>15457</v>
      </c>
      <c r="B5928" s="244" t="str">
        <f t="shared" si="92"/>
        <v>97628U</v>
      </c>
      <c r="C5928" s="244" t="s">
        <v>9016</v>
      </c>
      <c r="D5928" s="244" t="s">
        <v>79</v>
      </c>
      <c r="E5928" s="244" t="s">
        <v>5269</v>
      </c>
      <c r="F5928" s="245">
        <v>173.66</v>
      </c>
    </row>
    <row r="5929" spans="1:6" ht="13.5">
      <c r="A5929" s="244" t="s">
        <v>15458</v>
      </c>
      <c r="B5929" s="244" t="str">
        <f t="shared" si="92"/>
        <v>97629U</v>
      </c>
      <c r="C5929" s="244" t="s">
        <v>9017</v>
      </c>
      <c r="D5929" s="244" t="s">
        <v>79</v>
      </c>
      <c r="E5929" s="244" t="s">
        <v>4952</v>
      </c>
      <c r="F5929" s="245">
        <v>86.08</v>
      </c>
    </row>
    <row r="5930" spans="1:6" ht="13.5">
      <c r="A5930" s="244" t="s">
        <v>15459</v>
      </c>
      <c r="B5930" s="244" t="str">
        <f t="shared" si="92"/>
        <v>97631U</v>
      </c>
      <c r="C5930" s="244" t="s">
        <v>9018</v>
      </c>
      <c r="D5930" s="244" t="s">
        <v>63</v>
      </c>
      <c r="E5930" s="244" t="s">
        <v>5269</v>
      </c>
      <c r="F5930" s="245">
        <v>2.09</v>
      </c>
    </row>
    <row r="5931" spans="1:6" ht="13.5">
      <c r="A5931" s="244" t="s">
        <v>15460</v>
      </c>
      <c r="B5931" s="244" t="str">
        <f t="shared" si="92"/>
        <v>97632U</v>
      </c>
      <c r="C5931" s="244" t="s">
        <v>9019</v>
      </c>
      <c r="D5931" s="244" t="s">
        <v>65</v>
      </c>
      <c r="E5931" s="244" t="s">
        <v>4900</v>
      </c>
      <c r="F5931" s="245">
        <v>1.63</v>
      </c>
    </row>
    <row r="5932" spans="1:6" ht="13.5">
      <c r="A5932" s="244" t="s">
        <v>15461</v>
      </c>
      <c r="B5932" s="244" t="str">
        <f t="shared" si="92"/>
        <v>97633U</v>
      </c>
      <c r="C5932" s="244" t="s">
        <v>4812</v>
      </c>
      <c r="D5932" s="244" t="s">
        <v>63</v>
      </c>
      <c r="E5932" s="244" t="s">
        <v>4900</v>
      </c>
      <c r="F5932" s="245">
        <v>14.3</v>
      </c>
    </row>
    <row r="5933" spans="1:6" ht="13.5">
      <c r="A5933" s="244" t="s">
        <v>15462</v>
      </c>
      <c r="B5933" s="244" t="str">
        <f t="shared" si="92"/>
        <v>97634U</v>
      </c>
      <c r="C5933" s="244" t="s">
        <v>9020</v>
      </c>
      <c r="D5933" s="244" t="s">
        <v>63</v>
      </c>
      <c r="E5933" s="244" t="s">
        <v>4952</v>
      </c>
      <c r="F5933" s="245">
        <v>8.1300000000000008</v>
      </c>
    </row>
    <row r="5934" spans="1:6" ht="13.5">
      <c r="A5934" s="244" t="s">
        <v>15463</v>
      </c>
      <c r="B5934" s="244" t="str">
        <f t="shared" si="92"/>
        <v>97635U</v>
      </c>
      <c r="C5934" s="244" t="s">
        <v>9021</v>
      </c>
      <c r="D5934" s="244" t="s">
        <v>63</v>
      </c>
      <c r="E5934" s="244" t="s">
        <v>4900</v>
      </c>
      <c r="F5934" s="245">
        <v>10.23</v>
      </c>
    </row>
    <row r="5935" spans="1:6" ht="13.5">
      <c r="A5935" s="244" t="s">
        <v>15464</v>
      </c>
      <c r="B5935" s="244" t="str">
        <f t="shared" si="92"/>
        <v>97636U</v>
      </c>
      <c r="C5935" s="244" t="s">
        <v>9022</v>
      </c>
      <c r="D5935" s="244" t="s">
        <v>63</v>
      </c>
      <c r="E5935" s="244" t="s">
        <v>4952</v>
      </c>
      <c r="F5935" s="245">
        <v>9.85</v>
      </c>
    </row>
    <row r="5936" spans="1:6" ht="13.5">
      <c r="A5936" s="244" t="s">
        <v>15465</v>
      </c>
      <c r="B5936" s="244" t="str">
        <f t="shared" si="92"/>
        <v>97637U</v>
      </c>
      <c r="C5936" s="244" t="s">
        <v>9023</v>
      </c>
      <c r="D5936" s="244" t="s">
        <v>63</v>
      </c>
      <c r="E5936" s="244" t="s">
        <v>4900</v>
      </c>
      <c r="F5936" s="245">
        <v>2</v>
      </c>
    </row>
    <row r="5937" spans="1:6" ht="13.5">
      <c r="A5937" s="244" t="s">
        <v>15466</v>
      </c>
      <c r="B5937" s="244" t="str">
        <f t="shared" si="92"/>
        <v>97638U</v>
      </c>
      <c r="C5937" s="244" t="s">
        <v>9024</v>
      </c>
      <c r="D5937" s="244" t="s">
        <v>63</v>
      </c>
      <c r="E5937" s="244" t="s">
        <v>4900</v>
      </c>
      <c r="F5937" s="245">
        <v>5.84</v>
      </c>
    </row>
    <row r="5938" spans="1:6" ht="13.5">
      <c r="A5938" s="244" t="s">
        <v>15467</v>
      </c>
      <c r="B5938" s="244" t="str">
        <f t="shared" si="92"/>
        <v>97639U</v>
      </c>
      <c r="C5938" s="244" t="s">
        <v>9025</v>
      </c>
      <c r="D5938" s="244" t="s">
        <v>63</v>
      </c>
      <c r="E5938" s="244" t="s">
        <v>5269</v>
      </c>
      <c r="F5938" s="245">
        <v>12.72</v>
      </c>
    </row>
    <row r="5939" spans="1:6" ht="13.5">
      <c r="A5939" s="244" t="s">
        <v>15468</v>
      </c>
      <c r="B5939" s="244" t="str">
        <f t="shared" si="92"/>
        <v>97640U</v>
      </c>
      <c r="C5939" s="244" t="s">
        <v>9026</v>
      </c>
      <c r="D5939" s="244" t="s">
        <v>63</v>
      </c>
      <c r="E5939" s="244" t="s">
        <v>4900</v>
      </c>
      <c r="F5939" s="245">
        <v>1.26</v>
      </c>
    </row>
    <row r="5940" spans="1:6" ht="13.5">
      <c r="A5940" s="244" t="s">
        <v>15469</v>
      </c>
      <c r="B5940" s="244" t="str">
        <f t="shared" si="92"/>
        <v>97641U</v>
      </c>
      <c r="C5940" s="244" t="s">
        <v>9027</v>
      </c>
      <c r="D5940" s="244" t="s">
        <v>63</v>
      </c>
      <c r="E5940" s="244" t="s">
        <v>4900</v>
      </c>
      <c r="F5940" s="245">
        <v>2.99</v>
      </c>
    </row>
    <row r="5941" spans="1:6" ht="13.5">
      <c r="A5941" s="244" t="s">
        <v>15470</v>
      </c>
      <c r="B5941" s="244" t="str">
        <f t="shared" si="92"/>
        <v>97642U</v>
      </c>
      <c r="C5941" s="244" t="s">
        <v>9028</v>
      </c>
      <c r="D5941" s="244" t="s">
        <v>63</v>
      </c>
      <c r="E5941" s="244" t="s">
        <v>4900</v>
      </c>
      <c r="F5941" s="245">
        <v>2.2599999999999998</v>
      </c>
    </row>
    <row r="5942" spans="1:6" ht="13.5">
      <c r="A5942" s="244" t="s">
        <v>15471</v>
      </c>
      <c r="B5942" s="244" t="str">
        <f t="shared" si="92"/>
        <v>97643U</v>
      </c>
      <c r="C5942" s="244" t="s">
        <v>9029</v>
      </c>
      <c r="D5942" s="244" t="s">
        <v>63</v>
      </c>
      <c r="E5942" s="244" t="s">
        <v>5269</v>
      </c>
      <c r="F5942" s="245">
        <v>15.61</v>
      </c>
    </row>
    <row r="5943" spans="1:6" ht="13.5">
      <c r="A5943" s="244" t="s">
        <v>15472</v>
      </c>
      <c r="B5943" s="244" t="str">
        <f t="shared" si="92"/>
        <v>97644U</v>
      </c>
      <c r="C5943" s="244" t="s">
        <v>9030</v>
      </c>
      <c r="D5943" s="244" t="s">
        <v>63</v>
      </c>
      <c r="E5943" s="244" t="s">
        <v>5269</v>
      </c>
      <c r="F5943" s="245">
        <v>5.87</v>
      </c>
    </row>
    <row r="5944" spans="1:6" ht="13.5">
      <c r="A5944" s="244" t="s">
        <v>15473</v>
      </c>
      <c r="B5944" s="244" t="str">
        <f t="shared" si="92"/>
        <v>97645U</v>
      </c>
      <c r="C5944" s="244" t="s">
        <v>9031</v>
      </c>
      <c r="D5944" s="244" t="s">
        <v>63</v>
      </c>
      <c r="E5944" s="244" t="s">
        <v>4900</v>
      </c>
      <c r="F5944" s="245">
        <v>20.64</v>
      </c>
    </row>
    <row r="5945" spans="1:6" ht="13.5">
      <c r="A5945" s="244" t="s">
        <v>15474</v>
      </c>
      <c r="B5945" s="244" t="str">
        <f t="shared" si="92"/>
        <v>97647U</v>
      </c>
      <c r="C5945" s="244" t="s">
        <v>9032</v>
      </c>
      <c r="D5945" s="244" t="s">
        <v>63</v>
      </c>
      <c r="E5945" s="244" t="s">
        <v>4900</v>
      </c>
      <c r="F5945" s="245">
        <v>2.2599999999999998</v>
      </c>
    </row>
    <row r="5946" spans="1:6" ht="13.5">
      <c r="A5946" s="244" t="s">
        <v>15475</v>
      </c>
      <c r="B5946" s="244" t="str">
        <f t="shared" si="92"/>
        <v>97648U</v>
      </c>
      <c r="C5946" s="244" t="s">
        <v>9033</v>
      </c>
      <c r="D5946" s="244" t="s">
        <v>63</v>
      </c>
      <c r="E5946" s="244" t="s">
        <v>4900</v>
      </c>
      <c r="F5946" s="245">
        <v>1.3</v>
      </c>
    </row>
    <row r="5947" spans="1:6" ht="13.5">
      <c r="A5947" s="244" t="s">
        <v>15476</v>
      </c>
      <c r="B5947" s="244" t="str">
        <f t="shared" si="92"/>
        <v>97649U</v>
      </c>
      <c r="C5947" s="244" t="s">
        <v>9034</v>
      </c>
      <c r="D5947" s="244" t="s">
        <v>63</v>
      </c>
      <c r="E5947" s="244" t="s">
        <v>4952</v>
      </c>
      <c r="F5947" s="245">
        <v>2.86</v>
      </c>
    </row>
    <row r="5948" spans="1:6" ht="13.5">
      <c r="A5948" s="244" t="s">
        <v>15477</v>
      </c>
      <c r="B5948" s="244" t="str">
        <f t="shared" si="92"/>
        <v>97650U</v>
      </c>
      <c r="C5948" s="244" t="s">
        <v>9035</v>
      </c>
      <c r="D5948" s="244" t="s">
        <v>63</v>
      </c>
      <c r="E5948" s="244" t="s">
        <v>4900</v>
      </c>
      <c r="F5948" s="245">
        <v>4.8600000000000003</v>
      </c>
    </row>
    <row r="5949" spans="1:6" ht="13.5">
      <c r="A5949" s="244" t="s">
        <v>15478</v>
      </c>
      <c r="B5949" s="244" t="str">
        <f t="shared" si="92"/>
        <v>97651U</v>
      </c>
      <c r="C5949" s="244" t="s">
        <v>9036</v>
      </c>
      <c r="D5949" s="244" t="s">
        <v>2</v>
      </c>
      <c r="E5949" s="244" t="s">
        <v>4900</v>
      </c>
      <c r="F5949" s="245">
        <v>53.89</v>
      </c>
    </row>
    <row r="5950" spans="1:6" ht="13.5">
      <c r="A5950" s="244" t="s">
        <v>15479</v>
      </c>
      <c r="B5950" s="244" t="str">
        <f t="shared" si="92"/>
        <v>97652U</v>
      </c>
      <c r="C5950" s="244" t="s">
        <v>9037</v>
      </c>
      <c r="D5950" s="244" t="s">
        <v>2</v>
      </c>
      <c r="E5950" s="244" t="s">
        <v>4900</v>
      </c>
      <c r="F5950" s="245">
        <v>122.18</v>
      </c>
    </row>
    <row r="5951" spans="1:6" ht="13.5">
      <c r="A5951" s="244" t="s">
        <v>15480</v>
      </c>
      <c r="B5951" s="244" t="str">
        <f t="shared" si="92"/>
        <v>97653U</v>
      </c>
      <c r="C5951" s="244" t="s">
        <v>9038</v>
      </c>
      <c r="D5951" s="244" t="s">
        <v>2</v>
      </c>
      <c r="E5951" s="244" t="s">
        <v>4952</v>
      </c>
      <c r="F5951" s="245">
        <v>86.44</v>
      </c>
    </row>
    <row r="5952" spans="1:6" ht="13.5">
      <c r="A5952" s="244" t="s">
        <v>15481</v>
      </c>
      <c r="B5952" s="244" t="str">
        <f t="shared" si="92"/>
        <v>97654U</v>
      </c>
      <c r="C5952" s="244" t="s">
        <v>9039</v>
      </c>
      <c r="D5952" s="244" t="s">
        <v>2</v>
      </c>
      <c r="E5952" s="244" t="s">
        <v>4952</v>
      </c>
      <c r="F5952" s="245">
        <v>105.14</v>
      </c>
    </row>
    <row r="5953" spans="1:6" ht="13.5">
      <c r="A5953" s="244" t="s">
        <v>15482</v>
      </c>
      <c r="B5953" s="244" t="str">
        <f t="shared" si="92"/>
        <v>97655U</v>
      </c>
      <c r="C5953" s="244" t="s">
        <v>9040</v>
      </c>
      <c r="D5953" s="244" t="s">
        <v>63</v>
      </c>
      <c r="E5953" s="244" t="s">
        <v>4900</v>
      </c>
      <c r="F5953" s="245">
        <v>13.94</v>
      </c>
    </row>
    <row r="5954" spans="1:6" ht="13.5">
      <c r="A5954" s="244" t="s">
        <v>15483</v>
      </c>
      <c r="B5954" s="244" t="str">
        <f t="shared" si="92"/>
        <v>97656U</v>
      </c>
      <c r="C5954" s="244" t="s">
        <v>9041</v>
      </c>
      <c r="D5954" s="244" t="s">
        <v>2</v>
      </c>
      <c r="E5954" s="244" t="s">
        <v>4900</v>
      </c>
      <c r="F5954" s="245">
        <v>140.07</v>
      </c>
    </row>
    <row r="5955" spans="1:6" ht="13.5">
      <c r="A5955" s="244" t="s">
        <v>15484</v>
      </c>
      <c r="B5955" s="244" t="str">
        <f t="shared" si="92"/>
        <v>97657U</v>
      </c>
      <c r="C5955" s="244" t="s">
        <v>9042</v>
      </c>
      <c r="D5955" s="244" t="s">
        <v>2</v>
      </c>
      <c r="E5955" s="244" t="s">
        <v>4900</v>
      </c>
      <c r="F5955" s="245">
        <v>277.63</v>
      </c>
    </row>
    <row r="5956" spans="1:6" ht="13.5">
      <c r="A5956" s="244" t="s">
        <v>15485</v>
      </c>
      <c r="B5956" s="244" t="str">
        <f t="shared" si="92"/>
        <v>97658U</v>
      </c>
      <c r="C5956" s="244" t="s">
        <v>9043</v>
      </c>
      <c r="D5956" s="244" t="s">
        <v>2</v>
      </c>
      <c r="E5956" s="244" t="s">
        <v>4952</v>
      </c>
      <c r="F5956" s="245">
        <v>120.42</v>
      </c>
    </row>
    <row r="5957" spans="1:6" ht="13.5">
      <c r="A5957" s="244" t="s">
        <v>15486</v>
      </c>
      <c r="B5957" s="244" t="str">
        <f t="shared" si="92"/>
        <v>97659U</v>
      </c>
      <c r="C5957" s="244" t="s">
        <v>9044</v>
      </c>
      <c r="D5957" s="244" t="s">
        <v>2</v>
      </c>
      <c r="E5957" s="244" t="s">
        <v>4952</v>
      </c>
      <c r="F5957" s="245">
        <v>159.97</v>
      </c>
    </row>
    <row r="5958" spans="1:6" ht="13.5">
      <c r="A5958" s="244" t="s">
        <v>15487</v>
      </c>
      <c r="B5958" s="244" t="str">
        <f t="shared" si="92"/>
        <v>97660U</v>
      </c>
      <c r="C5958" s="244" t="s">
        <v>4813</v>
      </c>
      <c r="D5958" s="244" t="s">
        <v>2</v>
      </c>
      <c r="E5958" s="244" t="s">
        <v>5269</v>
      </c>
      <c r="F5958" s="245">
        <v>0.41</v>
      </c>
    </row>
    <row r="5959" spans="1:6" ht="13.5">
      <c r="A5959" s="244" t="s">
        <v>15488</v>
      </c>
      <c r="B5959" s="244" t="str">
        <f t="shared" si="92"/>
        <v>97661U</v>
      </c>
      <c r="C5959" s="244" t="s">
        <v>9045</v>
      </c>
      <c r="D5959" s="244" t="s">
        <v>65</v>
      </c>
      <c r="E5959" s="244" t="s">
        <v>5269</v>
      </c>
      <c r="F5959" s="245">
        <v>0.43</v>
      </c>
    </row>
    <row r="5960" spans="1:6" ht="13.5">
      <c r="A5960" s="244" t="s">
        <v>15489</v>
      </c>
      <c r="B5960" s="244" t="str">
        <f t="shared" ref="B5960:B6023" si="93">A5960&amp;"U"</f>
        <v>97662U</v>
      </c>
      <c r="C5960" s="244" t="s">
        <v>9046</v>
      </c>
      <c r="D5960" s="244" t="s">
        <v>65</v>
      </c>
      <c r="E5960" s="244" t="s">
        <v>5269</v>
      </c>
      <c r="F5960" s="245">
        <v>0.3</v>
      </c>
    </row>
    <row r="5961" spans="1:6" ht="13.5">
      <c r="A5961" s="244" t="s">
        <v>15490</v>
      </c>
      <c r="B5961" s="244" t="str">
        <f t="shared" si="93"/>
        <v>97663U</v>
      </c>
      <c r="C5961" s="244" t="s">
        <v>9047</v>
      </c>
      <c r="D5961" s="244" t="s">
        <v>2</v>
      </c>
      <c r="E5961" s="244" t="s">
        <v>5269</v>
      </c>
      <c r="F5961" s="245">
        <v>7.77</v>
      </c>
    </row>
    <row r="5962" spans="1:6" ht="13.5">
      <c r="A5962" s="244" t="s">
        <v>15491</v>
      </c>
      <c r="B5962" s="244" t="str">
        <f t="shared" si="93"/>
        <v>97664U</v>
      </c>
      <c r="C5962" s="244" t="s">
        <v>9048</v>
      </c>
      <c r="D5962" s="244" t="s">
        <v>2</v>
      </c>
      <c r="E5962" s="244" t="s">
        <v>5269</v>
      </c>
      <c r="F5962" s="245">
        <v>0.96</v>
      </c>
    </row>
    <row r="5963" spans="1:6" ht="13.5">
      <c r="A5963" s="244" t="s">
        <v>15492</v>
      </c>
      <c r="B5963" s="244" t="str">
        <f t="shared" si="93"/>
        <v>97665U</v>
      </c>
      <c r="C5963" s="244" t="s">
        <v>4814</v>
      </c>
      <c r="D5963" s="244" t="s">
        <v>2</v>
      </c>
      <c r="E5963" s="244" t="s">
        <v>5269</v>
      </c>
      <c r="F5963" s="245">
        <v>0.81</v>
      </c>
    </row>
    <row r="5964" spans="1:6" ht="13.5">
      <c r="A5964" s="244" t="s">
        <v>15493</v>
      </c>
      <c r="B5964" s="244" t="str">
        <f t="shared" si="93"/>
        <v>97666U</v>
      </c>
      <c r="C5964" s="244" t="s">
        <v>9049</v>
      </c>
      <c r="D5964" s="244" t="s">
        <v>2</v>
      </c>
      <c r="E5964" s="244" t="s">
        <v>5269</v>
      </c>
      <c r="F5964" s="245">
        <v>5.66</v>
      </c>
    </row>
    <row r="5965" spans="1:6" ht="13.5">
      <c r="A5965" s="244" t="s">
        <v>15494</v>
      </c>
      <c r="B5965" s="244" t="str">
        <f t="shared" si="93"/>
        <v>95967U</v>
      </c>
      <c r="C5965" s="244" t="s">
        <v>9050</v>
      </c>
      <c r="D5965" s="244" t="s">
        <v>83</v>
      </c>
      <c r="E5965" s="244" t="s">
        <v>4900</v>
      </c>
      <c r="F5965" s="245">
        <v>119.16</v>
      </c>
    </row>
    <row r="5966" spans="1:6" ht="13.5">
      <c r="A5966" s="244" t="s">
        <v>15495</v>
      </c>
      <c r="B5966" s="244" t="str">
        <f t="shared" si="93"/>
        <v>99058U</v>
      </c>
      <c r="C5966" s="244" t="s">
        <v>15496</v>
      </c>
      <c r="D5966" s="244" t="s">
        <v>2</v>
      </c>
      <c r="E5966" s="244" t="s">
        <v>4952</v>
      </c>
      <c r="F5966" s="245">
        <v>5.45</v>
      </c>
    </row>
    <row r="5967" spans="1:6" ht="13.5">
      <c r="A5967" s="244" t="s">
        <v>15497</v>
      </c>
      <c r="B5967" s="244" t="str">
        <f t="shared" si="93"/>
        <v>99059U</v>
      </c>
      <c r="C5967" s="244" t="s">
        <v>15498</v>
      </c>
      <c r="D5967" s="244" t="s">
        <v>65</v>
      </c>
      <c r="E5967" s="244" t="s">
        <v>4900</v>
      </c>
      <c r="F5967" s="245">
        <v>34.880000000000003</v>
      </c>
    </row>
    <row r="5968" spans="1:6" ht="13.5">
      <c r="A5968" s="244" t="s">
        <v>15499</v>
      </c>
      <c r="B5968" s="244" t="str">
        <f t="shared" si="93"/>
        <v>99060U</v>
      </c>
      <c r="C5968" s="244" t="s">
        <v>18006</v>
      </c>
      <c r="D5968" s="244" t="s">
        <v>2</v>
      </c>
      <c r="E5968" s="244" t="s">
        <v>4900</v>
      </c>
      <c r="F5968" s="245">
        <v>90.43</v>
      </c>
    </row>
    <row r="5969" spans="1:6" ht="13.5">
      <c r="A5969" s="244" t="s">
        <v>15500</v>
      </c>
      <c r="B5969" s="244" t="str">
        <f t="shared" si="93"/>
        <v>99061U</v>
      </c>
      <c r="C5969" s="244" t="s">
        <v>18007</v>
      </c>
      <c r="D5969" s="244" t="s">
        <v>2</v>
      </c>
      <c r="E5969" s="244" t="s">
        <v>4900</v>
      </c>
      <c r="F5969" s="245">
        <v>60.75</v>
      </c>
    </row>
    <row r="5970" spans="1:6" ht="13.5">
      <c r="A5970" s="244" t="s">
        <v>15501</v>
      </c>
      <c r="B5970" s="244" t="str">
        <f t="shared" si="93"/>
        <v>99062U</v>
      </c>
      <c r="C5970" s="244" t="s">
        <v>15502</v>
      </c>
      <c r="D5970" s="244" t="s">
        <v>2</v>
      </c>
      <c r="E5970" s="244" t="s">
        <v>4900</v>
      </c>
      <c r="F5970" s="245">
        <v>1.7</v>
      </c>
    </row>
    <row r="5971" spans="1:6" ht="13.5">
      <c r="A5971" s="244" t="s">
        <v>15503</v>
      </c>
      <c r="B5971" s="244" t="str">
        <f t="shared" si="93"/>
        <v>99063U</v>
      </c>
      <c r="C5971" s="244" t="s">
        <v>15504</v>
      </c>
      <c r="D5971" s="244" t="s">
        <v>65</v>
      </c>
      <c r="E5971" s="244" t="s">
        <v>4900</v>
      </c>
      <c r="F5971" s="245">
        <v>3.03</v>
      </c>
    </row>
    <row r="5972" spans="1:6" ht="13.5">
      <c r="A5972" s="244" t="s">
        <v>15505</v>
      </c>
      <c r="B5972" s="244" t="str">
        <f t="shared" si="93"/>
        <v>99064U</v>
      </c>
      <c r="C5972" s="244" t="s">
        <v>15506</v>
      </c>
      <c r="D5972" s="244" t="s">
        <v>65</v>
      </c>
      <c r="E5972" s="244" t="s">
        <v>4952</v>
      </c>
      <c r="F5972" s="245">
        <v>0.27</v>
      </c>
    </row>
    <row r="5973" spans="1:6" ht="13.5">
      <c r="A5973" s="244" t="s">
        <v>15507</v>
      </c>
      <c r="B5973" s="244" t="str">
        <f t="shared" si="93"/>
        <v>93588U</v>
      </c>
      <c r="C5973" s="244" t="s">
        <v>9051</v>
      </c>
      <c r="D5973" s="244" t="s">
        <v>8310</v>
      </c>
      <c r="E5973" s="244" t="s">
        <v>4952</v>
      </c>
      <c r="F5973" s="245">
        <v>1.29</v>
      </c>
    </row>
    <row r="5974" spans="1:6" ht="13.5">
      <c r="A5974" s="244" t="s">
        <v>15508</v>
      </c>
      <c r="B5974" s="244" t="str">
        <f t="shared" si="93"/>
        <v>93589U</v>
      </c>
      <c r="C5974" s="244" t="s">
        <v>9052</v>
      </c>
      <c r="D5974" s="244" t="s">
        <v>8310</v>
      </c>
      <c r="E5974" s="244" t="s">
        <v>4952</v>
      </c>
      <c r="F5974" s="245">
        <v>0.99</v>
      </c>
    </row>
    <row r="5975" spans="1:6" ht="13.5">
      <c r="A5975" s="244" t="s">
        <v>15509</v>
      </c>
      <c r="B5975" s="244" t="str">
        <f t="shared" si="93"/>
        <v>93590U</v>
      </c>
      <c r="C5975" s="244" t="s">
        <v>9053</v>
      </c>
      <c r="D5975" s="244" t="s">
        <v>8310</v>
      </c>
      <c r="E5975" s="244" t="s">
        <v>4952</v>
      </c>
      <c r="F5975" s="245">
        <v>0.66</v>
      </c>
    </row>
    <row r="5976" spans="1:6" ht="13.5">
      <c r="A5976" s="244" t="s">
        <v>15510</v>
      </c>
      <c r="B5976" s="244" t="str">
        <f t="shared" si="93"/>
        <v>93591U</v>
      </c>
      <c r="C5976" s="244" t="s">
        <v>9054</v>
      </c>
      <c r="D5976" s="244" t="s">
        <v>8310</v>
      </c>
      <c r="E5976" s="244" t="s">
        <v>4952</v>
      </c>
      <c r="F5976" s="245">
        <v>1.1499999999999999</v>
      </c>
    </row>
    <row r="5977" spans="1:6" ht="13.5">
      <c r="A5977" s="244" t="s">
        <v>15511</v>
      </c>
      <c r="B5977" s="244" t="str">
        <f t="shared" si="93"/>
        <v>93592U</v>
      </c>
      <c r="C5977" s="244" t="s">
        <v>9055</v>
      </c>
      <c r="D5977" s="244" t="s">
        <v>8310</v>
      </c>
      <c r="E5977" s="244" t="s">
        <v>4952</v>
      </c>
      <c r="F5977" s="245">
        <v>0.87</v>
      </c>
    </row>
    <row r="5978" spans="1:6" ht="13.5">
      <c r="A5978" s="244" t="s">
        <v>15512</v>
      </c>
      <c r="B5978" s="244" t="str">
        <f t="shared" si="93"/>
        <v>93593U</v>
      </c>
      <c r="C5978" s="244" t="s">
        <v>9056</v>
      </c>
      <c r="D5978" s="244" t="s">
        <v>8310</v>
      </c>
      <c r="E5978" s="244" t="s">
        <v>4952</v>
      </c>
      <c r="F5978" s="245">
        <v>0.57999999999999996</v>
      </c>
    </row>
    <row r="5979" spans="1:6" ht="13.5">
      <c r="A5979" s="244" t="s">
        <v>15513</v>
      </c>
      <c r="B5979" s="244" t="str">
        <f t="shared" si="93"/>
        <v>93594U</v>
      </c>
      <c r="C5979" s="244" t="s">
        <v>9057</v>
      </c>
      <c r="D5979" s="244" t="s">
        <v>8299</v>
      </c>
      <c r="E5979" s="244" t="s">
        <v>4952</v>
      </c>
      <c r="F5979" s="245">
        <v>0.86</v>
      </c>
    </row>
    <row r="5980" spans="1:6" ht="13.5">
      <c r="A5980" s="244" t="s">
        <v>15514</v>
      </c>
      <c r="B5980" s="244" t="str">
        <f t="shared" si="93"/>
        <v>93595U</v>
      </c>
      <c r="C5980" s="244" t="s">
        <v>9058</v>
      </c>
      <c r="D5980" s="244" t="s">
        <v>8299</v>
      </c>
      <c r="E5980" s="244" t="s">
        <v>4952</v>
      </c>
      <c r="F5980" s="245">
        <v>0.66</v>
      </c>
    </row>
    <row r="5981" spans="1:6" ht="13.5">
      <c r="A5981" s="244" t="s">
        <v>15515</v>
      </c>
      <c r="B5981" s="244" t="str">
        <f t="shared" si="93"/>
        <v>93596U</v>
      </c>
      <c r="C5981" s="244" t="s">
        <v>9059</v>
      </c>
      <c r="D5981" s="244" t="s">
        <v>8299</v>
      </c>
      <c r="E5981" s="244" t="s">
        <v>4952</v>
      </c>
      <c r="F5981" s="245">
        <v>0.44</v>
      </c>
    </row>
    <row r="5982" spans="1:6" ht="13.5">
      <c r="A5982" s="244" t="s">
        <v>15516</v>
      </c>
      <c r="B5982" s="244" t="str">
        <f t="shared" si="93"/>
        <v>93597U</v>
      </c>
      <c r="C5982" s="244" t="s">
        <v>9060</v>
      </c>
      <c r="D5982" s="244" t="s">
        <v>8299</v>
      </c>
      <c r="E5982" s="244" t="s">
        <v>4952</v>
      </c>
      <c r="F5982" s="245">
        <v>0.76</v>
      </c>
    </row>
    <row r="5983" spans="1:6" ht="13.5">
      <c r="A5983" s="244" t="s">
        <v>15517</v>
      </c>
      <c r="B5983" s="244" t="str">
        <f t="shared" si="93"/>
        <v>93598U</v>
      </c>
      <c r="C5983" s="244" t="s">
        <v>9061</v>
      </c>
      <c r="D5983" s="244" t="s">
        <v>8299</v>
      </c>
      <c r="E5983" s="244" t="s">
        <v>4952</v>
      </c>
      <c r="F5983" s="245">
        <v>0.57999999999999996</v>
      </c>
    </row>
    <row r="5984" spans="1:6" ht="13.5">
      <c r="A5984" s="244" t="s">
        <v>15518</v>
      </c>
      <c r="B5984" s="244" t="str">
        <f t="shared" si="93"/>
        <v>93599U</v>
      </c>
      <c r="C5984" s="244" t="s">
        <v>9062</v>
      </c>
      <c r="D5984" s="244" t="s">
        <v>8299</v>
      </c>
      <c r="E5984" s="244" t="s">
        <v>4952</v>
      </c>
      <c r="F5984" s="245">
        <v>0.38</v>
      </c>
    </row>
    <row r="5985" spans="1:6" ht="13.5">
      <c r="A5985" s="244" t="s">
        <v>15519</v>
      </c>
      <c r="B5985" s="244" t="str">
        <f t="shared" si="93"/>
        <v>95425U</v>
      </c>
      <c r="C5985" s="244" t="s">
        <v>9063</v>
      </c>
      <c r="D5985" s="244" t="s">
        <v>8310</v>
      </c>
      <c r="E5985" s="244" t="s">
        <v>4952</v>
      </c>
      <c r="F5985" s="245">
        <v>0.97</v>
      </c>
    </row>
    <row r="5986" spans="1:6" ht="13.5">
      <c r="A5986" s="244" t="s">
        <v>15520</v>
      </c>
      <c r="B5986" s="244" t="str">
        <f t="shared" si="93"/>
        <v>95426U</v>
      </c>
      <c r="C5986" s="244" t="s">
        <v>9064</v>
      </c>
      <c r="D5986" s="244" t="s">
        <v>8310</v>
      </c>
      <c r="E5986" s="244" t="s">
        <v>4952</v>
      </c>
      <c r="F5986" s="245">
        <v>0.74</v>
      </c>
    </row>
    <row r="5987" spans="1:6" ht="13.5">
      <c r="A5987" s="244" t="s">
        <v>15521</v>
      </c>
      <c r="B5987" s="244" t="str">
        <f t="shared" si="93"/>
        <v>95427U</v>
      </c>
      <c r="C5987" s="244" t="s">
        <v>9065</v>
      </c>
      <c r="D5987" s="244" t="s">
        <v>8310</v>
      </c>
      <c r="E5987" s="244" t="s">
        <v>4952</v>
      </c>
      <c r="F5987" s="245">
        <v>0.5</v>
      </c>
    </row>
    <row r="5988" spans="1:6" ht="13.5">
      <c r="A5988" s="244" t="s">
        <v>15522</v>
      </c>
      <c r="B5988" s="244" t="str">
        <f t="shared" si="93"/>
        <v>95428U</v>
      </c>
      <c r="C5988" s="244" t="s">
        <v>9066</v>
      </c>
      <c r="D5988" s="244" t="s">
        <v>8299</v>
      </c>
      <c r="E5988" s="244" t="s">
        <v>4952</v>
      </c>
      <c r="F5988" s="245">
        <v>0.64</v>
      </c>
    </row>
    <row r="5989" spans="1:6" ht="13.5">
      <c r="A5989" s="244" t="s">
        <v>15523</v>
      </c>
      <c r="B5989" s="244" t="str">
        <f t="shared" si="93"/>
        <v>95429U</v>
      </c>
      <c r="C5989" s="244" t="s">
        <v>9067</v>
      </c>
      <c r="D5989" s="244" t="s">
        <v>8299</v>
      </c>
      <c r="E5989" s="244" t="s">
        <v>4952</v>
      </c>
      <c r="F5989" s="245">
        <v>0.5</v>
      </c>
    </row>
    <row r="5990" spans="1:6" ht="13.5">
      <c r="A5990" s="244" t="s">
        <v>15524</v>
      </c>
      <c r="B5990" s="244" t="str">
        <f t="shared" si="93"/>
        <v>95430U</v>
      </c>
      <c r="C5990" s="244" t="s">
        <v>9068</v>
      </c>
      <c r="D5990" s="244" t="s">
        <v>8299</v>
      </c>
      <c r="E5990" s="244" t="s">
        <v>4952</v>
      </c>
      <c r="F5990" s="245">
        <v>0.33</v>
      </c>
    </row>
    <row r="5991" spans="1:6" ht="13.5">
      <c r="A5991" s="244" t="s">
        <v>15525</v>
      </c>
      <c r="B5991" s="244" t="str">
        <f t="shared" si="93"/>
        <v>95875U</v>
      </c>
      <c r="C5991" s="244" t="s">
        <v>9069</v>
      </c>
      <c r="D5991" s="244" t="s">
        <v>8310</v>
      </c>
      <c r="E5991" s="244" t="s">
        <v>4952</v>
      </c>
      <c r="F5991" s="245">
        <v>0.93</v>
      </c>
    </row>
    <row r="5992" spans="1:6" ht="13.5">
      <c r="A5992" s="244" t="s">
        <v>15526</v>
      </c>
      <c r="B5992" s="244" t="str">
        <f t="shared" si="93"/>
        <v>95876U</v>
      </c>
      <c r="C5992" s="244" t="s">
        <v>9070</v>
      </c>
      <c r="D5992" s="244" t="s">
        <v>8310</v>
      </c>
      <c r="E5992" s="244" t="s">
        <v>4952</v>
      </c>
      <c r="F5992" s="245">
        <v>0.82</v>
      </c>
    </row>
    <row r="5993" spans="1:6" ht="13.5">
      <c r="A5993" s="244" t="s">
        <v>15527</v>
      </c>
      <c r="B5993" s="244" t="str">
        <f t="shared" si="93"/>
        <v>95877U</v>
      </c>
      <c r="C5993" s="244" t="s">
        <v>9071</v>
      </c>
      <c r="D5993" s="244" t="s">
        <v>8310</v>
      </c>
      <c r="E5993" s="244" t="s">
        <v>4952</v>
      </c>
      <c r="F5993" s="245">
        <v>0.7</v>
      </c>
    </row>
    <row r="5994" spans="1:6" ht="13.5">
      <c r="A5994" s="244" t="s">
        <v>15528</v>
      </c>
      <c r="B5994" s="244" t="str">
        <f t="shared" si="93"/>
        <v>95878U</v>
      </c>
      <c r="C5994" s="244" t="s">
        <v>9072</v>
      </c>
      <c r="D5994" s="244" t="s">
        <v>8299</v>
      </c>
      <c r="E5994" s="244" t="s">
        <v>4952</v>
      </c>
      <c r="F5994" s="245">
        <v>0.62</v>
      </c>
    </row>
    <row r="5995" spans="1:6" ht="13.5">
      <c r="A5995" s="244" t="s">
        <v>15529</v>
      </c>
      <c r="B5995" s="244" t="str">
        <f t="shared" si="93"/>
        <v>95879U</v>
      </c>
      <c r="C5995" s="244" t="s">
        <v>9073</v>
      </c>
      <c r="D5995" s="244" t="s">
        <v>8299</v>
      </c>
      <c r="E5995" s="244" t="s">
        <v>4952</v>
      </c>
      <c r="F5995" s="245">
        <v>0.54</v>
      </c>
    </row>
    <row r="5996" spans="1:6" ht="13.5">
      <c r="A5996" s="244" t="s">
        <v>15530</v>
      </c>
      <c r="B5996" s="244" t="str">
        <f t="shared" si="93"/>
        <v>95880U</v>
      </c>
      <c r="C5996" s="244" t="s">
        <v>9074</v>
      </c>
      <c r="D5996" s="244" t="s">
        <v>8299</v>
      </c>
      <c r="E5996" s="244" t="s">
        <v>4952</v>
      </c>
      <c r="F5996" s="245">
        <v>0.46</v>
      </c>
    </row>
    <row r="5997" spans="1:6" ht="13.5">
      <c r="A5997" s="244" t="s">
        <v>14588</v>
      </c>
      <c r="B5997" s="244" t="str">
        <f t="shared" si="93"/>
        <v>97912U</v>
      </c>
      <c r="C5997" s="244" t="s">
        <v>8324</v>
      </c>
      <c r="D5997" s="244" t="s">
        <v>8310</v>
      </c>
      <c r="E5997" s="244" t="s">
        <v>4952</v>
      </c>
      <c r="F5997" s="245">
        <v>1.61</v>
      </c>
    </row>
    <row r="5998" spans="1:6" ht="13.5">
      <c r="A5998" s="244" t="s">
        <v>14589</v>
      </c>
      <c r="B5998" s="244" t="str">
        <f t="shared" si="93"/>
        <v>97913U</v>
      </c>
      <c r="C5998" s="244" t="s">
        <v>8325</v>
      </c>
      <c r="D5998" s="244" t="s">
        <v>8310</v>
      </c>
      <c r="E5998" s="244" t="s">
        <v>4952</v>
      </c>
      <c r="F5998" s="245">
        <v>1.23</v>
      </c>
    </row>
    <row r="5999" spans="1:6" ht="13.5">
      <c r="A5999" s="244" t="s">
        <v>14590</v>
      </c>
      <c r="B5999" s="244" t="str">
        <f t="shared" si="93"/>
        <v>97914U</v>
      </c>
      <c r="C5999" s="244" t="s">
        <v>8326</v>
      </c>
      <c r="D5999" s="244" t="s">
        <v>8310</v>
      </c>
      <c r="E5999" s="244" t="s">
        <v>4952</v>
      </c>
      <c r="F5999" s="245">
        <v>1.1499999999999999</v>
      </c>
    </row>
    <row r="6000" spans="1:6" ht="13.5">
      <c r="A6000" s="244" t="s">
        <v>14591</v>
      </c>
      <c r="B6000" s="244" t="str">
        <f t="shared" si="93"/>
        <v>97915U</v>
      </c>
      <c r="C6000" s="244" t="s">
        <v>8327</v>
      </c>
      <c r="D6000" s="244" t="s">
        <v>8310</v>
      </c>
      <c r="E6000" s="244" t="s">
        <v>4952</v>
      </c>
      <c r="F6000" s="245">
        <v>0.83</v>
      </c>
    </row>
    <row r="6001" spans="1:6" ht="13.5">
      <c r="A6001" s="244" t="s">
        <v>15531</v>
      </c>
      <c r="B6001" s="244" t="str">
        <f t="shared" si="93"/>
        <v>93176U</v>
      </c>
      <c r="C6001" s="244" t="s">
        <v>9075</v>
      </c>
      <c r="D6001" s="244" t="s">
        <v>8299</v>
      </c>
      <c r="E6001" s="244" t="s">
        <v>4952</v>
      </c>
      <c r="F6001" s="245">
        <v>0.45</v>
      </c>
    </row>
    <row r="6002" spans="1:6" ht="13.5">
      <c r="A6002" s="244" t="s">
        <v>15532</v>
      </c>
      <c r="B6002" s="244" t="str">
        <f t="shared" si="93"/>
        <v>93177U</v>
      </c>
      <c r="C6002" s="244" t="s">
        <v>9076</v>
      </c>
      <c r="D6002" s="244" t="s">
        <v>8299</v>
      </c>
      <c r="E6002" s="244" t="s">
        <v>4952</v>
      </c>
      <c r="F6002" s="245">
        <v>1.58</v>
      </c>
    </row>
    <row r="6003" spans="1:6" ht="13.5">
      <c r="A6003" s="244" t="s">
        <v>15533</v>
      </c>
      <c r="B6003" s="244" t="str">
        <f t="shared" si="93"/>
        <v>93178U</v>
      </c>
      <c r="C6003" s="244" t="s">
        <v>9077</v>
      </c>
      <c r="D6003" s="244" t="s">
        <v>8299</v>
      </c>
      <c r="E6003" s="244" t="s">
        <v>4952</v>
      </c>
      <c r="F6003" s="245">
        <v>0.51</v>
      </c>
    </row>
    <row r="6004" spans="1:6" ht="13.5">
      <c r="A6004" s="244" t="s">
        <v>15534</v>
      </c>
      <c r="B6004" s="244" t="str">
        <f t="shared" si="93"/>
        <v>93179U</v>
      </c>
      <c r="C6004" s="244" t="s">
        <v>9078</v>
      </c>
      <c r="D6004" s="244" t="s">
        <v>8299</v>
      </c>
      <c r="E6004" s="244" t="s">
        <v>4952</v>
      </c>
      <c r="F6004" s="245">
        <v>1.76</v>
      </c>
    </row>
    <row r="6005" spans="1:6" ht="13.5">
      <c r="A6005" s="244" t="s">
        <v>18008</v>
      </c>
      <c r="B6005" s="244" t="str">
        <f t="shared" si="93"/>
        <v>101188U</v>
      </c>
      <c r="C6005" s="244" t="s">
        <v>18009</v>
      </c>
      <c r="D6005" s="244" t="s">
        <v>65</v>
      </c>
      <c r="E6005" s="244" t="s">
        <v>4900</v>
      </c>
      <c r="F6005" s="245">
        <v>3.89</v>
      </c>
    </row>
    <row r="6006" spans="1:6" ht="13.5">
      <c r="A6006" s="244" t="s">
        <v>18010</v>
      </c>
      <c r="B6006" s="244" t="str">
        <f t="shared" si="93"/>
        <v>101189U</v>
      </c>
      <c r="C6006" s="244" t="s">
        <v>18011</v>
      </c>
      <c r="D6006" s="244" t="s">
        <v>65</v>
      </c>
      <c r="E6006" s="244" t="s">
        <v>4900</v>
      </c>
      <c r="F6006" s="245">
        <v>39.409999999999997</v>
      </c>
    </row>
    <row r="6007" spans="1:6" ht="13.5">
      <c r="A6007" s="244" t="s">
        <v>18012</v>
      </c>
      <c r="B6007" s="244" t="str">
        <f t="shared" si="93"/>
        <v>101190U</v>
      </c>
      <c r="C6007" s="244" t="s">
        <v>18013</v>
      </c>
      <c r="D6007" s="244" t="s">
        <v>65</v>
      </c>
      <c r="E6007" s="244" t="s">
        <v>4900</v>
      </c>
      <c r="F6007" s="245">
        <v>38.99</v>
      </c>
    </row>
    <row r="6008" spans="1:6" ht="13.5">
      <c r="A6008" s="244" t="s">
        <v>18014</v>
      </c>
      <c r="B6008" s="244" t="str">
        <f t="shared" si="93"/>
        <v>101191U</v>
      </c>
      <c r="C6008" s="244" t="s">
        <v>18015</v>
      </c>
      <c r="D6008" s="244" t="s">
        <v>65</v>
      </c>
      <c r="E6008" s="244" t="s">
        <v>4900</v>
      </c>
      <c r="F6008" s="245">
        <v>39.200000000000003</v>
      </c>
    </row>
    <row r="6009" spans="1:6" ht="13.5">
      <c r="A6009" s="244" t="s">
        <v>18016</v>
      </c>
      <c r="B6009" s="244" t="str">
        <f t="shared" si="93"/>
        <v>101192U</v>
      </c>
      <c r="C6009" s="244" t="s">
        <v>18017</v>
      </c>
      <c r="D6009" s="244" t="s">
        <v>65</v>
      </c>
      <c r="E6009" s="244" t="s">
        <v>4900</v>
      </c>
      <c r="F6009" s="245">
        <v>40.33</v>
      </c>
    </row>
    <row r="6010" spans="1:6" ht="13.5">
      <c r="A6010" s="244" t="s">
        <v>18018</v>
      </c>
      <c r="B6010" s="244" t="str">
        <f t="shared" si="93"/>
        <v>101193U</v>
      </c>
      <c r="C6010" s="244" t="s">
        <v>18019</v>
      </c>
      <c r="D6010" s="244" t="s">
        <v>65</v>
      </c>
      <c r="E6010" s="244" t="s">
        <v>4900</v>
      </c>
      <c r="F6010" s="245">
        <v>36.299999999999997</v>
      </c>
    </row>
    <row r="6011" spans="1:6" ht="13.5">
      <c r="A6011" s="244" t="s">
        <v>18020</v>
      </c>
      <c r="B6011" s="244" t="str">
        <f t="shared" si="93"/>
        <v>101194U</v>
      </c>
      <c r="C6011" s="244" t="s">
        <v>18021</v>
      </c>
      <c r="D6011" s="244" t="s">
        <v>65</v>
      </c>
      <c r="E6011" s="244" t="s">
        <v>4900</v>
      </c>
      <c r="F6011" s="245">
        <v>36.51</v>
      </c>
    </row>
    <row r="6012" spans="1:6" ht="13.5">
      <c r="A6012" s="244" t="s">
        <v>18022</v>
      </c>
      <c r="B6012" s="244" t="str">
        <f t="shared" si="93"/>
        <v>101197U</v>
      </c>
      <c r="C6012" s="244" t="s">
        <v>18023</v>
      </c>
      <c r="D6012" s="244" t="s">
        <v>65</v>
      </c>
      <c r="E6012" s="244" t="s">
        <v>4900</v>
      </c>
      <c r="F6012" s="245">
        <v>77.680000000000007</v>
      </c>
    </row>
    <row r="6013" spans="1:6" ht="13.5">
      <c r="A6013" s="244" t="s">
        <v>18024</v>
      </c>
      <c r="B6013" s="244" t="str">
        <f t="shared" si="93"/>
        <v>101198U</v>
      </c>
      <c r="C6013" s="244" t="s">
        <v>18025</v>
      </c>
      <c r="D6013" s="244" t="s">
        <v>65</v>
      </c>
      <c r="E6013" s="244" t="s">
        <v>4900</v>
      </c>
      <c r="F6013" s="245">
        <v>55.11</v>
      </c>
    </row>
    <row r="6014" spans="1:6" ht="13.5">
      <c r="A6014" s="244" t="s">
        <v>18026</v>
      </c>
      <c r="B6014" s="244" t="str">
        <f t="shared" si="93"/>
        <v>101199U</v>
      </c>
      <c r="C6014" s="244" t="s">
        <v>18027</v>
      </c>
      <c r="D6014" s="244" t="s">
        <v>65</v>
      </c>
      <c r="E6014" s="244" t="s">
        <v>4900</v>
      </c>
      <c r="F6014" s="245">
        <v>55.63</v>
      </c>
    </row>
    <row r="6015" spans="1:6" ht="13.5">
      <c r="A6015" s="244" t="s">
        <v>18028</v>
      </c>
      <c r="B6015" s="244" t="str">
        <f t="shared" si="93"/>
        <v>101200U</v>
      </c>
      <c r="C6015" s="244" t="s">
        <v>18029</v>
      </c>
      <c r="D6015" s="244" t="s">
        <v>65</v>
      </c>
      <c r="E6015" s="244" t="s">
        <v>4900</v>
      </c>
      <c r="F6015" s="245">
        <v>29.84</v>
      </c>
    </row>
    <row r="6016" spans="1:6" ht="13.5">
      <c r="A6016" s="244" t="s">
        <v>18030</v>
      </c>
      <c r="B6016" s="244" t="str">
        <f t="shared" si="93"/>
        <v>101201U</v>
      </c>
      <c r="C6016" s="244" t="s">
        <v>18031</v>
      </c>
      <c r="D6016" s="244" t="s">
        <v>65</v>
      </c>
      <c r="E6016" s="244" t="s">
        <v>4900</v>
      </c>
      <c r="F6016" s="245">
        <v>38.340000000000003</v>
      </c>
    </row>
    <row r="6017" spans="1:6" ht="13.5">
      <c r="A6017" s="244" t="s">
        <v>18032</v>
      </c>
      <c r="B6017" s="244" t="str">
        <f t="shared" si="93"/>
        <v>101202U</v>
      </c>
      <c r="C6017" s="244" t="s">
        <v>18033</v>
      </c>
      <c r="D6017" s="244" t="s">
        <v>65</v>
      </c>
      <c r="E6017" s="244" t="s">
        <v>4952</v>
      </c>
      <c r="F6017" s="245">
        <v>27.74</v>
      </c>
    </row>
    <row r="6018" spans="1:6" ht="13.5">
      <c r="A6018" s="244" t="s">
        <v>18034</v>
      </c>
      <c r="B6018" s="244" t="str">
        <f t="shared" si="93"/>
        <v>101203U</v>
      </c>
      <c r="C6018" s="244" t="s">
        <v>18035</v>
      </c>
      <c r="D6018" s="244" t="s">
        <v>65</v>
      </c>
      <c r="E6018" s="244" t="s">
        <v>4952</v>
      </c>
      <c r="F6018" s="245">
        <v>27.22</v>
      </c>
    </row>
    <row r="6019" spans="1:6" ht="13.5">
      <c r="A6019" s="244" t="s">
        <v>18036</v>
      </c>
      <c r="B6019" s="244" t="str">
        <f t="shared" si="93"/>
        <v>101204U</v>
      </c>
      <c r="C6019" s="244" t="s">
        <v>18037</v>
      </c>
      <c r="D6019" s="244" t="s">
        <v>65</v>
      </c>
      <c r="E6019" s="244" t="s">
        <v>4952</v>
      </c>
      <c r="F6019" s="245">
        <v>27.42</v>
      </c>
    </row>
    <row r="6020" spans="1:6" ht="13.5">
      <c r="A6020" s="244" t="s">
        <v>18038</v>
      </c>
      <c r="B6020" s="244" t="str">
        <f t="shared" si="93"/>
        <v>101205U</v>
      </c>
      <c r="C6020" s="244" t="s">
        <v>18039</v>
      </c>
      <c r="D6020" s="244" t="s">
        <v>65</v>
      </c>
      <c r="E6020" s="244" t="s">
        <v>4952</v>
      </c>
      <c r="F6020" s="245">
        <v>27.74</v>
      </c>
    </row>
    <row r="6021" spans="1:6" ht="13.5">
      <c r="A6021" s="244" t="s">
        <v>9079</v>
      </c>
      <c r="B6021" s="244" t="str">
        <f t="shared" si="93"/>
        <v>74244/1U</v>
      </c>
      <c r="C6021" s="244" t="s">
        <v>9080</v>
      </c>
      <c r="D6021" s="244" t="s">
        <v>63</v>
      </c>
      <c r="E6021" s="244" t="s">
        <v>4952</v>
      </c>
      <c r="F6021" s="245">
        <v>113.64</v>
      </c>
    </row>
    <row r="6022" spans="1:6" ht="13.5">
      <c r="A6022" s="244" t="s">
        <v>15535</v>
      </c>
      <c r="B6022" s="244" t="str">
        <f t="shared" si="93"/>
        <v>98509U</v>
      </c>
      <c r="C6022" s="244" t="s">
        <v>15536</v>
      </c>
      <c r="D6022" s="244" t="s">
        <v>2</v>
      </c>
      <c r="E6022" s="244" t="s">
        <v>4900</v>
      </c>
      <c r="F6022" s="245">
        <v>19.61</v>
      </c>
    </row>
    <row r="6023" spans="1:6" ht="13.5">
      <c r="A6023" s="244" t="s">
        <v>15537</v>
      </c>
      <c r="B6023" s="244" t="str">
        <f t="shared" si="93"/>
        <v>98510U</v>
      </c>
      <c r="C6023" s="244" t="s">
        <v>15538</v>
      </c>
      <c r="D6023" s="244" t="s">
        <v>2</v>
      </c>
      <c r="E6023" s="244" t="s">
        <v>4900</v>
      </c>
      <c r="F6023" s="245">
        <v>34.200000000000003</v>
      </c>
    </row>
    <row r="6024" spans="1:6" ht="13.5">
      <c r="A6024" s="244" t="s">
        <v>15539</v>
      </c>
      <c r="B6024" s="244" t="str">
        <f t="shared" ref="B6024:B6087" si="94">A6024&amp;"U"</f>
        <v>98511U</v>
      </c>
      <c r="C6024" s="244" t="s">
        <v>15540</v>
      </c>
      <c r="D6024" s="244" t="s">
        <v>2</v>
      </c>
      <c r="E6024" s="244" t="s">
        <v>4900</v>
      </c>
      <c r="F6024" s="245">
        <v>62.18</v>
      </c>
    </row>
    <row r="6025" spans="1:6" ht="13.5">
      <c r="A6025" s="244" t="s">
        <v>15541</v>
      </c>
      <c r="B6025" s="244" t="str">
        <f t="shared" si="94"/>
        <v>98516U</v>
      </c>
      <c r="C6025" s="244" t="s">
        <v>15542</v>
      </c>
      <c r="D6025" s="244" t="s">
        <v>2</v>
      </c>
      <c r="E6025" s="244" t="s">
        <v>4952</v>
      </c>
      <c r="F6025" s="245">
        <v>202.27</v>
      </c>
    </row>
    <row r="6026" spans="1:6" ht="13.5">
      <c r="A6026" s="244" t="s">
        <v>15543</v>
      </c>
      <c r="B6026" s="244" t="str">
        <f t="shared" si="94"/>
        <v>98519U</v>
      </c>
      <c r="C6026" s="244" t="s">
        <v>15544</v>
      </c>
      <c r="D6026" s="244" t="s">
        <v>63</v>
      </c>
      <c r="E6026" s="244" t="s">
        <v>4900</v>
      </c>
      <c r="F6026" s="245">
        <v>1.35</v>
      </c>
    </row>
    <row r="6027" spans="1:6" ht="13.5">
      <c r="A6027" s="244" t="s">
        <v>15545</v>
      </c>
      <c r="B6027" s="244" t="str">
        <f t="shared" si="94"/>
        <v>98520U</v>
      </c>
      <c r="C6027" s="244" t="s">
        <v>15546</v>
      </c>
      <c r="D6027" s="244" t="s">
        <v>63</v>
      </c>
      <c r="E6027" s="244" t="s">
        <v>4900</v>
      </c>
      <c r="F6027" s="245">
        <v>3.83</v>
      </c>
    </row>
    <row r="6028" spans="1:6" ht="13.5">
      <c r="A6028" s="244" t="s">
        <v>15547</v>
      </c>
      <c r="B6028" s="244" t="str">
        <f t="shared" si="94"/>
        <v>98521U</v>
      </c>
      <c r="C6028" s="244" t="s">
        <v>15548</v>
      </c>
      <c r="D6028" s="244" t="s">
        <v>63</v>
      </c>
      <c r="E6028" s="244" t="s">
        <v>4900</v>
      </c>
      <c r="F6028" s="245">
        <v>0.23</v>
      </c>
    </row>
    <row r="6029" spans="1:6" ht="13.5">
      <c r="A6029" s="244" t="s">
        <v>15549</v>
      </c>
      <c r="B6029" s="244" t="str">
        <f t="shared" si="94"/>
        <v>98522U</v>
      </c>
      <c r="C6029" s="244" t="s">
        <v>15550</v>
      </c>
      <c r="D6029" s="244" t="s">
        <v>65</v>
      </c>
      <c r="E6029" s="244" t="s">
        <v>4900</v>
      </c>
      <c r="F6029" s="245">
        <v>98.46</v>
      </c>
    </row>
    <row r="6030" spans="1:6" ht="13.5">
      <c r="A6030" s="244" t="s">
        <v>15551</v>
      </c>
      <c r="B6030" s="244" t="str">
        <f t="shared" si="94"/>
        <v>98524U</v>
      </c>
      <c r="C6030" s="244" t="s">
        <v>15552</v>
      </c>
      <c r="D6030" s="244" t="s">
        <v>63</v>
      </c>
      <c r="E6030" s="244" t="s">
        <v>4900</v>
      </c>
      <c r="F6030" s="245">
        <v>2.23</v>
      </c>
    </row>
    <row r="6031" spans="1:6" ht="13.5">
      <c r="A6031" s="244" t="s">
        <v>15553</v>
      </c>
      <c r="B6031" s="244" t="str">
        <f t="shared" si="94"/>
        <v>98503U</v>
      </c>
      <c r="C6031" s="244" t="s">
        <v>15554</v>
      </c>
      <c r="D6031" s="244" t="s">
        <v>63</v>
      </c>
      <c r="E6031" s="244" t="s">
        <v>4900</v>
      </c>
      <c r="F6031" s="245">
        <v>11.78</v>
      </c>
    </row>
    <row r="6032" spans="1:6" ht="13.5">
      <c r="A6032" s="244" t="s">
        <v>15555</v>
      </c>
      <c r="B6032" s="244" t="str">
        <f t="shared" si="94"/>
        <v>98504U</v>
      </c>
      <c r="C6032" s="244" t="s">
        <v>9307</v>
      </c>
      <c r="D6032" s="244" t="s">
        <v>63</v>
      </c>
      <c r="E6032" s="244" t="s">
        <v>4900</v>
      </c>
      <c r="F6032" s="245">
        <v>5.85</v>
      </c>
    </row>
    <row r="6033" spans="1:6" ht="13.5">
      <c r="A6033" s="244" t="s">
        <v>15556</v>
      </c>
      <c r="B6033" s="244" t="str">
        <f t="shared" si="94"/>
        <v>98505U</v>
      </c>
      <c r="C6033" s="244" t="s">
        <v>15557</v>
      </c>
      <c r="D6033" s="244" t="s">
        <v>63</v>
      </c>
      <c r="E6033" s="244" t="s">
        <v>4900</v>
      </c>
      <c r="F6033" s="245">
        <v>28.75</v>
      </c>
    </row>
    <row r="6034" spans="1:6" ht="13.5">
      <c r="A6034" s="244" t="s">
        <v>15558</v>
      </c>
      <c r="B6034" s="244" t="str">
        <f t="shared" si="94"/>
        <v>98525U</v>
      </c>
      <c r="C6034" s="244" t="s">
        <v>15559</v>
      </c>
      <c r="D6034" s="244" t="s">
        <v>63</v>
      </c>
      <c r="E6034" s="244" t="s">
        <v>4952</v>
      </c>
      <c r="F6034" s="245">
        <v>0.24</v>
      </c>
    </row>
    <row r="6035" spans="1:6" ht="13.5">
      <c r="A6035" s="244" t="s">
        <v>15560</v>
      </c>
      <c r="B6035" s="244" t="str">
        <f t="shared" si="94"/>
        <v>98526U</v>
      </c>
      <c r="C6035" s="244" t="s">
        <v>15561</v>
      </c>
      <c r="D6035" s="244" t="s">
        <v>2</v>
      </c>
      <c r="E6035" s="244" t="s">
        <v>4952</v>
      </c>
      <c r="F6035" s="245">
        <v>56.51</v>
      </c>
    </row>
    <row r="6036" spans="1:6" ht="13.5">
      <c r="A6036" s="244" t="s">
        <v>15562</v>
      </c>
      <c r="B6036" s="244" t="str">
        <f t="shared" si="94"/>
        <v>98527U</v>
      </c>
      <c r="C6036" s="244" t="s">
        <v>15563</v>
      </c>
      <c r="D6036" s="244" t="s">
        <v>2</v>
      </c>
      <c r="E6036" s="244" t="s">
        <v>4952</v>
      </c>
      <c r="F6036" s="245">
        <v>121.63</v>
      </c>
    </row>
    <row r="6037" spans="1:6" ht="13.5">
      <c r="A6037" s="244" t="s">
        <v>15564</v>
      </c>
      <c r="B6037" s="244" t="str">
        <f t="shared" si="94"/>
        <v>98528U</v>
      </c>
      <c r="C6037" s="244" t="s">
        <v>15565</v>
      </c>
      <c r="D6037" s="244" t="s">
        <v>2</v>
      </c>
      <c r="E6037" s="244" t="s">
        <v>4952</v>
      </c>
      <c r="F6037" s="245">
        <v>177.87</v>
      </c>
    </row>
    <row r="6038" spans="1:6" ht="13.5">
      <c r="A6038" s="244" t="s">
        <v>15566</v>
      </c>
      <c r="B6038" s="244" t="str">
        <f t="shared" si="94"/>
        <v>98529U</v>
      </c>
      <c r="C6038" s="244" t="s">
        <v>15567</v>
      </c>
      <c r="D6038" s="244" t="s">
        <v>2</v>
      </c>
      <c r="E6038" s="244" t="s">
        <v>4900</v>
      </c>
      <c r="F6038" s="245">
        <v>48.29</v>
      </c>
    </row>
    <row r="6039" spans="1:6" ht="13.5">
      <c r="A6039" s="244" t="s">
        <v>15568</v>
      </c>
      <c r="B6039" s="244" t="str">
        <f t="shared" si="94"/>
        <v>98530U</v>
      </c>
      <c r="C6039" s="244" t="s">
        <v>15569</v>
      </c>
      <c r="D6039" s="244" t="s">
        <v>2</v>
      </c>
      <c r="E6039" s="244" t="s">
        <v>4900</v>
      </c>
      <c r="F6039" s="245">
        <v>86.02</v>
      </c>
    </row>
    <row r="6040" spans="1:6" ht="13.5">
      <c r="A6040" s="244" t="s">
        <v>15570</v>
      </c>
      <c r="B6040" s="244" t="str">
        <f t="shared" si="94"/>
        <v>98531U</v>
      </c>
      <c r="C6040" s="244" t="s">
        <v>15571</v>
      </c>
      <c r="D6040" s="244" t="s">
        <v>2</v>
      </c>
      <c r="E6040" s="244" t="s">
        <v>4952</v>
      </c>
      <c r="F6040" s="245">
        <v>181.58</v>
      </c>
    </row>
    <row r="6041" spans="1:6" ht="13.5">
      <c r="A6041" s="244" t="s">
        <v>15572</v>
      </c>
      <c r="B6041" s="244" t="str">
        <f t="shared" si="94"/>
        <v>98532U</v>
      </c>
      <c r="C6041" s="244" t="s">
        <v>15573</v>
      </c>
      <c r="D6041" s="244" t="s">
        <v>2</v>
      </c>
      <c r="E6041" s="244" t="s">
        <v>4952</v>
      </c>
      <c r="F6041" s="245">
        <v>67.88</v>
      </c>
    </row>
    <row r="6042" spans="1:6" ht="13.5">
      <c r="A6042" s="244" t="s">
        <v>15574</v>
      </c>
      <c r="B6042" s="244" t="str">
        <f t="shared" si="94"/>
        <v>98533U</v>
      </c>
      <c r="C6042" s="244" t="s">
        <v>15575</v>
      </c>
      <c r="D6042" s="244" t="s">
        <v>2</v>
      </c>
      <c r="E6042" s="244" t="s">
        <v>4952</v>
      </c>
      <c r="F6042" s="245">
        <v>189.27</v>
      </c>
    </row>
    <row r="6043" spans="1:6" ht="13.5">
      <c r="A6043" s="244" t="s">
        <v>15576</v>
      </c>
      <c r="B6043" s="244" t="str">
        <f t="shared" si="94"/>
        <v>98534U</v>
      </c>
      <c r="C6043" s="244" t="s">
        <v>15577</v>
      </c>
      <c r="D6043" s="244" t="s">
        <v>2</v>
      </c>
      <c r="E6043" s="244" t="s">
        <v>4952</v>
      </c>
      <c r="F6043" s="245">
        <v>480.96</v>
      </c>
    </row>
    <row r="6044" spans="1:6" ht="13.5">
      <c r="A6044" s="244" t="s">
        <v>15578</v>
      </c>
      <c r="B6044" s="244" t="str">
        <f t="shared" si="94"/>
        <v>98535U</v>
      </c>
      <c r="C6044" s="244" t="s">
        <v>15579</v>
      </c>
      <c r="D6044" s="244" t="s">
        <v>2</v>
      </c>
      <c r="E6044" s="244" t="s">
        <v>4952</v>
      </c>
      <c r="F6044" s="245">
        <v>768.01</v>
      </c>
    </row>
    <row r="6045" spans="1:6" ht="13.5">
      <c r="A6045" s="244" t="s">
        <v>15580</v>
      </c>
      <c r="B6045" s="244" t="str">
        <f t="shared" si="94"/>
        <v>88238U</v>
      </c>
      <c r="C6045" s="244" t="s">
        <v>9081</v>
      </c>
      <c r="D6045" s="244" t="s">
        <v>83</v>
      </c>
      <c r="E6045" s="244" t="s">
        <v>4900</v>
      </c>
      <c r="F6045" s="245">
        <v>14.17</v>
      </c>
    </row>
    <row r="6046" spans="1:6" ht="13.5">
      <c r="A6046" s="244" t="s">
        <v>15581</v>
      </c>
      <c r="B6046" s="244" t="str">
        <f t="shared" si="94"/>
        <v>88239U</v>
      </c>
      <c r="C6046" s="244" t="s">
        <v>9082</v>
      </c>
      <c r="D6046" s="244" t="s">
        <v>83</v>
      </c>
      <c r="E6046" s="244" t="s">
        <v>4900</v>
      </c>
      <c r="F6046" s="245">
        <v>15.43</v>
      </c>
    </row>
    <row r="6047" spans="1:6" ht="13.5">
      <c r="A6047" s="244" t="s">
        <v>15582</v>
      </c>
      <c r="B6047" s="244" t="str">
        <f t="shared" si="94"/>
        <v>88240U</v>
      </c>
      <c r="C6047" s="244" t="s">
        <v>9083</v>
      </c>
      <c r="D6047" s="244" t="s">
        <v>83</v>
      </c>
      <c r="E6047" s="244" t="s">
        <v>4900</v>
      </c>
      <c r="F6047" s="245">
        <v>17.54</v>
      </c>
    </row>
    <row r="6048" spans="1:6" ht="13.5">
      <c r="A6048" s="244" t="s">
        <v>15583</v>
      </c>
      <c r="B6048" s="244" t="str">
        <f t="shared" si="94"/>
        <v>88241U</v>
      </c>
      <c r="C6048" s="244" t="s">
        <v>9084</v>
      </c>
      <c r="D6048" s="244" t="s">
        <v>83</v>
      </c>
      <c r="E6048" s="244" t="s">
        <v>4900</v>
      </c>
      <c r="F6048" s="245">
        <v>14.52</v>
      </c>
    </row>
    <row r="6049" spans="1:6" ht="13.5">
      <c r="A6049" s="244" t="s">
        <v>15584</v>
      </c>
      <c r="B6049" s="244" t="str">
        <f t="shared" si="94"/>
        <v>88242U</v>
      </c>
      <c r="C6049" s="244" t="s">
        <v>9085</v>
      </c>
      <c r="D6049" s="244" t="s">
        <v>83</v>
      </c>
      <c r="E6049" s="244" t="s">
        <v>4900</v>
      </c>
      <c r="F6049" s="245">
        <v>12.86</v>
      </c>
    </row>
    <row r="6050" spans="1:6" ht="13.5">
      <c r="A6050" s="244" t="s">
        <v>15585</v>
      </c>
      <c r="B6050" s="244" t="str">
        <f t="shared" si="94"/>
        <v>88243U</v>
      </c>
      <c r="C6050" s="244" t="s">
        <v>9086</v>
      </c>
      <c r="D6050" s="244" t="s">
        <v>83</v>
      </c>
      <c r="E6050" s="244" t="s">
        <v>4900</v>
      </c>
      <c r="F6050" s="245">
        <v>15.93</v>
      </c>
    </row>
    <row r="6051" spans="1:6" ht="13.5">
      <c r="A6051" s="244" t="s">
        <v>15586</v>
      </c>
      <c r="B6051" s="244" t="str">
        <f t="shared" si="94"/>
        <v>88245U</v>
      </c>
      <c r="C6051" s="244" t="s">
        <v>9087</v>
      </c>
      <c r="D6051" s="244" t="s">
        <v>83</v>
      </c>
      <c r="E6051" s="244" t="s">
        <v>4900</v>
      </c>
      <c r="F6051" s="245">
        <v>18.48</v>
      </c>
    </row>
    <row r="6052" spans="1:6" ht="13.5">
      <c r="A6052" s="244" t="s">
        <v>15587</v>
      </c>
      <c r="B6052" s="244" t="str">
        <f t="shared" si="94"/>
        <v>88246U</v>
      </c>
      <c r="C6052" s="244" t="s">
        <v>9088</v>
      </c>
      <c r="D6052" s="244" t="s">
        <v>83</v>
      </c>
      <c r="E6052" s="244" t="s">
        <v>4900</v>
      </c>
      <c r="F6052" s="245">
        <v>26.24</v>
      </c>
    </row>
    <row r="6053" spans="1:6" ht="13.5">
      <c r="A6053" s="244" t="s">
        <v>15588</v>
      </c>
      <c r="B6053" s="244" t="str">
        <f t="shared" si="94"/>
        <v>88247U</v>
      </c>
      <c r="C6053" s="244" t="s">
        <v>9089</v>
      </c>
      <c r="D6053" s="244" t="s">
        <v>83</v>
      </c>
      <c r="E6053" s="244" t="s">
        <v>4900</v>
      </c>
      <c r="F6053" s="245">
        <v>14.45</v>
      </c>
    </row>
    <row r="6054" spans="1:6" ht="13.5">
      <c r="A6054" s="244" t="s">
        <v>15589</v>
      </c>
      <c r="B6054" s="244" t="str">
        <f t="shared" si="94"/>
        <v>88248U</v>
      </c>
      <c r="C6054" s="244" t="s">
        <v>9090</v>
      </c>
      <c r="D6054" s="244" t="s">
        <v>83</v>
      </c>
      <c r="E6054" s="244" t="s">
        <v>4900</v>
      </c>
      <c r="F6054" s="245">
        <v>14</v>
      </c>
    </row>
    <row r="6055" spans="1:6" ht="13.5">
      <c r="A6055" s="244" t="s">
        <v>15590</v>
      </c>
      <c r="B6055" s="244" t="str">
        <f t="shared" si="94"/>
        <v>88249U</v>
      </c>
      <c r="C6055" s="244" t="s">
        <v>9091</v>
      </c>
      <c r="D6055" s="244" t="s">
        <v>83</v>
      </c>
      <c r="E6055" s="244" t="s">
        <v>4900</v>
      </c>
      <c r="F6055" s="245">
        <v>21.11</v>
      </c>
    </row>
    <row r="6056" spans="1:6" ht="13.5">
      <c r="A6056" s="244" t="s">
        <v>15591</v>
      </c>
      <c r="B6056" s="244" t="str">
        <f t="shared" si="94"/>
        <v>88250U</v>
      </c>
      <c r="C6056" s="244" t="s">
        <v>9092</v>
      </c>
      <c r="D6056" s="244" t="s">
        <v>83</v>
      </c>
      <c r="E6056" s="244" t="s">
        <v>4900</v>
      </c>
      <c r="F6056" s="245">
        <v>19.559999999999999</v>
      </c>
    </row>
    <row r="6057" spans="1:6" ht="13.5">
      <c r="A6057" s="244" t="s">
        <v>15592</v>
      </c>
      <c r="B6057" s="244" t="str">
        <f t="shared" si="94"/>
        <v>88251U</v>
      </c>
      <c r="C6057" s="244" t="s">
        <v>9093</v>
      </c>
      <c r="D6057" s="244" t="s">
        <v>83</v>
      </c>
      <c r="E6057" s="244" t="s">
        <v>4900</v>
      </c>
      <c r="F6057" s="245">
        <v>14.89</v>
      </c>
    </row>
    <row r="6058" spans="1:6" ht="13.5">
      <c r="A6058" s="244" t="s">
        <v>15593</v>
      </c>
      <c r="B6058" s="244" t="str">
        <f t="shared" si="94"/>
        <v>88252U</v>
      </c>
      <c r="C6058" s="244" t="s">
        <v>9094</v>
      </c>
      <c r="D6058" s="244" t="s">
        <v>83</v>
      </c>
      <c r="E6058" s="244" t="s">
        <v>4900</v>
      </c>
      <c r="F6058" s="245">
        <v>13.93</v>
      </c>
    </row>
    <row r="6059" spans="1:6" ht="13.5">
      <c r="A6059" s="244" t="s">
        <v>15594</v>
      </c>
      <c r="B6059" s="244" t="str">
        <f t="shared" si="94"/>
        <v>88253U</v>
      </c>
      <c r="C6059" s="244" t="s">
        <v>9095</v>
      </c>
      <c r="D6059" s="244" t="s">
        <v>83</v>
      </c>
      <c r="E6059" s="244" t="s">
        <v>4900</v>
      </c>
      <c r="F6059" s="245">
        <v>7.27</v>
      </c>
    </row>
    <row r="6060" spans="1:6" ht="13.5">
      <c r="A6060" s="244" t="s">
        <v>15595</v>
      </c>
      <c r="B6060" s="244" t="str">
        <f t="shared" si="94"/>
        <v>88255U</v>
      </c>
      <c r="C6060" s="244" t="s">
        <v>9096</v>
      </c>
      <c r="D6060" s="244" t="s">
        <v>83</v>
      </c>
      <c r="E6060" s="244" t="s">
        <v>4900</v>
      </c>
      <c r="F6060" s="245">
        <v>21.28</v>
      </c>
    </row>
    <row r="6061" spans="1:6" ht="13.5">
      <c r="A6061" s="244" t="s">
        <v>15596</v>
      </c>
      <c r="B6061" s="244" t="str">
        <f t="shared" si="94"/>
        <v>88256U</v>
      </c>
      <c r="C6061" s="244" t="s">
        <v>9097</v>
      </c>
      <c r="D6061" s="244" t="s">
        <v>83</v>
      </c>
      <c r="E6061" s="244" t="s">
        <v>4900</v>
      </c>
      <c r="F6061" s="245">
        <v>18.510000000000002</v>
      </c>
    </row>
    <row r="6062" spans="1:6" ht="13.5">
      <c r="A6062" s="244" t="s">
        <v>15597</v>
      </c>
      <c r="B6062" s="244" t="str">
        <f t="shared" si="94"/>
        <v>88257U</v>
      </c>
      <c r="C6062" s="244" t="s">
        <v>9098</v>
      </c>
      <c r="D6062" s="244" t="s">
        <v>83</v>
      </c>
      <c r="E6062" s="244" t="s">
        <v>4900</v>
      </c>
      <c r="F6062" s="245">
        <v>22.75</v>
      </c>
    </row>
    <row r="6063" spans="1:6" ht="13.5">
      <c r="A6063" s="244" t="s">
        <v>15598</v>
      </c>
      <c r="B6063" s="244" t="str">
        <f t="shared" si="94"/>
        <v>88258U</v>
      </c>
      <c r="C6063" s="244" t="s">
        <v>9099</v>
      </c>
      <c r="D6063" s="244" t="s">
        <v>83</v>
      </c>
      <c r="E6063" s="244" t="s">
        <v>4900</v>
      </c>
      <c r="F6063" s="245">
        <v>12.38</v>
      </c>
    </row>
    <row r="6064" spans="1:6" ht="13.5">
      <c r="A6064" s="244" t="s">
        <v>15599</v>
      </c>
      <c r="B6064" s="244" t="str">
        <f t="shared" si="94"/>
        <v>88259U</v>
      </c>
      <c r="C6064" s="244" t="s">
        <v>9100</v>
      </c>
      <c r="D6064" s="244" t="s">
        <v>83</v>
      </c>
      <c r="E6064" s="244" t="s">
        <v>4900</v>
      </c>
      <c r="F6064" s="245">
        <v>21.6</v>
      </c>
    </row>
    <row r="6065" spans="1:6" ht="13.5">
      <c r="A6065" s="244" t="s">
        <v>15600</v>
      </c>
      <c r="B6065" s="244" t="str">
        <f t="shared" si="94"/>
        <v>88260U</v>
      </c>
      <c r="C6065" s="244" t="s">
        <v>9101</v>
      </c>
      <c r="D6065" s="244" t="s">
        <v>83</v>
      </c>
      <c r="E6065" s="244" t="s">
        <v>4900</v>
      </c>
      <c r="F6065" s="245">
        <v>17.71</v>
      </c>
    </row>
    <row r="6066" spans="1:6" ht="13.5">
      <c r="A6066" s="244" t="s">
        <v>15601</v>
      </c>
      <c r="B6066" s="244" t="str">
        <f t="shared" si="94"/>
        <v>88261U</v>
      </c>
      <c r="C6066" s="244" t="s">
        <v>9102</v>
      </c>
      <c r="D6066" s="244" t="s">
        <v>83</v>
      </c>
      <c r="E6066" s="244" t="s">
        <v>4900</v>
      </c>
      <c r="F6066" s="245">
        <v>23.18</v>
      </c>
    </row>
    <row r="6067" spans="1:6" ht="13.5">
      <c r="A6067" s="244" t="s">
        <v>15602</v>
      </c>
      <c r="B6067" s="244" t="str">
        <f t="shared" si="94"/>
        <v>88262U</v>
      </c>
      <c r="C6067" s="244" t="s">
        <v>9103</v>
      </c>
      <c r="D6067" s="244" t="s">
        <v>83</v>
      </c>
      <c r="E6067" s="244" t="s">
        <v>5269</v>
      </c>
      <c r="F6067" s="245">
        <v>18.440000000000001</v>
      </c>
    </row>
    <row r="6068" spans="1:6" ht="13.5">
      <c r="A6068" s="244" t="s">
        <v>15603</v>
      </c>
      <c r="B6068" s="244" t="str">
        <f t="shared" si="94"/>
        <v>88263U</v>
      </c>
      <c r="C6068" s="244" t="s">
        <v>9104</v>
      </c>
      <c r="D6068" s="244" t="s">
        <v>83</v>
      </c>
      <c r="E6068" s="244" t="s">
        <v>4900</v>
      </c>
      <c r="F6068" s="245">
        <v>19.57</v>
      </c>
    </row>
    <row r="6069" spans="1:6" ht="13.5">
      <c r="A6069" s="244" t="s">
        <v>15604</v>
      </c>
      <c r="B6069" s="244" t="str">
        <f t="shared" si="94"/>
        <v>88264U</v>
      </c>
      <c r="C6069" s="244" t="s">
        <v>9105</v>
      </c>
      <c r="D6069" s="244" t="s">
        <v>83</v>
      </c>
      <c r="E6069" s="244" t="s">
        <v>5269</v>
      </c>
      <c r="F6069" s="245">
        <v>18.75</v>
      </c>
    </row>
    <row r="6070" spans="1:6" ht="13.5">
      <c r="A6070" s="244" t="s">
        <v>15605</v>
      </c>
      <c r="B6070" s="244" t="str">
        <f t="shared" si="94"/>
        <v>88265U</v>
      </c>
      <c r="C6070" s="244" t="s">
        <v>9106</v>
      </c>
      <c r="D6070" s="244" t="s">
        <v>83</v>
      </c>
      <c r="E6070" s="244" t="s">
        <v>4900</v>
      </c>
      <c r="F6070" s="245">
        <v>19.93</v>
      </c>
    </row>
    <row r="6071" spans="1:6" ht="13.5">
      <c r="A6071" s="244" t="s">
        <v>15606</v>
      </c>
      <c r="B6071" s="244" t="str">
        <f t="shared" si="94"/>
        <v>88266U</v>
      </c>
      <c r="C6071" s="244" t="s">
        <v>9107</v>
      </c>
      <c r="D6071" s="244" t="s">
        <v>83</v>
      </c>
      <c r="E6071" s="244" t="s">
        <v>4900</v>
      </c>
      <c r="F6071" s="245">
        <v>23.27</v>
      </c>
    </row>
    <row r="6072" spans="1:6" ht="13.5">
      <c r="A6072" s="244" t="s">
        <v>15607</v>
      </c>
      <c r="B6072" s="244" t="str">
        <f t="shared" si="94"/>
        <v>88267U</v>
      </c>
      <c r="C6072" s="244" t="s">
        <v>9108</v>
      </c>
      <c r="D6072" s="244" t="s">
        <v>83</v>
      </c>
      <c r="E6072" s="244" t="s">
        <v>5269</v>
      </c>
      <c r="F6072" s="245">
        <v>18.149999999999999</v>
      </c>
    </row>
    <row r="6073" spans="1:6" ht="13.5">
      <c r="A6073" s="244" t="s">
        <v>15608</v>
      </c>
      <c r="B6073" s="244" t="str">
        <f t="shared" si="94"/>
        <v>88268U</v>
      </c>
      <c r="C6073" s="244" t="s">
        <v>9109</v>
      </c>
      <c r="D6073" s="244" t="s">
        <v>83</v>
      </c>
      <c r="E6073" s="244" t="s">
        <v>4900</v>
      </c>
      <c r="F6073" s="245">
        <v>19.170000000000002</v>
      </c>
    </row>
    <row r="6074" spans="1:6" ht="13.5">
      <c r="A6074" s="244" t="s">
        <v>15609</v>
      </c>
      <c r="B6074" s="244" t="str">
        <f t="shared" si="94"/>
        <v>88269U</v>
      </c>
      <c r="C6074" s="244" t="s">
        <v>9110</v>
      </c>
      <c r="D6074" s="244" t="s">
        <v>83</v>
      </c>
      <c r="E6074" s="244" t="s">
        <v>4900</v>
      </c>
      <c r="F6074" s="245">
        <v>15.94</v>
      </c>
    </row>
    <row r="6075" spans="1:6" ht="13.5">
      <c r="A6075" s="244" t="s">
        <v>15610</v>
      </c>
      <c r="B6075" s="244" t="str">
        <f t="shared" si="94"/>
        <v>88270U</v>
      </c>
      <c r="C6075" s="244" t="s">
        <v>9111</v>
      </c>
      <c r="D6075" s="244" t="s">
        <v>83</v>
      </c>
      <c r="E6075" s="244" t="s">
        <v>4900</v>
      </c>
      <c r="F6075" s="245">
        <v>19.7</v>
      </c>
    </row>
    <row r="6076" spans="1:6" ht="13.5">
      <c r="A6076" s="244" t="s">
        <v>15611</v>
      </c>
      <c r="B6076" s="244" t="str">
        <f t="shared" si="94"/>
        <v>88272U</v>
      </c>
      <c r="C6076" s="244" t="s">
        <v>9112</v>
      </c>
      <c r="D6076" s="244" t="s">
        <v>83</v>
      </c>
      <c r="E6076" s="244" t="s">
        <v>4900</v>
      </c>
      <c r="F6076" s="245">
        <v>19.28</v>
      </c>
    </row>
    <row r="6077" spans="1:6" ht="13.5">
      <c r="A6077" s="244" t="s">
        <v>15612</v>
      </c>
      <c r="B6077" s="244" t="str">
        <f t="shared" si="94"/>
        <v>88273U</v>
      </c>
      <c r="C6077" s="244" t="s">
        <v>9113</v>
      </c>
      <c r="D6077" s="244" t="s">
        <v>83</v>
      </c>
      <c r="E6077" s="244" t="s">
        <v>4900</v>
      </c>
      <c r="F6077" s="245">
        <v>18.77</v>
      </c>
    </row>
    <row r="6078" spans="1:6" ht="13.5">
      <c r="A6078" s="244" t="s">
        <v>15613</v>
      </c>
      <c r="B6078" s="244" t="str">
        <f t="shared" si="94"/>
        <v>88274U</v>
      </c>
      <c r="C6078" s="244" t="s">
        <v>9114</v>
      </c>
      <c r="D6078" s="244" t="s">
        <v>83</v>
      </c>
      <c r="E6078" s="244" t="s">
        <v>4900</v>
      </c>
      <c r="F6078" s="245">
        <v>18.190000000000001</v>
      </c>
    </row>
    <row r="6079" spans="1:6" ht="13.5">
      <c r="A6079" s="244" t="s">
        <v>15614</v>
      </c>
      <c r="B6079" s="244" t="str">
        <f t="shared" si="94"/>
        <v>88275U</v>
      </c>
      <c r="C6079" s="244" t="s">
        <v>9115</v>
      </c>
      <c r="D6079" s="244" t="s">
        <v>83</v>
      </c>
      <c r="E6079" s="244" t="s">
        <v>4900</v>
      </c>
      <c r="F6079" s="245">
        <v>31.52</v>
      </c>
    </row>
    <row r="6080" spans="1:6" ht="13.5">
      <c r="A6080" s="244" t="s">
        <v>15615</v>
      </c>
      <c r="B6080" s="244" t="str">
        <f t="shared" si="94"/>
        <v>88277U</v>
      </c>
      <c r="C6080" s="244" t="s">
        <v>9116</v>
      </c>
      <c r="D6080" s="244" t="s">
        <v>83</v>
      </c>
      <c r="E6080" s="244" t="s">
        <v>4900</v>
      </c>
      <c r="F6080" s="245">
        <v>20.76</v>
      </c>
    </row>
    <row r="6081" spans="1:6" ht="13.5">
      <c r="A6081" s="244" t="s">
        <v>15616</v>
      </c>
      <c r="B6081" s="244" t="str">
        <f t="shared" si="94"/>
        <v>88278U</v>
      </c>
      <c r="C6081" s="244" t="s">
        <v>9117</v>
      </c>
      <c r="D6081" s="244" t="s">
        <v>83</v>
      </c>
      <c r="E6081" s="244" t="s">
        <v>4900</v>
      </c>
      <c r="F6081" s="245">
        <v>23.13</v>
      </c>
    </row>
    <row r="6082" spans="1:6" ht="13.5">
      <c r="A6082" s="244" t="s">
        <v>15617</v>
      </c>
      <c r="B6082" s="244" t="str">
        <f t="shared" si="94"/>
        <v>88279U</v>
      </c>
      <c r="C6082" s="244" t="s">
        <v>9118</v>
      </c>
      <c r="D6082" s="244" t="s">
        <v>83</v>
      </c>
      <c r="E6082" s="244" t="s">
        <v>4900</v>
      </c>
      <c r="F6082" s="245">
        <v>27.14</v>
      </c>
    </row>
    <row r="6083" spans="1:6" ht="13.5">
      <c r="A6083" s="244" t="s">
        <v>15618</v>
      </c>
      <c r="B6083" s="244" t="str">
        <f t="shared" si="94"/>
        <v>88281U</v>
      </c>
      <c r="C6083" s="244" t="s">
        <v>9119</v>
      </c>
      <c r="D6083" s="244" t="s">
        <v>83</v>
      </c>
      <c r="E6083" s="244" t="s">
        <v>4900</v>
      </c>
      <c r="F6083" s="245">
        <v>22.63</v>
      </c>
    </row>
    <row r="6084" spans="1:6" ht="13.5">
      <c r="A6084" s="244" t="s">
        <v>15619</v>
      </c>
      <c r="B6084" s="244" t="str">
        <f t="shared" si="94"/>
        <v>88282U</v>
      </c>
      <c r="C6084" s="244" t="s">
        <v>9120</v>
      </c>
      <c r="D6084" s="244" t="s">
        <v>83</v>
      </c>
      <c r="E6084" s="244" t="s">
        <v>4900</v>
      </c>
      <c r="F6084" s="245">
        <v>23.79</v>
      </c>
    </row>
    <row r="6085" spans="1:6" ht="13.5">
      <c r="A6085" s="244" t="s">
        <v>15620</v>
      </c>
      <c r="B6085" s="244" t="str">
        <f t="shared" si="94"/>
        <v>88283U</v>
      </c>
      <c r="C6085" s="244" t="s">
        <v>9121</v>
      </c>
      <c r="D6085" s="244" t="s">
        <v>83</v>
      </c>
      <c r="E6085" s="244" t="s">
        <v>4900</v>
      </c>
      <c r="F6085" s="245">
        <v>30.6</v>
      </c>
    </row>
    <row r="6086" spans="1:6" ht="13.5">
      <c r="A6086" s="244" t="s">
        <v>15621</v>
      </c>
      <c r="B6086" s="244" t="str">
        <f t="shared" si="94"/>
        <v>88284U</v>
      </c>
      <c r="C6086" s="244" t="s">
        <v>9122</v>
      </c>
      <c r="D6086" s="244" t="s">
        <v>83</v>
      </c>
      <c r="E6086" s="244" t="s">
        <v>4900</v>
      </c>
      <c r="F6086" s="245">
        <v>23.49</v>
      </c>
    </row>
    <row r="6087" spans="1:6" ht="13.5">
      <c r="A6087" s="244" t="s">
        <v>15622</v>
      </c>
      <c r="B6087" s="244" t="str">
        <f t="shared" si="94"/>
        <v>88285U</v>
      </c>
      <c r="C6087" s="244" t="s">
        <v>9123</v>
      </c>
      <c r="D6087" s="244" t="s">
        <v>83</v>
      </c>
      <c r="E6087" s="244" t="s">
        <v>4900</v>
      </c>
      <c r="F6087" s="245">
        <v>26.85</v>
      </c>
    </row>
    <row r="6088" spans="1:6" ht="13.5">
      <c r="A6088" s="244" t="s">
        <v>15623</v>
      </c>
      <c r="B6088" s="244" t="str">
        <f t="shared" ref="B6088:B6151" si="95">A6088&amp;"U"</f>
        <v>88286U</v>
      </c>
      <c r="C6088" s="244" t="s">
        <v>9124</v>
      </c>
      <c r="D6088" s="244" t="s">
        <v>83</v>
      </c>
      <c r="E6088" s="244" t="s">
        <v>4900</v>
      </c>
      <c r="F6088" s="245">
        <v>24.82</v>
      </c>
    </row>
    <row r="6089" spans="1:6" ht="13.5">
      <c r="A6089" s="244" t="s">
        <v>15624</v>
      </c>
      <c r="B6089" s="244" t="str">
        <f t="shared" si="95"/>
        <v>88288U</v>
      </c>
      <c r="C6089" s="244" t="s">
        <v>9125</v>
      </c>
      <c r="D6089" s="244" t="s">
        <v>83</v>
      </c>
      <c r="E6089" s="244" t="s">
        <v>4900</v>
      </c>
      <c r="F6089" s="245">
        <v>8.91</v>
      </c>
    </row>
    <row r="6090" spans="1:6" ht="13.5">
      <c r="A6090" s="244" t="s">
        <v>15625</v>
      </c>
      <c r="B6090" s="244" t="str">
        <f t="shared" si="95"/>
        <v>88291U</v>
      </c>
      <c r="C6090" s="244" t="s">
        <v>9126</v>
      </c>
      <c r="D6090" s="244" t="s">
        <v>83</v>
      </c>
      <c r="E6090" s="244" t="s">
        <v>4900</v>
      </c>
      <c r="F6090" s="245">
        <v>21.84</v>
      </c>
    </row>
    <row r="6091" spans="1:6" ht="13.5">
      <c r="A6091" s="244" t="s">
        <v>15626</v>
      </c>
      <c r="B6091" s="244" t="str">
        <f t="shared" si="95"/>
        <v>88292U</v>
      </c>
      <c r="C6091" s="244" t="s">
        <v>9127</v>
      </c>
      <c r="D6091" s="244" t="s">
        <v>83</v>
      </c>
      <c r="E6091" s="244" t="s">
        <v>4900</v>
      </c>
      <c r="F6091" s="245">
        <v>23.83</v>
      </c>
    </row>
    <row r="6092" spans="1:6" ht="13.5">
      <c r="A6092" s="244" t="s">
        <v>15627</v>
      </c>
      <c r="B6092" s="244" t="str">
        <f t="shared" si="95"/>
        <v>88293U</v>
      </c>
      <c r="C6092" s="244" t="s">
        <v>9128</v>
      </c>
      <c r="D6092" s="244" t="s">
        <v>83</v>
      </c>
      <c r="E6092" s="244" t="s">
        <v>4900</v>
      </c>
      <c r="F6092" s="245">
        <v>26.07</v>
      </c>
    </row>
    <row r="6093" spans="1:6" ht="13.5">
      <c r="A6093" s="244" t="s">
        <v>15628</v>
      </c>
      <c r="B6093" s="244" t="str">
        <f t="shared" si="95"/>
        <v>88294U</v>
      </c>
      <c r="C6093" s="244" t="s">
        <v>9129</v>
      </c>
      <c r="D6093" s="244" t="s">
        <v>83</v>
      </c>
      <c r="E6093" s="244" t="s">
        <v>5269</v>
      </c>
      <c r="F6093" s="245">
        <v>28.29</v>
      </c>
    </row>
    <row r="6094" spans="1:6" ht="13.5">
      <c r="A6094" s="244" t="s">
        <v>15629</v>
      </c>
      <c r="B6094" s="244" t="str">
        <f t="shared" si="95"/>
        <v>88295U</v>
      </c>
      <c r="C6094" s="244" t="s">
        <v>9130</v>
      </c>
      <c r="D6094" s="244" t="s">
        <v>83</v>
      </c>
      <c r="E6094" s="244" t="s">
        <v>4900</v>
      </c>
      <c r="F6094" s="245">
        <v>17.79</v>
      </c>
    </row>
    <row r="6095" spans="1:6" ht="13.5">
      <c r="A6095" s="244" t="s">
        <v>15630</v>
      </c>
      <c r="B6095" s="244" t="str">
        <f t="shared" si="95"/>
        <v>88296U</v>
      </c>
      <c r="C6095" s="244" t="s">
        <v>9131</v>
      </c>
      <c r="D6095" s="244" t="s">
        <v>83</v>
      </c>
      <c r="E6095" s="244" t="s">
        <v>4900</v>
      </c>
      <c r="F6095" s="245">
        <v>23.65</v>
      </c>
    </row>
    <row r="6096" spans="1:6" ht="13.5">
      <c r="A6096" s="244" t="s">
        <v>15631</v>
      </c>
      <c r="B6096" s="244" t="str">
        <f t="shared" si="95"/>
        <v>88297U</v>
      </c>
      <c r="C6096" s="244" t="s">
        <v>9132</v>
      </c>
      <c r="D6096" s="244" t="s">
        <v>83</v>
      </c>
      <c r="E6096" s="244" t="s">
        <v>4900</v>
      </c>
      <c r="F6096" s="245">
        <v>22.67</v>
      </c>
    </row>
    <row r="6097" spans="1:6" ht="13.5">
      <c r="A6097" s="244" t="s">
        <v>15632</v>
      </c>
      <c r="B6097" s="244" t="str">
        <f t="shared" si="95"/>
        <v>88298U</v>
      </c>
      <c r="C6097" s="244" t="s">
        <v>9133</v>
      </c>
      <c r="D6097" s="244" t="s">
        <v>83</v>
      </c>
      <c r="E6097" s="244" t="s">
        <v>4900</v>
      </c>
      <c r="F6097" s="245">
        <v>16.940000000000001</v>
      </c>
    </row>
    <row r="6098" spans="1:6" ht="13.5">
      <c r="A6098" s="244" t="s">
        <v>15633</v>
      </c>
      <c r="B6098" s="244" t="str">
        <f t="shared" si="95"/>
        <v>88299U</v>
      </c>
      <c r="C6098" s="244" t="s">
        <v>9134</v>
      </c>
      <c r="D6098" s="244" t="s">
        <v>83</v>
      </c>
      <c r="E6098" s="244" t="s">
        <v>4900</v>
      </c>
      <c r="F6098" s="245">
        <v>26.47</v>
      </c>
    </row>
    <row r="6099" spans="1:6" ht="13.5">
      <c r="A6099" s="244" t="s">
        <v>15634</v>
      </c>
      <c r="B6099" s="244" t="str">
        <f t="shared" si="95"/>
        <v>88300U</v>
      </c>
      <c r="C6099" s="244" t="s">
        <v>9135</v>
      </c>
      <c r="D6099" s="244" t="s">
        <v>83</v>
      </c>
      <c r="E6099" s="244" t="s">
        <v>4900</v>
      </c>
      <c r="F6099" s="245">
        <v>31.67</v>
      </c>
    </row>
    <row r="6100" spans="1:6" ht="13.5">
      <c r="A6100" s="244" t="s">
        <v>15635</v>
      </c>
      <c r="B6100" s="244" t="str">
        <f t="shared" si="95"/>
        <v>88301U</v>
      </c>
      <c r="C6100" s="244" t="s">
        <v>9136</v>
      </c>
      <c r="D6100" s="244" t="s">
        <v>83</v>
      </c>
      <c r="E6100" s="244" t="s">
        <v>4900</v>
      </c>
      <c r="F6100" s="245">
        <v>23.2</v>
      </c>
    </row>
    <row r="6101" spans="1:6" ht="13.5">
      <c r="A6101" s="244" t="s">
        <v>15636</v>
      </c>
      <c r="B6101" s="244" t="str">
        <f t="shared" si="95"/>
        <v>88302U</v>
      </c>
      <c r="C6101" s="244" t="s">
        <v>9137</v>
      </c>
      <c r="D6101" s="244" t="s">
        <v>83</v>
      </c>
      <c r="E6101" s="244" t="s">
        <v>4900</v>
      </c>
      <c r="F6101" s="245">
        <v>27.19</v>
      </c>
    </row>
    <row r="6102" spans="1:6" ht="13.5">
      <c r="A6102" s="244" t="s">
        <v>15637</v>
      </c>
      <c r="B6102" s="244" t="str">
        <f t="shared" si="95"/>
        <v>88303U</v>
      </c>
      <c r="C6102" s="244" t="s">
        <v>9138</v>
      </c>
      <c r="D6102" s="244" t="s">
        <v>83</v>
      </c>
      <c r="E6102" s="244" t="s">
        <v>4900</v>
      </c>
      <c r="F6102" s="245">
        <v>22.62</v>
      </c>
    </row>
    <row r="6103" spans="1:6" ht="13.5">
      <c r="A6103" s="244" t="s">
        <v>15638</v>
      </c>
      <c r="B6103" s="244" t="str">
        <f t="shared" si="95"/>
        <v>88304U</v>
      </c>
      <c r="C6103" s="244" t="s">
        <v>9139</v>
      </c>
      <c r="D6103" s="244" t="s">
        <v>83</v>
      </c>
      <c r="E6103" s="244" t="s">
        <v>4900</v>
      </c>
      <c r="F6103" s="245">
        <v>23.85</v>
      </c>
    </row>
    <row r="6104" spans="1:6" ht="13.5">
      <c r="A6104" s="244" t="s">
        <v>15639</v>
      </c>
      <c r="B6104" s="244" t="str">
        <f t="shared" si="95"/>
        <v>88306U</v>
      </c>
      <c r="C6104" s="244" t="s">
        <v>9140</v>
      </c>
      <c r="D6104" s="244" t="s">
        <v>83</v>
      </c>
      <c r="E6104" s="244" t="s">
        <v>4900</v>
      </c>
      <c r="F6104" s="245">
        <v>25.69</v>
      </c>
    </row>
    <row r="6105" spans="1:6" ht="13.5">
      <c r="A6105" s="244" t="s">
        <v>15640</v>
      </c>
      <c r="B6105" s="244" t="str">
        <f t="shared" si="95"/>
        <v>88307U</v>
      </c>
      <c r="C6105" s="244" t="s">
        <v>9141</v>
      </c>
      <c r="D6105" s="244" t="s">
        <v>83</v>
      </c>
      <c r="E6105" s="244" t="s">
        <v>4900</v>
      </c>
      <c r="F6105" s="245">
        <v>26.05</v>
      </c>
    </row>
    <row r="6106" spans="1:6" ht="13.5">
      <c r="A6106" s="244" t="s">
        <v>15641</v>
      </c>
      <c r="B6106" s="244" t="str">
        <f t="shared" si="95"/>
        <v>88308U</v>
      </c>
      <c r="C6106" s="244" t="s">
        <v>9142</v>
      </c>
      <c r="D6106" s="244" t="s">
        <v>83</v>
      </c>
      <c r="E6106" s="244" t="s">
        <v>4900</v>
      </c>
      <c r="F6106" s="245">
        <v>20.16</v>
      </c>
    </row>
    <row r="6107" spans="1:6" ht="13.5">
      <c r="A6107" s="244" t="s">
        <v>15642</v>
      </c>
      <c r="B6107" s="244" t="str">
        <f t="shared" si="95"/>
        <v>88309U</v>
      </c>
      <c r="C6107" s="244" t="s">
        <v>9143</v>
      </c>
      <c r="D6107" s="244" t="s">
        <v>83</v>
      </c>
      <c r="E6107" s="244" t="s">
        <v>5269</v>
      </c>
      <c r="F6107" s="245">
        <v>18.57</v>
      </c>
    </row>
    <row r="6108" spans="1:6" ht="13.5">
      <c r="A6108" s="244" t="s">
        <v>15643</v>
      </c>
      <c r="B6108" s="244" t="str">
        <f t="shared" si="95"/>
        <v>88310U</v>
      </c>
      <c r="C6108" s="244" t="s">
        <v>9144</v>
      </c>
      <c r="D6108" s="244" t="s">
        <v>83</v>
      </c>
      <c r="E6108" s="244" t="s">
        <v>5269</v>
      </c>
      <c r="F6108" s="245">
        <v>19.68</v>
      </c>
    </row>
    <row r="6109" spans="1:6" ht="13.5">
      <c r="A6109" s="244" t="s">
        <v>15644</v>
      </c>
      <c r="B6109" s="244" t="str">
        <f t="shared" si="95"/>
        <v>88311U</v>
      </c>
      <c r="C6109" s="244" t="s">
        <v>9145</v>
      </c>
      <c r="D6109" s="244" t="s">
        <v>83</v>
      </c>
      <c r="E6109" s="244" t="s">
        <v>4900</v>
      </c>
      <c r="F6109" s="245">
        <v>21.14</v>
      </c>
    </row>
    <row r="6110" spans="1:6" ht="13.5">
      <c r="A6110" s="244" t="s">
        <v>15645</v>
      </c>
      <c r="B6110" s="244" t="str">
        <f t="shared" si="95"/>
        <v>88312U</v>
      </c>
      <c r="C6110" s="244" t="s">
        <v>9146</v>
      </c>
      <c r="D6110" s="244" t="s">
        <v>83</v>
      </c>
      <c r="E6110" s="244" t="s">
        <v>4900</v>
      </c>
      <c r="F6110" s="245">
        <v>20.75</v>
      </c>
    </row>
    <row r="6111" spans="1:6" ht="13.5">
      <c r="A6111" s="244" t="s">
        <v>15646</v>
      </c>
      <c r="B6111" s="244" t="str">
        <f t="shared" si="95"/>
        <v>88313U</v>
      </c>
      <c r="C6111" s="244" t="s">
        <v>9147</v>
      </c>
      <c r="D6111" s="244" t="s">
        <v>83</v>
      </c>
      <c r="E6111" s="244" t="s">
        <v>4900</v>
      </c>
      <c r="F6111" s="245">
        <v>23.26</v>
      </c>
    </row>
    <row r="6112" spans="1:6" ht="13.5">
      <c r="A6112" s="244" t="s">
        <v>15647</v>
      </c>
      <c r="B6112" s="244" t="str">
        <f t="shared" si="95"/>
        <v>88314U</v>
      </c>
      <c r="C6112" s="244" t="s">
        <v>9148</v>
      </c>
      <c r="D6112" s="244" t="s">
        <v>83</v>
      </c>
      <c r="E6112" s="244" t="s">
        <v>4900</v>
      </c>
      <c r="F6112" s="245">
        <v>19.489999999999998</v>
      </c>
    </row>
    <row r="6113" spans="1:6" ht="13.5">
      <c r="A6113" s="244" t="s">
        <v>15648</v>
      </c>
      <c r="B6113" s="244" t="str">
        <f t="shared" si="95"/>
        <v>88315U</v>
      </c>
      <c r="C6113" s="244" t="s">
        <v>9149</v>
      </c>
      <c r="D6113" s="244" t="s">
        <v>83</v>
      </c>
      <c r="E6113" s="244" t="s">
        <v>4900</v>
      </c>
      <c r="F6113" s="245">
        <v>18.48</v>
      </c>
    </row>
    <row r="6114" spans="1:6" ht="13.5">
      <c r="A6114" s="244" t="s">
        <v>15649</v>
      </c>
      <c r="B6114" s="244" t="str">
        <f t="shared" si="95"/>
        <v>88316U</v>
      </c>
      <c r="C6114" s="244" t="s">
        <v>9150</v>
      </c>
      <c r="D6114" s="244" t="s">
        <v>83</v>
      </c>
      <c r="E6114" s="244" t="s">
        <v>5269</v>
      </c>
      <c r="F6114" s="245">
        <v>13.32</v>
      </c>
    </row>
    <row r="6115" spans="1:6" ht="13.5">
      <c r="A6115" s="244" t="s">
        <v>15650</v>
      </c>
      <c r="B6115" s="244" t="str">
        <f t="shared" si="95"/>
        <v>88317U</v>
      </c>
      <c r="C6115" s="244" t="s">
        <v>9151</v>
      </c>
      <c r="D6115" s="244" t="s">
        <v>83</v>
      </c>
      <c r="E6115" s="244" t="s">
        <v>5269</v>
      </c>
      <c r="F6115" s="245">
        <v>19.22</v>
      </c>
    </row>
    <row r="6116" spans="1:6" ht="13.5">
      <c r="A6116" s="244" t="s">
        <v>15651</v>
      </c>
      <c r="B6116" s="244" t="str">
        <f t="shared" si="95"/>
        <v>88318U</v>
      </c>
      <c r="C6116" s="244" t="s">
        <v>9152</v>
      </c>
      <c r="D6116" s="244" t="s">
        <v>83</v>
      </c>
      <c r="E6116" s="244" t="s">
        <v>4900</v>
      </c>
      <c r="F6116" s="245">
        <v>15.4</v>
      </c>
    </row>
    <row r="6117" spans="1:6" ht="13.5">
      <c r="A6117" s="244" t="s">
        <v>15652</v>
      </c>
      <c r="B6117" s="244" t="str">
        <f t="shared" si="95"/>
        <v>88320U</v>
      </c>
      <c r="C6117" s="244" t="s">
        <v>9153</v>
      </c>
      <c r="D6117" s="244" t="s">
        <v>83</v>
      </c>
      <c r="E6117" s="244" t="s">
        <v>4900</v>
      </c>
      <c r="F6117" s="245">
        <v>21.65</v>
      </c>
    </row>
    <row r="6118" spans="1:6" ht="13.5">
      <c r="A6118" s="244" t="s">
        <v>15653</v>
      </c>
      <c r="B6118" s="244" t="str">
        <f t="shared" si="95"/>
        <v>88321U</v>
      </c>
      <c r="C6118" s="244" t="s">
        <v>9154</v>
      </c>
      <c r="D6118" s="244" t="s">
        <v>83</v>
      </c>
      <c r="E6118" s="244" t="s">
        <v>4900</v>
      </c>
      <c r="F6118" s="245">
        <v>25.15</v>
      </c>
    </row>
    <row r="6119" spans="1:6" ht="13.5">
      <c r="A6119" s="244" t="s">
        <v>15654</v>
      </c>
      <c r="B6119" s="244" t="str">
        <f t="shared" si="95"/>
        <v>88322U</v>
      </c>
      <c r="C6119" s="244" t="s">
        <v>9155</v>
      </c>
      <c r="D6119" s="244" t="s">
        <v>83</v>
      </c>
      <c r="E6119" s="244" t="s">
        <v>4900</v>
      </c>
      <c r="F6119" s="245">
        <v>26.07</v>
      </c>
    </row>
    <row r="6120" spans="1:6" ht="13.5">
      <c r="A6120" s="244" t="s">
        <v>15655</v>
      </c>
      <c r="B6120" s="244" t="str">
        <f t="shared" si="95"/>
        <v>88323U</v>
      </c>
      <c r="C6120" s="244" t="s">
        <v>9156</v>
      </c>
      <c r="D6120" s="244" t="s">
        <v>83</v>
      </c>
      <c r="E6120" s="244" t="s">
        <v>4900</v>
      </c>
      <c r="F6120" s="245">
        <v>19.73</v>
      </c>
    </row>
    <row r="6121" spans="1:6" ht="13.5">
      <c r="A6121" s="244" t="s">
        <v>15656</v>
      </c>
      <c r="B6121" s="244" t="str">
        <f t="shared" si="95"/>
        <v>88324U</v>
      </c>
      <c r="C6121" s="244" t="s">
        <v>9157</v>
      </c>
      <c r="D6121" s="244" t="s">
        <v>83</v>
      </c>
      <c r="E6121" s="244" t="s">
        <v>4900</v>
      </c>
      <c r="F6121" s="245">
        <v>23.58</v>
      </c>
    </row>
    <row r="6122" spans="1:6" ht="13.5">
      <c r="A6122" s="244" t="s">
        <v>15657</v>
      </c>
      <c r="B6122" s="244" t="str">
        <f t="shared" si="95"/>
        <v>88325U</v>
      </c>
      <c r="C6122" s="244" t="s">
        <v>9158</v>
      </c>
      <c r="D6122" s="244" t="s">
        <v>83</v>
      </c>
      <c r="E6122" s="244" t="s">
        <v>4900</v>
      </c>
      <c r="F6122" s="245">
        <v>17.329999999999998</v>
      </c>
    </row>
    <row r="6123" spans="1:6" ht="13.5">
      <c r="A6123" s="244" t="s">
        <v>15658</v>
      </c>
      <c r="B6123" s="244" t="str">
        <f t="shared" si="95"/>
        <v>88326U</v>
      </c>
      <c r="C6123" s="244" t="s">
        <v>9159</v>
      </c>
      <c r="D6123" s="244" t="s">
        <v>83</v>
      </c>
      <c r="E6123" s="244" t="s">
        <v>4900</v>
      </c>
      <c r="F6123" s="245">
        <v>17.05</v>
      </c>
    </row>
    <row r="6124" spans="1:6" ht="13.5">
      <c r="A6124" s="244" t="s">
        <v>15659</v>
      </c>
      <c r="B6124" s="244" t="str">
        <f t="shared" si="95"/>
        <v>88377U</v>
      </c>
      <c r="C6124" s="244" t="s">
        <v>9160</v>
      </c>
      <c r="D6124" s="244" t="s">
        <v>83</v>
      </c>
      <c r="E6124" s="244" t="s">
        <v>4900</v>
      </c>
      <c r="F6124" s="245">
        <v>21.21</v>
      </c>
    </row>
    <row r="6125" spans="1:6" ht="13.5">
      <c r="A6125" s="244" t="s">
        <v>15660</v>
      </c>
      <c r="B6125" s="244" t="str">
        <f t="shared" si="95"/>
        <v>88441U</v>
      </c>
      <c r="C6125" s="244" t="s">
        <v>9161</v>
      </c>
      <c r="D6125" s="244" t="s">
        <v>83</v>
      </c>
      <c r="E6125" s="244" t="s">
        <v>4900</v>
      </c>
      <c r="F6125" s="245">
        <v>17.95</v>
      </c>
    </row>
    <row r="6126" spans="1:6" ht="13.5">
      <c r="A6126" s="244" t="s">
        <v>15661</v>
      </c>
      <c r="B6126" s="244" t="str">
        <f t="shared" si="95"/>
        <v>88597U</v>
      </c>
      <c r="C6126" s="244" t="s">
        <v>9162</v>
      </c>
      <c r="D6126" s="244" t="s">
        <v>83</v>
      </c>
      <c r="E6126" s="244" t="s">
        <v>4900</v>
      </c>
      <c r="F6126" s="245">
        <v>26.51</v>
      </c>
    </row>
    <row r="6127" spans="1:6" ht="13.5">
      <c r="A6127" s="244" t="s">
        <v>15662</v>
      </c>
      <c r="B6127" s="244" t="str">
        <f t="shared" si="95"/>
        <v>90766U</v>
      </c>
      <c r="C6127" s="244" t="s">
        <v>9163</v>
      </c>
      <c r="D6127" s="244" t="s">
        <v>83</v>
      </c>
      <c r="E6127" s="244" t="s">
        <v>5269</v>
      </c>
      <c r="F6127" s="245">
        <v>18.920000000000002</v>
      </c>
    </row>
    <row r="6128" spans="1:6" ht="13.5">
      <c r="A6128" s="244" t="s">
        <v>15663</v>
      </c>
      <c r="B6128" s="244" t="str">
        <f t="shared" si="95"/>
        <v>90767U</v>
      </c>
      <c r="C6128" s="244" t="s">
        <v>9164</v>
      </c>
      <c r="D6128" s="244" t="s">
        <v>83</v>
      </c>
      <c r="E6128" s="244" t="s">
        <v>4900</v>
      </c>
      <c r="F6128" s="245">
        <v>19.11</v>
      </c>
    </row>
    <row r="6129" spans="1:6" ht="13.5">
      <c r="A6129" s="244" t="s">
        <v>15664</v>
      </c>
      <c r="B6129" s="244" t="str">
        <f t="shared" si="95"/>
        <v>90768U</v>
      </c>
      <c r="C6129" s="244" t="s">
        <v>9165</v>
      </c>
      <c r="D6129" s="244" t="s">
        <v>83</v>
      </c>
      <c r="E6129" s="244" t="s">
        <v>4900</v>
      </c>
      <c r="F6129" s="245">
        <v>56.96</v>
      </c>
    </row>
    <row r="6130" spans="1:6" ht="13.5">
      <c r="A6130" s="244" t="s">
        <v>15665</v>
      </c>
      <c r="B6130" s="244" t="str">
        <f t="shared" si="95"/>
        <v>90769U</v>
      </c>
      <c r="C6130" s="244" t="s">
        <v>9166</v>
      </c>
      <c r="D6130" s="244" t="s">
        <v>83</v>
      </c>
      <c r="E6130" s="244" t="s">
        <v>4900</v>
      </c>
      <c r="F6130" s="245">
        <v>80.5</v>
      </c>
    </row>
    <row r="6131" spans="1:6" ht="13.5">
      <c r="A6131" s="244" t="s">
        <v>15666</v>
      </c>
      <c r="B6131" s="244" t="str">
        <f t="shared" si="95"/>
        <v>90770U</v>
      </c>
      <c r="C6131" s="244" t="s">
        <v>9167</v>
      </c>
      <c r="D6131" s="244" t="s">
        <v>83</v>
      </c>
      <c r="E6131" s="244" t="s">
        <v>4900</v>
      </c>
      <c r="F6131" s="245">
        <v>106.1</v>
      </c>
    </row>
    <row r="6132" spans="1:6" ht="13.5">
      <c r="A6132" s="244" t="s">
        <v>15667</v>
      </c>
      <c r="B6132" s="244" t="str">
        <f t="shared" si="95"/>
        <v>90771U</v>
      </c>
      <c r="C6132" s="244" t="s">
        <v>9168</v>
      </c>
      <c r="D6132" s="244" t="s">
        <v>83</v>
      </c>
      <c r="E6132" s="244" t="s">
        <v>4900</v>
      </c>
      <c r="F6132" s="245">
        <v>21.93</v>
      </c>
    </row>
    <row r="6133" spans="1:6" ht="13.5">
      <c r="A6133" s="244" t="s">
        <v>15668</v>
      </c>
      <c r="B6133" s="244" t="str">
        <f t="shared" si="95"/>
        <v>90772U</v>
      </c>
      <c r="C6133" s="244" t="s">
        <v>9169</v>
      </c>
      <c r="D6133" s="244" t="s">
        <v>83</v>
      </c>
      <c r="E6133" s="244" t="s">
        <v>4900</v>
      </c>
      <c r="F6133" s="245">
        <v>16.7</v>
      </c>
    </row>
    <row r="6134" spans="1:6" ht="13.5">
      <c r="A6134" s="244" t="s">
        <v>15669</v>
      </c>
      <c r="B6134" s="244" t="str">
        <f t="shared" si="95"/>
        <v>90773U</v>
      </c>
      <c r="C6134" s="244" t="s">
        <v>9170</v>
      </c>
      <c r="D6134" s="244" t="s">
        <v>83</v>
      </c>
      <c r="E6134" s="244" t="s">
        <v>4900</v>
      </c>
      <c r="F6134" s="245">
        <v>20.399999999999999</v>
      </c>
    </row>
    <row r="6135" spans="1:6" ht="13.5">
      <c r="A6135" s="244" t="s">
        <v>15670</v>
      </c>
      <c r="B6135" s="244" t="str">
        <f t="shared" si="95"/>
        <v>90775U</v>
      </c>
      <c r="C6135" s="244" t="s">
        <v>9171</v>
      </c>
      <c r="D6135" s="244" t="s">
        <v>83</v>
      </c>
      <c r="E6135" s="244" t="s">
        <v>4900</v>
      </c>
      <c r="F6135" s="245">
        <v>21.39</v>
      </c>
    </row>
    <row r="6136" spans="1:6" ht="13.5">
      <c r="A6136" s="244" t="s">
        <v>15671</v>
      </c>
      <c r="B6136" s="244" t="str">
        <f t="shared" si="95"/>
        <v>90776U</v>
      </c>
      <c r="C6136" s="244" t="s">
        <v>9172</v>
      </c>
      <c r="D6136" s="244" t="s">
        <v>83</v>
      </c>
      <c r="E6136" s="244" t="s">
        <v>5269</v>
      </c>
      <c r="F6136" s="245">
        <v>31.36</v>
      </c>
    </row>
    <row r="6137" spans="1:6" ht="13.5">
      <c r="A6137" s="244" t="s">
        <v>15672</v>
      </c>
      <c r="B6137" s="244" t="str">
        <f t="shared" si="95"/>
        <v>90777U</v>
      </c>
      <c r="C6137" s="244" t="s">
        <v>4807</v>
      </c>
      <c r="D6137" s="244" t="s">
        <v>83</v>
      </c>
      <c r="E6137" s="244" t="s">
        <v>5269</v>
      </c>
      <c r="F6137" s="245">
        <v>77.27</v>
      </c>
    </row>
    <row r="6138" spans="1:6" ht="13.5">
      <c r="A6138" s="244" t="s">
        <v>15673</v>
      </c>
      <c r="B6138" s="244" t="str">
        <f t="shared" si="95"/>
        <v>90778U</v>
      </c>
      <c r="C6138" s="244" t="s">
        <v>9173</v>
      </c>
      <c r="D6138" s="244" t="s">
        <v>83</v>
      </c>
      <c r="E6138" s="244" t="s">
        <v>4900</v>
      </c>
      <c r="F6138" s="245">
        <v>87.8</v>
      </c>
    </row>
    <row r="6139" spans="1:6" ht="13.5">
      <c r="A6139" s="244" t="s">
        <v>15674</v>
      </c>
      <c r="B6139" s="244" t="str">
        <f t="shared" si="95"/>
        <v>90779U</v>
      </c>
      <c r="C6139" s="244" t="s">
        <v>9174</v>
      </c>
      <c r="D6139" s="244" t="s">
        <v>83</v>
      </c>
      <c r="E6139" s="244" t="s">
        <v>4900</v>
      </c>
      <c r="F6139" s="245">
        <v>119.65</v>
      </c>
    </row>
    <row r="6140" spans="1:6" ht="13.5">
      <c r="A6140" s="244" t="s">
        <v>15675</v>
      </c>
      <c r="B6140" s="244" t="str">
        <f t="shared" si="95"/>
        <v>90780U</v>
      </c>
      <c r="C6140" s="244" t="s">
        <v>4808</v>
      </c>
      <c r="D6140" s="244" t="s">
        <v>83</v>
      </c>
      <c r="E6140" s="244" t="s">
        <v>4900</v>
      </c>
      <c r="F6140" s="245">
        <v>46.84</v>
      </c>
    </row>
    <row r="6141" spans="1:6" ht="13.5">
      <c r="A6141" s="244" t="s">
        <v>15676</v>
      </c>
      <c r="B6141" s="244" t="str">
        <f t="shared" si="95"/>
        <v>90781U</v>
      </c>
      <c r="C6141" s="244" t="s">
        <v>9175</v>
      </c>
      <c r="D6141" s="244" t="s">
        <v>83</v>
      </c>
      <c r="E6141" s="244" t="s">
        <v>5269</v>
      </c>
      <c r="F6141" s="245">
        <v>16.38</v>
      </c>
    </row>
    <row r="6142" spans="1:6" ht="13.5">
      <c r="A6142" s="244" t="s">
        <v>15677</v>
      </c>
      <c r="B6142" s="244" t="str">
        <f t="shared" si="95"/>
        <v>91677U</v>
      </c>
      <c r="C6142" s="244" t="s">
        <v>9176</v>
      </c>
      <c r="D6142" s="244" t="s">
        <v>83</v>
      </c>
      <c r="E6142" s="244" t="s">
        <v>4900</v>
      </c>
      <c r="F6142" s="245">
        <v>78.27</v>
      </c>
    </row>
    <row r="6143" spans="1:6" ht="13.5">
      <c r="A6143" s="244" t="s">
        <v>15678</v>
      </c>
      <c r="B6143" s="244" t="str">
        <f t="shared" si="95"/>
        <v>91678U</v>
      </c>
      <c r="C6143" s="244" t="s">
        <v>9177</v>
      </c>
      <c r="D6143" s="244" t="s">
        <v>83</v>
      </c>
      <c r="E6143" s="244" t="s">
        <v>4900</v>
      </c>
      <c r="F6143" s="245">
        <v>76.760000000000005</v>
      </c>
    </row>
    <row r="6144" spans="1:6" ht="13.5">
      <c r="A6144" s="244" t="s">
        <v>15679</v>
      </c>
      <c r="B6144" s="244" t="str">
        <f t="shared" si="95"/>
        <v>93558U</v>
      </c>
      <c r="C6144" s="244" t="s">
        <v>9178</v>
      </c>
      <c r="D6144" s="244" t="s">
        <v>5151</v>
      </c>
      <c r="E6144" s="244" t="s">
        <v>4900</v>
      </c>
      <c r="F6144" s="280">
        <v>4246.16</v>
      </c>
    </row>
    <row r="6145" spans="1:6" ht="13.5">
      <c r="A6145" s="244" t="s">
        <v>15680</v>
      </c>
      <c r="B6145" s="244" t="str">
        <f t="shared" si="95"/>
        <v>93559U</v>
      </c>
      <c r="C6145" s="244" t="s">
        <v>9162</v>
      </c>
      <c r="D6145" s="244" t="s">
        <v>5151</v>
      </c>
      <c r="E6145" s="244" t="s">
        <v>4900</v>
      </c>
      <c r="F6145" s="280">
        <v>4701.32</v>
      </c>
    </row>
    <row r="6146" spans="1:6" ht="13.5">
      <c r="A6146" s="244" t="s">
        <v>15681</v>
      </c>
      <c r="B6146" s="244" t="str">
        <f t="shared" si="95"/>
        <v>93560U</v>
      </c>
      <c r="C6146" s="244" t="s">
        <v>9170</v>
      </c>
      <c r="D6146" s="244" t="s">
        <v>5151</v>
      </c>
      <c r="E6146" s="244" t="s">
        <v>4900</v>
      </c>
      <c r="F6146" s="280">
        <v>3621.33</v>
      </c>
    </row>
    <row r="6147" spans="1:6" ht="13.5">
      <c r="A6147" s="244" t="s">
        <v>15682</v>
      </c>
      <c r="B6147" s="244" t="str">
        <f t="shared" si="95"/>
        <v>93561U</v>
      </c>
      <c r="C6147" s="244" t="s">
        <v>9171</v>
      </c>
      <c r="D6147" s="244" t="s">
        <v>5151</v>
      </c>
      <c r="E6147" s="244" t="s">
        <v>4900</v>
      </c>
      <c r="F6147" s="280">
        <v>3796.39</v>
      </c>
    </row>
    <row r="6148" spans="1:6" ht="13.5">
      <c r="A6148" s="244" t="s">
        <v>15683</v>
      </c>
      <c r="B6148" s="244" t="str">
        <f t="shared" si="95"/>
        <v>93562U</v>
      </c>
      <c r="C6148" s="244" t="s">
        <v>9168</v>
      </c>
      <c r="D6148" s="244" t="s">
        <v>5151</v>
      </c>
      <c r="E6148" s="244" t="s">
        <v>4900</v>
      </c>
      <c r="F6148" s="280">
        <v>3890.49</v>
      </c>
    </row>
    <row r="6149" spans="1:6" ht="13.5">
      <c r="A6149" s="244" t="s">
        <v>15684</v>
      </c>
      <c r="B6149" s="244" t="str">
        <f t="shared" si="95"/>
        <v>93563U</v>
      </c>
      <c r="C6149" s="244" t="s">
        <v>9163</v>
      </c>
      <c r="D6149" s="244" t="s">
        <v>5151</v>
      </c>
      <c r="E6149" s="244" t="s">
        <v>4900</v>
      </c>
      <c r="F6149" s="280">
        <v>3354.91</v>
      </c>
    </row>
    <row r="6150" spans="1:6" ht="13.5">
      <c r="A6150" s="244" t="s">
        <v>15685</v>
      </c>
      <c r="B6150" s="244" t="str">
        <f t="shared" si="95"/>
        <v>93564U</v>
      </c>
      <c r="C6150" s="244" t="s">
        <v>9164</v>
      </c>
      <c r="D6150" s="244" t="s">
        <v>5151</v>
      </c>
      <c r="E6150" s="244" t="s">
        <v>4900</v>
      </c>
      <c r="F6150" s="280">
        <v>3381.65</v>
      </c>
    </row>
    <row r="6151" spans="1:6" ht="13.5">
      <c r="A6151" s="244" t="s">
        <v>15686</v>
      </c>
      <c r="B6151" s="244" t="str">
        <f t="shared" si="95"/>
        <v>93565U</v>
      </c>
      <c r="C6151" s="244" t="s">
        <v>4807</v>
      </c>
      <c r="D6151" s="244" t="s">
        <v>5151</v>
      </c>
      <c r="E6151" s="244" t="s">
        <v>4900</v>
      </c>
      <c r="F6151" s="280">
        <v>13640.83</v>
      </c>
    </row>
    <row r="6152" spans="1:6" ht="13.5">
      <c r="A6152" s="244" t="s">
        <v>15687</v>
      </c>
      <c r="B6152" s="244" t="str">
        <f t="shared" ref="B6152:B6215" si="96">A6152&amp;"U"</f>
        <v>93566U</v>
      </c>
      <c r="C6152" s="244" t="s">
        <v>9169</v>
      </c>
      <c r="D6152" s="244" t="s">
        <v>5151</v>
      </c>
      <c r="E6152" s="244" t="s">
        <v>4900</v>
      </c>
      <c r="F6152" s="280">
        <v>2965.71</v>
      </c>
    </row>
    <row r="6153" spans="1:6" ht="13.5">
      <c r="A6153" s="244" t="s">
        <v>15688</v>
      </c>
      <c r="B6153" s="244" t="str">
        <f t="shared" si="96"/>
        <v>93567U</v>
      </c>
      <c r="C6153" s="244" t="s">
        <v>9173</v>
      </c>
      <c r="D6153" s="244" t="s">
        <v>5151</v>
      </c>
      <c r="E6153" s="244" t="s">
        <v>4900</v>
      </c>
      <c r="F6153" s="280">
        <v>15500</v>
      </c>
    </row>
    <row r="6154" spans="1:6" ht="13.5">
      <c r="A6154" s="244" t="s">
        <v>15689</v>
      </c>
      <c r="B6154" s="244" t="str">
        <f t="shared" si="96"/>
        <v>93568U</v>
      </c>
      <c r="C6154" s="244" t="s">
        <v>9174</v>
      </c>
      <c r="D6154" s="244" t="s">
        <v>5151</v>
      </c>
      <c r="E6154" s="244" t="s">
        <v>4900</v>
      </c>
      <c r="F6154" s="280">
        <v>21118.83</v>
      </c>
    </row>
    <row r="6155" spans="1:6" ht="13.5">
      <c r="A6155" s="244" t="s">
        <v>15690</v>
      </c>
      <c r="B6155" s="244" t="str">
        <f t="shared" si="96"/>
        <v>93569U</v>
      </c>
      <c r="C6155" s="244" t="s">
        <v>9179</v>
      </c>
      <c r="D6155" s="244" t="s">
        <v>5151</v>
      </c>
      <c r="E6155" s="244" t="s">
        <v>4900</v>
      </c>
      <c r="F6155" s="280">
        <v>10070.81</v>
      </c>
    </row>
    <row r="6156" spans="1:6" ht="13.5">
      <c r="A6156" s="244" t="s">
        <v>15691</v>
      </c>
      <c r="B6156" s="244" t="str">
        <f t="shared" si="96"/>
        <v>93570U</v>
      </c>
      <c r="C6156" s="244" t="s">
        <v>9180</v>
      </c>
      <c r="D6156" s="244" t="s">
        <v>5151</v>
      </c>
      <c r="E6156" s="244" t="s">
        <v>4900</v>
      </c>
      <c r="F6156" s="280">
        <v>14225.43</v>
      </c>
    </row>
    <row r="6157" spans="1:6" ht="13.5">
      <c r="A6157" s="244" t="s">
        <v>15692</v>
      </c>
      <c r="B6157" s="244" t="str">
        <f t="shared" si="96"/>
        <v>93571U</v>
      </c>
      <c r="C6157" s="244" t="s">
        <v>9181</v>
      </c>
      <c r="D6157" s="244" t="s">
        <v>5151</v>
      </c>
      <c r="E6157" s="244" t="s">
        <v>4900</v>
      </c>
      <c r="F6157" s="280">
        <v>18746.5</v>
      </c>
    </row>
    <row r="6158" spans="1:6" ht="13.5">
      <c r="A6158" s="244" t="s">
        <v>15693</v>
      </c>
      <c r="B6158" s="244" t="str">
        <f t="shared" si="96"/>
        <v>93572U</v>
      </c>
      <c r="C6158" s="244" t="s">
        <v>9182</v>
      </c>
      <c r="D6158" s="244" t="s">
        <v>5151</v>
      </c>
      <c r="E6158" s="244" t="s">
        <v>4900</v>
      </c>
      <c r="F6158" s="280">
        <v>5543.67</v>
      </c>
    </row>
    <row r="6159" spans="1:6" ht="13.5">
      <c r="A6159" s="244" t="s">
        <v>15694</v>
      </c>
      <c r="B6159" s="244" t="str">
        <f t="shared" si="96"/>
        <v>94295U</v>
      </c>
      <c r="C6159" s="244" t="s">
        <v>4808</v>
      </c>
      <c r="D6159" s="244" t="s">
        <v>5151</v>
      </c>
      <c r="E6159" s="244" t="s">
        <v>4900</v>
      </c>
      <c r="F6159" s="280">
        <v>8272.69</v>
      </c>
    </row>
    <row r="6160" spans="1:6" ht="13.5">
      <c r="A6160" s="244" t="s">
        <v>15695</v>
      </c>
      <c r="B6160" s="244" t="str">
        <f t="shared" si="96"/>
        <v>94296U</v>
      </c>
      <c r="C6160" s="244" t="s">
        <v>9175</v>
      </c>
      <c r="D6160" s="244" t="s">
        <v>5151</v>
      </c>
      <c r="E6160" s="244" t="s">
        <v>4900</v>
      </c>
      <c r="F6160" s="280">
        <v>2906.74</v>
      </c>
    </row>
    <row r="6161" spans="1:6" ht="13.5">
      <c r="A6161" s="244" t="s">
        <v>15696</v>
      </c>
      <c r="B6161" s="244" t="str">
        <f t="shared" si="96"/>
        <v>95308U</v>
      </c>
      <c r="C6161" s="244" t="s">
        <v>9183</v>
      </c>
      <c r="D6161" s="244" t="s">
        <v>83</v>
      </c>
      <c r="E6161" s="244" t="s">
        <v>4900</v>
      </c>
      <c r="F6161" s="245">
        <v>7.0000000000000007E-2</v>
      </c>
    </row>
    <row r="6162" spans="1:6" ht="13.5">
      <c r="A6162" s="244" t="s">
        <v>15697</v>
      </c>
      <c r="B6162" s="244" t="str">
        <f t="shared" si="96"/>
        <v>95309U</v>
      </c>
      <c r="C6162" s="244" t="s">
        <v>9184</v>
      </c>
      <c r="D6162" s="244" t="s">
        <v>83</v>
      </c>
      <c r="E6162" s="244" t="s">
        <v>4900</v>
      </c>
      <c r="F6162" s="245">
        <v>0.11</v>
      </c>
    </row>
    <row r="6163" spans="1:6" ht="13.5">
      <c r="A6163" s="244" t="s">
        <v>15698</v>
      </c>
      <c r="B6163" s="244" t="str">
        <f t="shared" si="96"/>
        <v>95310U</v>
      </c>
      <c r="C6163" s="244" t="s">
        <v>9185</v>
      </c>
      <c r="D6163" s="244" t="s">
        <v>83</v>
      </c>
      <c r="E6163" s="244" t="s">
        <v>4900</v>
      </c>
      <c r="F6163" s="245">
        <v>0.11</v>
      </c>
    </row>
    <row r="6164" spans="1:6" ht="13.5">
      <c r="A6164" s="244" t="s">
        <v>15699</v>
      </c>
      <c r="B6164" s="244" t="str">
        <f t="shared" si="96"/>
        <v>95311U</v>
      </c>
      <c r="C6164" s="244" t="s">
        <v>9186</v>
      </c>
      <c r="D6164" s="244" t="s">
        <v>83</v>
      </c>
      <c r="E6164" s="244" t="s">
        <v>4900</v>
      </c>
      <c r="F6164" s="245">
        <v>0.08</v>
      </c>
    </row>
    <row r="6165" spans="1:6" ht="13.5">
      <c r="A6165" s="244" t="s">
        <v>15700</v>
      </c>
      <c r="B6165" s="244" t="str">
        <f t="shared" si="96"/>
        <v>95312U</v>
      </c>
      <c r="C6165" s="244" t="s">
        <v>9187</v>
      </c>
      <c r="D6165" s="244" t="s">
        <v>83</v>
      </c>
      <c r="E6165" s="244" t="s">
        <v>4900</v>
      </c>
      <c r="F6165" s="245">
        <v>0.08</v>
      </c>
    </row>
    <row r="6166" spans="1:6" ht="13.5">
      <c r="A6166" s="244" t="s">
        <v>15701</v>
      </c>
      <c r="B6166" s="244" t="str">
        <f t="shared" si="96"/>
        <v>95313U</v>
      </c>
      <c r="C6166" s="244" t="s">
        <v>9188</v>
      </c>
      <c r="D6166" s="244" t="s">
        <v>83</v>
      </c>
      <c r="E6166" s="244" t="s">
        <v>4900</v>
      </c>
      <c r="F6166" s="245">
        <v>0.09</v>
      </c>
    </row>
    <row r="6167" spans="1:6" ht="13.5">
      <c r="A6167" s="244" t="s">
        <v>15702</v>
      </c>
      <c r="B6167" s="244" t="str">
        <f t="shared" si="96"/>
        <v>95314U</v>
      </c>
      <c r="C6167" s="244" t="s">
        <v>9189</v>
      </c>
      <c r="D6167" s="244" t="s">
        <v>83</v>
      </c>
      <c r="E6167" s="244" t="s">
        <v>4900</v>
      </c>
      <c r="F6167" s="245">
        <v>0.11</v>
      </c>
    </row>
    <row r="6168" spans="1:6" ht="13.5">
      <c r="A6168" s="244" t="s">
        <v>15703</v>
      </c>
      <c r="B6168" s="244" t="str">
        <f t="shared" si="96"/>
        <v>95315U</v>
      </c>
      <c r="C6168" s="244" t="s">
        <v>9190</v>
      </c>
      <c r="D6168" s="244" t="s">
        <v>83</v>
      </c>
      <c r="E6168" s="244" t="s">
        <v>4900</v>
      </c>
      <c r="F6168" s="245">
        <v>0.22</v>
      </c>
    </row>
    <row r="6169" spans="1:6" ht="13.5">
      <c r="A6169" s="244" t="s">
        <v>15704</v>
      </c>
      <c r="B6169" s="244" t="str">
        <f t="shared" si="96"/>
        <v>95316U</v>
      </c>
      <c r="C6169" s="244" t="s">
        <v>9191</v>
      </c>
      <c r="D6169" s="244" t="s">
        <v>83</v>
      </c>
      <c r="E6169" s="244" t="s">
        <v>4900</v>
      </c>
      <c r="F6169" s="245">
        <v>0.25</v>
      </c>
    </row>
    <row r="6170" spans="1:6" ht="13.5">
      <c r="A6170" s="244" t="s">
        <v>15705</v>
      </c>
      <c r="B6170" s="244" t="str">
        <f t="shared" si="96"/>
        <v>95317U</v>
      </c>
      <c r="C6170" s="244" t="s">
        <v>9192</v>
      </c>
      <c r="D6170" s="244" t="s">
        <v>83</v>
      </c>
      <c r="E6170" s="244" t="s">
        <v>4900</v>
      </c>
      <c r="F6170" s="245">
        <v>0.12</v>
      </c>
    </row>
    <row r="6171" spans="1:6" ht="13.5">
      <c r="A6171" s="244" t="s">
        <v>15706</v>
      </c>
      <c r="B6171" s="244" t="str">
        <f t="shared" si="96"/>
        <v>95318U</v>
      </c>
      <c r="C6171" s="244" t="s">
        <v>9193</v>
      </c>
      <c r="D6171" s="244" t="s">
        <v>83</v>
      </c>
      <c r="E6171" s="244" t="s">
        <v>4900</v>
      </c>
      <c r="F6171" s="245">
        <v>0.11</v>
      </c>
    </row>
    <row r="6172" spans="1:6" ht="13.5">
      <c r="A6172" s="244" t="s">
        <v>15707</v>
      </c>
      <c r="B6172" s="244" t="str">
        <f t="shared" si="96"/>
        <v>95319U</v>
      </c>
      <c r="C6172" s="244" t="s">
        <v>9194</v>
      </c>
      <c r="D6172" s="244" t="s">
        <v>83</v>
      </c>
      <c r="E6172" s="244" t="s">
        <v>4900</v>
      </c>
      <c r="F6172" s="245">
        <v>0.12</v>
      </c>
    </row>
    <row r="6173" spans="1:6" ht="13.5">
      <c r="A6173" s="244" t="s">
        <v>15708</v>
      </c>
      <c r="B6173" s="244" t="str">
        <f t="shared" si="96"/>
        <v>95320U</v>
      </c>
      <c r="C6173" s="244" t="s">
        <v>9195</v>
      </c>
      <c r="D6173" s="244" t="s">
        <v>83</v>
      </c>
      <c r="E6173" s="244" t="s">
        <v>4900</v>
      </c>
      <c r="F6173" s="245">
        <v>0.08</v>
      </c>
    </row>
    <row r="6174" spans="1:6" ht="13.5">
      <c r="A6174" s="244" t="s">
        <v>15709</v>
      </c>
      <c r="B6174" s="244" t="str">
        <f t="shared" si="96"/>
        <v>95321U</v>
      </c>
      <c r="C6174" s="244" t="s">
        <v>9196</v>
      </c>
      <c r="D6174" s="244" t="s">
        <v>83</v>
      </c>
      <c r="E6174" s="244" t="s">
        <v>4900</v>
      </c>
      <c r="F6174" s="245">
        <v>7.0000000000000007E-2</v>
      </c>
    </row>
    <row r="6175" spans="1:6" ht="13.5">
      <c r="A6175" s="244" t="s">
        <v>15710</v>
      </c>
      <c r="B6175" s="244" t="str">
        <f t="shared" si="96"/>
        <v>95322U</v>
      </c>
      <c r="C6175" s="244" t="s">
        <v>9197</v>
      </c>
      <c r="D6175" s="244" t="s">
        <v>83</v>
      </c>
      <c r="E6175" s="244" t="s">
        <v>4900</v>
      </c>
      <c r="F6175" s="245">
        <v>0.03</v>
      </c>
    </row>
    <row r="6176" spans="1:6" ht="13.5">
      <c r="A6176" s="244" t="s">
        <v>15711</v>
      </c>
      <c r="B6176" s="244" t="str">
        <f t="shared" si="96"/>
        <v>95323U</v>
      </c>
      <c r="C6176" s="244" t="s">
        <v>9198</v>
      </c>
      <c r="D6176" s="244" t="s">
        <v>83</v>
      </c>
      <c r="E6176" s="244" t="s">
        <v>4900</v>
      </c>
      <c r="F6176" s="245">
        <v>0.11</v>
      </c>
    </row>
    <row r="6177" spans="1:6" ht="13.5">
      <c r="A6177" s="244" t="s">
        <v>15712</v>
      </c>
      <c r="B6177" s="244" t="str">
        <f t="shared" si="96"/>
        <v>95324U</v>
      </c>
      <c r="C6177" s="244" t="s">
        <v>9199</v>
      </c>
      <c r="D6177" s="244" t="s">
        <v>83</v>
      </c>
      <c r="E6177" s="244" t="s">
        <v>4900</v>
      </c>
      <c r="F6177" s="245">
        <v>0.14000000000000001</v>
      </c>
    </row>
    <row r="6178" spans="1:6" ht="13.5">
      <c r="A6178" s="244" t="s">
        <v>15713</v>
      </c>
      <c r="B6178" s="244" t="str">
        <f t="shared" si="96"/>
        <v>95325U</v>
      </c>
      <c r="C6178" s="244" t="s">
        <v>9200</v>
      </c>
      <c r="D6178" s="244" t="s">
        <v>83</v>
      </c>
      <c r="E6178" s="244" t="s">
        <v>4900</v>
      </c>
      <c r="F6178" s="245">
        <v>0.23</v>
      </c>
    </row>
    <row r="6179" spans="1:6" ht="13.5">
      <c r="A6179" s="244" t="s">
        <v>15714</v>
      </c>
      <c r="B6179" s="244" t="str">
        <f t="shared" si="96"/>
        <v>95326U</v>
      </c>
      <c r="C6179" s="244" t="s">
        <v>9201</v>
      </c>
      <c r="D6179" s="244" t="s">
        <v>83</v>
      </c>
      <c r="E6179" s="244" t="s">
        <v>4900</v>
      </c>
      <c r="F6179" s="245">
        <v>0.03</v>
      </c>
    </row>
    <row r="6180" spans="1:6" ht="13.5">
      <c r="A6180" s="244" t="s">
        <v>15715</v>
      </c>
      <c r="B6180" s="244" t="str">
        <f t="shared" si="96"/>
        <v>95327U</v>
      </c>
      <c r="C6180" s="244" t="s">
        <v>9202</v>
      </c>
      <c r="D6180" s="244" t="s">
        <v>83</v>
      </c>
      <c r="E6180" s="244" t="s">
        <v>4900</v>
      </c>
      <c r="F6180" s="245">
        <v>0.17</v>
      </c>
    </row>
    <row r="6181" spans="1:6" ht="13.5">
      <c r="A6181" s="244" t="s">
        <v>15716</v>
      </c>
      <c r="B6181" s="244" t="str">
        <f t="shared" si="96"/>
        <v>95328U</v>
      </c>
      <c r="C6181" s="244" t="s">
        <v>9203</v>
      </c>
      <c r="D6181" s="244" t="s">
        <v>83</v>
      </c>
      <c r="E6181" s="244" t="s">
        <v>4900</v>
      </c>
      <c r="F6181" s="245">
        <v>0.1</v>
      </c>
    </row>
    <row r="6182" spans="1:6" ht="13.5">
      <c r="A6182" s="244" t="s">
        <v>15717</v>
      </c>
      <c r="B6182" s="244" t="str">
        <f t="shared" si="96"/>
        <v>95329U</v>
      </c>
      <c r="C6182" s="244" t="s">
        <v>9204</v>
      </c>
      <c r="D6182" s="244" t="s">
        <v>83</v>
      </c>
      <c r="E6182" s="244" t="s">
        <v>4900</v>
      </c>
      <c r="F6182" s="245">
        <v>0.19</v>
      </c>
    </row>
    <row r="6183" spans="1:6" ht="13.5">
      <c r="A6183" s="244" t="s">
        <v>15718</v>
      </c>
      <c r="B6183" s="244" t="str">
        <f t="shared" si="96"/>
        <v>95330U</v>
      </c>
      <c r="C6183" s="244" t="s">
        <v>9205</v>
      </c>
      <c r="D6183" s="244" t="s">
        <v>83</v>
      </c>
      <c r="E6183" s="244" t="s">
        <v>5269</v>
      </c>
      <c r="F6183" s="245">
        <v>0.11</v>
      </c>
    </row>
    <row r="6184" spans="1:6" ht="13.5">
      <c r="A6184" s="244" t="s">
        <v>15719</v>
      </c>
      <c r="B6184" s="244" t="str">
        <f t="shared" si="96"/>
        <v>95331U</v>
      </c>
      <c r="C6184" s="244" t="s">
        <v>9206</v>
      </c>
      <c r="D6184" s="244" t="s">
        <v>83</v>
      </c>
      <c r="E6184" s="244" t="s">
        <v>4900</v>
      </c>
      <c r="F6184" s="245">
        <v>0.12</v>
      </c>
    </row>
    <row r="6185" spans="1:6" ht="13.5">
      <c r="A6185" s="244" t="s">
        <v>15720</v>
      </c>
      <c r="B6185" s="244" t="str">
        <f t="shared" si="96"/>
        <v>95332U</v>
      </c>
      <c r="C6185" s="244" t="s">
        <v>9207</v>
      </c>
      <c r="D6185" s="244" t="s">
        <v>83</v>
      </c>
      <c r="E6185" s="244" t="s">
        <v>5269</v>
      </c>
      <c r="F6185" s="245">
        <v>0.36</v>
      </c>
    </row>
    <row r="6186" spans="1:6" ht="13.5">
      <c r="A6186" s="244" t="s">
        <v>15721</v>
      </c>
      <c r="B6186" s="244" t="str">
        <f t="shared" si="96"/>
        <v>95333U</v>
      </c>
      <c r="C6186" s="244" t="s">
        <v>9208</v>
      </c>
      <c r="D6186" s="244" t="s">
        <v>83</v>
      </c>
      <c r="E6186" s="244" t="s">
        <v>4900</v>
      </c>
      <c r="F6186" s="245">
        <v>0.39</v>
      </c>
    </row>
    <row r="6187" spans="1:6" ht="13.5">
      <c r="A6187" s="244" t="s">
        <v>15722</v>
      </c>
      <c r="B6187" s="244" t="str">
        <f t="shared" si="96"/>
        <v>95334U</v>
      </c>
      <c r="C6187" s="244" t="s">
        <v>9209</v>
      </c>
      <c r="D6187" s="244" t="s">
        <v>83</v>
      </c>
      <c r="E6187" s="244" t="s">
        <v>4900</v>
      </c>
      <c r="F6187" s="245">
        <v>0.39</v>
      </c>
    </row>
    <row r="6188" spans="1:6" ht="13.5">
      <c r="A6188" s="244" t="s">
        <v>15723</v>
      </c>
      <c r="B6188" s="244" t="str">
        <f t="shared" si="96"/>
        <v>95335U</v>
      </c>
      <c r="C6188" s="244" t="s">
        <v>9210</v>
      </c>
      <c r="D6188" s="244" t="s">
        <v>83</v>
      </c>
      <c r="E6188" s="244" t="s">
        <v>5269</v>
      </c>
      <c r="F6188" s="245">
        <v>0.17</v>
      </c>
    </row>
    <row r="6189" spans="1:6" ht="13.5">
      <c r="A6189" s="244" t="s">
        <v>15724</v>
      </c>
      <c r="B6189" s="244" t="str">
        <f t="shared" si="96"/>
        <v>95336U</v>
      </c>
      <c r="C6189" s="244" t="s">
        <v>9211</v>
      </c>
      <c r="D6189" s="244" t="s">
        <v>83</v>
      </c>
      <c r="E6189" s="244" t="s">
        <v>4900</v>
      </c>
      <c r="F6189" s="245">
        <v>0.11</v>
      </c>
    </row>
    <row r="6190" spans="1:6" ht="13.5">
      <c r="A6190" s="244" t="s">
        <v>15725</v>
      </c>
      <c r="B6190" s="244" t="str">
        <f t="shared" si="96"/>
        <v>95337U</v>
      </c>
      <c r="C6190" s="244" t="s">
        <v>9212</v>
      </c>
      <c r="D6190" s="244" t="s">
        <v>83</v>
      </c>
      <c r="E6190" s="244" t="s">
        <v>4900</v>
      </c>
      <c r="F6190" s="245">
        <v>0.09</v>
      </c>
    </row>
    <row r="6191" spans="1:6" ht="13.5">
      <c r="A6191" s="244" t="s">
        <v>15726</v>
      </c>
      <c r="B6191" s="244" t="str">
        <f t="shared" si="96"/>
        <v>95338U</v>
      </c>
      <c r="C6191" s="244" t="s">
        <v>9213</v>
      </c>
      <c r="D6191" s="244" t="s">
        <v>83</v>
      </c>
      <c r="E6191" s="244" t="s">
        <v>4900</v>
      </c>
      <c r="F6191" s="245">
        <v>0.22</v>
      </c>
    </row>
    <row r="6192" spans="1:6" ht="13.5">
      <c r="A6192" s="244" t="s">
        <v>15727</v>
      </c>
      <c r="B6192" s="244" t="str">
        <f t="shared" si="96"/>
        <v>95339U</v>
      </c>
      <c r="C6192" s="244" t="s">
        <v>9214</v>
      </c>
      <c r="D6192" s="244" t="s">
        <v>83</v>
      </c>
      <c r="E6192" s="244" t="s">
        <v>4900</v>
      </c>
      <c r="F6192" s="245">
        <v>0.17</v>
      </c>
    </row>
    <row r="6193" spans="1:6" ht="13.5">
      <c r="A6193" s="244" t="s">
        <v>15728</v>
      </c>
      <c r="B6193" s="244" t="str">
        <f t="shared" si="96"/>
        <v>95340U</v>
      </c>
      <c r="C6193" s="244" t="s">
        <v>9215</v>
      </c>
      <c r="D6193" s="244" t="s">
        <v>83</v>
      </c>
      <c r="E6193" s="244" t="s">
        <v>4900</v>
      </c>
      <c r="F6193" s="245">
        <v>0.14000000000000001</v>
      </c>
    </row>
    <row r="6194" spans="1:6" ht="13.5">
      <c r="A6194" s="244" t="s">
        <v>15729</v>
      </c>
      <c r="B6194" s="244" t="str">
        <f t="shared" si="96"/>
        <v>95341U</v>
      </c>
      <c r="C6194" s="244" t="s">
        <v>9216</v>
      </c>
      <c r="D6194" s="244" t="s">
        <v>83</v>
      </c>
      <c r="E6194" s="244" t="s">
        <v>4900</v>
      </c>
      <c r="F6194" s="245">
        <v>0.14000000000000001</v>
      </c>
    </row>
    <row r="6195" spans="1:6" ht="13.5">
      <c r="A6195" s="244" t="s">
        <v>15730</v>
      </c>
      <c r="B6195" s="244" t="str">
        <f t="shared" si="96"/>
        <v>95342U</v>
      </c>
      <c r="C6195" s="244" t="s">
        <v>9217</v>
      </c>
      <c r="D6195" s="244" t="s">
        <v>83</v>
      </c>
      <c r="E6195" s="244" t="s">
        <v>4900</v>
      </c>
      <c r="F6195" s="245">
        <v>0.15</v>
      </c>
    </row>
    <row r="6196" spans="1:6" ht="13.5">
      <c r="A6196" s="244" t="s">
        <v>15731</v>
      </c>
      <c r="B6196" s="244" t="str">
        <f t="shared" si="96"/>
        <v>95343U</v>
      </c>
      <c r="C6196" s="244" t="s">
        <v>9218</v>
      </c>
      <c r="D6196" s="244" t="s">
        <v>83</v>
      </c>
      <c r="E6196" s="244" t="s">
        <v>4900</v>
      </c>
      <c r="F6196" s="245">
        <v>0.17</v>
      </c>
    </row>
    <row r="6197" spans="1:6" ht="13.5">
      <c r="A6197" s="244" t="s">
        <v>15732</v>
      </c>
      <c r="B6197" s="244" t="str">
        <f t="shared" si="96"/>
        <v>95344U</v>
      </c>
      <c r="C6197" s="244" t="s">
        <v>9219</v>
      </c>
      <c r="D6197" s="244" t="s">
        <v>83</v>
      </c>
      <c r="E6197" s="244" t="s">
        <v>4900</v>
      </c>
      <c r="F6197" s="245">
        <v>0.15</v>
      </c>
    </row>
    <row r="6198" spans="1:6" ht="13.5">
      <c r="A6198" s="244" t="s">
        <v>15733</v>
      </c>
      <c r="B6198" s="244" t="str">
        <f t="shared" si="96"/>
        <v>95345U</v>
      </c>
      <c r="C6198" s="244" t="s">
        <v>9220</v>
      </c>
      <c r="D6198" s="244" t="s">
        <v>83</v>
      </c>
      <c r="E6198" s="244" t="s">
        <v>4900</v>
      </c>
      <c r="F6198" s="245">
        <v>0.47</v>
      </c>
    </row>
    <row r="6199" spans="1:6" ht="13.5">
      <c r="A6199" s="244" t="s">
        <v>15734</v>
      </c>
      <c r="B6199" s="244" t="str">
        <f t="shared" si="96"/>
        <v>95346U</v>
      </c>
      <c r="C6199" s="244" t="s">
        <v>9221</v>
      </c>
      <c r="D6199" s="244" t="s">
        <v>83</v>
      </c>
      <c r="E6199" s="244" t="s">
        <v>4900</v>
      </c>
      <c r="F6199" s="245">
        <v>0.06</v>
      </c>
    </row>
    <row r="6200" spans="1:6" ht="13.5">
      <c r="A6200" s="244" t="s">
        <v>15735</v>
      </c>
      <c r="B6200" s="244" t="str">
        <f t="shared" si="96"/>
        <v>95347U</v>
      </c>
      <c r="C6200" s="244" t="s">
        <v>9222</v>
      </c>
      <c r="D6200" s="244" t="s">
        <v>83</v>
      </c>
      <c r="E6200" s="244" t="s">
        <v>4900</v>
      </c>
      <c r="F6200" s="245">
        <v>7.0000000000000007E-2</v>
      </c>
    </row>
    <row r="6201" spans="1:6" ht="13.5">
      <c r="A6201" s="244" t="s">
        <v>15736</v>
      </c>
      <c r="B6201" s="244" t="str">
        <f t="shared" si="96"/>
        <v>95348U</v>
      </c>
      <c r="C6201" s="244" t="s">
        <v>9223</v>
      </c>
      <c r="D6201" s="244" t="s">
        <v>83</v>
      </c>
      <c r="E6201" s="244" t="s">
        <v>4900</v>
      </c>
      <c r="F6201" s="245">
        <v>0.09</v>
      </c>
    </row>
    <row r="6202" spans="1:6" ht="13.5">
      <c r="A6202" s="244" t="s">
        <v>15737</v>
      </c>
      <c r="B6202" s="244" t="str">
        <f t="shared" si="96"/>
        <v>95349U</v>
      </c>
      <c r="C6202" s="244" t="s">
        <v>9224</v>
      </c>
      <c r="D6202" s="244" t="s">
        <v>83</v>
      </c>
      <c r="E6202" s="244" t="s">
        <v>4900</v>
      </c>
      <c r="F6202" s="245">
        <v>0.06</v>
      </c>
    </row>
    <row r="6203" spans="1:6" ht="13.5">
      <c r="A6203" s="244" t="s">
        <v>15738</v>
      </c>
      <c r="B6203" s="244" t="str">
        <f t="shared" si="96"/>
        <v>95350U</v>
      </c>
      <c r="C6203" s="244" t="s">
        <v>9225</v>
      </c>
      <c r="D6203" s="244" t="s">
        <v>83</v>
      </c>
      <c r="E6203" s="244" t="s">
        <v>4900</v>
      </c>
      <c r="F6203" s="245">
        <v>0.08</v>
      </c>
    </row>
    <row r="6204" spans="1:6" ht="13.5">
      <c r="A6204" s="244" t="s">
        <v>15739</v>
      </c>
      <c r="B6204" s="244" t="str">
        <f t="shared" si="96"/>
        <v>95351U</v>
      </c>
      <c r="C6204" s="244" t="s">
        <v>9226</v>
      </c>
      <c r="D6204" s="244" t="s">
        <v>83</v>
      </c>
      <c r="E6204" s="244" t="s">
        <v>4900</v>
      </c>
      <c r="F6204" s="245">
        <v>0.23</v>
      </c>
    </row>
    <row r="6205" spans="1:6" ht="13.5">
      <c r="A6205" s="244" t="s">
        <v>15740</v>
      </c>
      <c r="B6205" s="244" t="str">
        <f t="shared" si="96"/>
        <v>95352U</v>
      </c>
      <c r="C6205" s="244" t="s">
        <v>9227</v>
      </c>
      <c r="D6205" s="244" t="s">
        <v>83</v>
      </c>
      <c r="E6205" s="244" t="s">
        <v>4900</v>
      </c>
      <c r="F6205" s="245">
        <v>0.04</v>
      </c>
    </row>
    <row r="6206" spans="1:6" ht="13.5">
      <c r="A6206" s="244" t="s">
        <v>15741</v>
      </c>
      <c r="B6206" s="244" t="str">
        <f t="shared" si="96"/>
        <v>95354U</v>
      </c>
      <c r="C6206" s="244" t="s">
        <v>9228</v>
      </c>
      <c r="D6206" s="244" t="s">
        <v>83</v>
      </c>
      <c r="E6206" s="244" t="s">
        <v>4900</v>
      </c>
      <c r="F6206" s="245">
        <v>0.1</v>
      </c>
    </row>
    <row r="6207" spans="1:6" ht="13.5">
      <c r="A6207" s="244" t="s">
        <v>15742</v>
      </c>
      <c r="B6207" s="244" t="str">
        <f t="shared" si="96"/>
        <v>95355U</v>
      </c>
      <c r="C6207" s="244" t="s">
        <v>9229</v>
      </c>
      <c r="D6207" s="244" t="s">
        <v>83</v>
      </c>
      <c r="E6207" s="244" t="s">
        <v>4900</v>
      </c>
      <c r="F6207" s="245">
        <v>0.11</v>
      </c>
    </row>
    <row r="6208" spans="1:6" ht="13.5">
      <c r="A6208" s="244" t="s">
        <v>15743</v>
      </c>
      <c r="B6208" s="244" t="str">
        <f t="shared" si="96"/>
        <v>95356U</v>
      </c>
      <c r="C6208" s="244" t="s">
        <v>9230</v>
      </c>
      <c r="D6208" s="244" t="s">
        <v>83</v>
      </c>
      <c r="E6208" s="244" t="s">
        <v>4900</v>
      </c>
      <c r="F6208" s="245">
        <v>0.12</v>
      </c>
    </row>
    <row r="6209" spans="1:6" ht="13.5">
      <c r="A6209" s="244" t="s">
        <v>15744</v>
      </c>
      <c r="B6209" s="244" t="str">
        <f t="shared" si="96"/>
        <v>95357U</v>
      </c>
      <c r="C6209" s="244" t="s">
        <v>9231</v>
      </c>
      <c r="D6209" s="244" t="s">
        <v>83</v>
      </c>
      <c r="E6209" s="244" t="s">
        <v>5269</v>
      </c>
      <c r="F6209" s="245">
        <v>0.19</v>
      </c>
    </row>
    <row r="6210" spans="1:6" ht="13.5">
      <c r="A6210" s="244" t="s">
        <v>15745</v>
      </c>
      <c r="B6210" s="244" t="str">
        <f t="shared" si="96"/>
        <v>95358U</v>
      </c>
      <c r="C6210" s="244" t="s">
        <v>9232</v>
      </c>
      <c r="D6210" s="244" t="s">
        <v>83</v>
      </c>
      <c r="E6210" s="244" t="s">
        <v>4900</v>
      </c>
      <c r="F6210" s="245">
        <v>0.15</v>
      </c>
    </row>
    <row r="6211" spans="1:6" ht="13.5">
      <c r="A6211" s="244" t="s">
        <v>15746</v>
      </c>
      <c r="B6211" s="244" t="str">
        <f t="shared" si="96"/>
        <v>95359U</v>
      </c>
      <c r="C6211" s="244" t="s">
        <v>9233</v>
      </c>
      <c r="D6211" s="244" t="s">
        <v>83</v>
      </c>
      <c r="E6211" s="244" t="s">
        <v>4900</v>
      </c>
      <c r="F6211" s="245">
        <v>0.22</v>
      </c>
    </row>
    <row r="6212" spans="1:6" ht="13.5">
      <c r="A6212" s="244" t="s">
        <v>15747</v>
      </c>
      <c r="B6212" s="244" t="str">
        <f t="shared" si="96"/>
        <v>95360U</v>
      </c>
      <c r="C6212" s="244" t="s">
        <v>9234</v>
      </c>
      <c r="D6212" s="244" t="s">
        <v>83</v>
      </c>
      <c r="E6212" s="244" t="s">
        <v>4900</v>
      </c>
      <c r="F6212" s="245">
        <v>0.15</v>
      </c>
    </row>
    <row r="6213" spans="1:6" ht="13.5">
      <c r="A6213" s="244" t="s">
        <v>15748</v>
      </c>
      <c r="B6213" s="244" t="str">
        <f t="shared" si="96"/>
        <v>95361U</v>
      </c>
      <c r="C6213" s="244" t="s">
        <v>9235</v>
      </c>
      <c r="D6213" s="244" t="s">
        <v>83</v>
      </c>
      <c r="E6213" s="244" t="s">
        <v>4900</v>
      </c>
      <c r="F6213" s="245">
        <v>7.0000000000000007E-2</v>
      </c>
    </row>
    <row r="6214" spans="1:6" ht="13.5">
      <c r="A6214" s="244" t="s">
        <v>15749</v>
      </c>
      <c r="B6214" s="244" t="str">
        <f t="shared" si="96"/>
        <v>95362U</v>
      </c>
      <c r="C6214" s="244" t="s">
        <v>9236</v>
      </c>
      <c r="D6214" s="244" t="s">
        <v>83</v>
      </c>
      <c r="E6214" s="244" t="s">
        <v>4900</v>
      </c>
      <c r="F6214" s="245">
        <v>0.13</v>
      </c>
    </row>
    <row r="6215" spans="1:6" ht="13.5">
      <c r="A6215" s="244" t="s">
        <v>15750</v>
      </c>
      <c r="B6215" s="244" t="str">
        <f t="shared" si="96"/>
        <v>95363U</v>
      </c>
      <c r="C6215" s="244" t="s">
        <v>9237</v>
      </c>
      <c r="D6215" s="244" t="s">
        <v>83</v>
      </c>
      <c r="E6215" s="244" t="s">
        <v>4900</v>
      </c>
      <c r="F6215" s="245">
        <v>0.15</v>
      </c>
    </row>
    <row r="6216" spans="1:6" ht="13.5">
      <c r="A6216" s="244" t="s">
        <v>15751</v>
      </c>
      <c r="B6216" s="244" t="str">
        <f t="shared" ref="B6216:B6279" si="97">A6216&amp;"U"</f>
        <v>95364U</v>
      </c>
      <c r="C6216" s="244" t="s">
        <v>9238</v>
      </c>
      <c r="D6216" s="244" t="s">
        <v>83</v>
      </c>
      <c r="E6216" s="244" t="s">
        <v>4900</v>
      </c>
      <c r="F6216" s="245">
        <v>0.11</v>
      </c>
    </row>
    <row r="6217" spans="1:6" ht="13.5">
      <c r="A6217" s="244" t="s">
        <v>15752</v>
      </c>
      <c r="B6217" s="244" t="str">
        <f t="shared" si="97"/>
        <v>95365U</v>
      </c>
      <c r="C6217" s="244" t="s">
        <v>9239</v>
      </c>
      <c r="D6217" s="244" t="s">
        <v>83</v>
      </c>
      <c r="E6217" s="244" t="s">
        <v>4900</v>
      </c>
      <c r="F6217" s="245">
        <v>0.13</v>
      </c>
    </row>
    <row r="6218" spans="1:6" ht="13.5">
      <c r="A6218" s="244" t="s">
        <v>15753</v>
      </c>
      <c r="B6218" s="244" t="str">
        <f t="shared" si="97"/>
        <v>95366U</v>
      </c>
      <c r="C6218" s="244" t="s">
        <v>9240</v>
      </c>
      <c r="D6218" s="244" t="s">
        <v>83</v>
      </c>
      <c r="E6218" s="244" t="s">
        <v>4900</v>
      </c>
      <c r="F6218" s="245">
        <v>0.1</v>
      </c>
    </row>
    <row r="6219" spans="1:6" ht="13.5">
      <c r="A6219" s="244" t="s">
        <v>15754</v>
      </c>
      <c r="B6219" s="244" t="str">
        <f t="shared" si="97"/>
        <v>95367U</v>
      </c>
      <c r="C6219" s="244" t="s">
        <v>9241</v>
      </c>
      <c r="D6219" s="244" t="s">
        <v>83</v>
      </c>
      <c r="E6219" s="244" t="s">
        <v>4900</v>
      </c>
      <c r="F6219" s="245">
        <v>0.11</v>
      </c>
    </row>
    <row r="6220" spans="1:6" ht="13.5">
      <c r="A6220" s="244" t="s">
        <v>15755</v>
      </c>
      <c r="B6220" s="244" t="str">
        <f t="shared" si="97"/>
        <v>95368U</v>
      </c>
      <c r="C6220" s="244" t="s">
        <v>9242</v>
      </c>
      <c r="D6220" s="244" t="s">
        <v>83</v>
      </c>
      <c r="E6220" s="244" t="s">
        <v>4900</v>
      </c>
      <c r="F6220" s="245">
        <v>0.17</v>
      </c>
    </row>
    <row r="6221" spans="1:6" ht="13.5">
      <c r="A6221" s="244" t="s">
        <v>15756</v>
      </c>
      <c r="B6221" s="244" t="str">
        <f t="shared" si="97"/>
        <v>95369U</v>
      </c>
      <c r="C6221" s="244" t="s">
        <v>9243</v>
      </c>
      <c r="D6221" s="244" t="s">
        <v>83</v>
      </c>
      <c r="E6221" s="244" t="s">
        <v>4900</v>
      </c>
      <c r="F6221" s="245">
        <v>0.12</v>
      </c>
    </row>
    <row r="6222" spans="1:6" ht="13.5">
      <c r="A6222" s="244" t="s">
        <v>15757</v>
      </c>
      <c r="B6222" s="244" t="str">
        <f t="shared" si="97"/>
        <v>95370U</v>
      </c>
      <c r="C6222" s="244" t="s">
        <v>9244</v>
      </c>
      <c r="D6222" s="244" t="s">
        <v>83</v>
      </c>
      <c r="E6222" s="244" t="s">
        <v>4900</v>
      </c>
      <c r="F6222" s="245">
        <v>0.16</v>
      </c>
    </row>
    <row r="6223" spans="1:6" ht="13.5">
      <c r="A6223" s="244" t="s">
        <v>15758</v>
      </c>
      <c r="B6223" s="244" t="str">
        <f t="shared" si="97"/>
        <v>95371U</v>
      </c>
      <c r="C6223" s="244" t="s">
        <v>9245</v>
      </c>
      <c r="D6223" s="244" t="s">
        <v>83</v>
      </c>
      <c r="E6223" s="244" t="s">
        <v>5269</v>
      </c>
      <c r="F6223" s="245">
        <v>0.2</v>
      </c>
    </row>
    <row r="6224" spans="1:6" ht="13.5">
      <c r="A6224" s="244" t="s">
        <v>15759</v>
      </c>
      <c r="B6224" s="244" t="str">
        <f t="shared" si="97"/>
        <v>95372U</v>
      </c>
      <c r="C6224" s="244" t="s">
        <v>9246</v>
      </c>
      <c r="D6224" s="244" t="s">
        <v>83</v>
      </c>
      <c r="E6224" s="244" t="s">
        <v>5269</v>
      </c>
      <c r="F6224" s="245">
        <v>0.14000000000000001</v>
      </c>
    </row>
    <row r="6225" spans="1:6" ht="13.5">
      <c r="A6225" s="244" t="s">
        <v>15760</v>
      </c>
      <c r="B6225" s="244" t="str">
        <f t="shared" si="97"/>
        <v>95373U</v>
      </c>
      <c r="C6225" s="244" t="s">
        <v>9247</v>
      </c>
      <c r="D6225" s="244" t="s">
        <v>83</v>
      </c>
      <c r="E6225" s="244" t="s">
        <v>4900</v>
      </c>
      <c r="F6225" s="245">
        <v>0.15</v>
      </c>
    </row>
    <row r="6226" spans="1:6" ht="13.5">
      <c r="A6226" s="244" t="s">
        <v>15761</v>
      </c>
      <c r="B6226" s="244" t="str">
        <f t="shared" si="97"/>
        <v>95374U</v>
      </c>
      <c r="C6226" s="244" t="s">
        <v>9248</v>
      </c>
      <c r="D6226" s="244" t="s">
        <v>83</v>
      </c>
      <c r="E6226" s="244" t="s">
        <v>4900</v>
      </c>
      <c r="F6226" s="245">
        <v>0.15</v>
      </c>
    </row>
    <row r="6227" spans="1:6" ht="13.5">
      <c r="A6227" s="244" t="s">
        <v>15762</v>
      </c>
      <c r="B6227" s="244" t="str">
        <f t="shared" si="97"/>
        <v>95375U</v>
      </c>
      <c r="C6227" s="244" t="s">
        <v>9249</v>
      </c>
      <c r="D6227" s="244" t="s">
        <v>83</v>
      </c>
      <c r="E6227" s="244" t="s">
        <v>4900</v>
      </c>
      <c r="F6227" s="245">
        <v>0.28000000000000003</v>
      </c>
    </row>
    <row r="6228" spans="1:6" ht="13.5">
      <c r="A6228" s="244" t="s">
        <v>15763</v>
      </c>
      <c r="B6228" s="244" t="str">
        <f t="shared" si="97"/>
        <v>95376U</v>
      </c>
      <c r="C6228" s="244" t="s">
        <v>9250</v>
      </c>
      <c r="D6228" s="244" t="s">
        <v>83</v>
      </c>
      <c r="E6228" s="244" t="s">
        <v>4900</v>
      </c>
      <c r="F6228" s="245">
        <v>0.05</v>
      </c>
    </row>
    <row r="6229" spans="1:6" ht="13.5">
      <c r="A6229" s="244" t="s">
        <v>15764</v>
      </c>
      <c r="B6229" s="244" t="str">
        <f t="shared" si="97"/>
        <v>95377U</v>
      </c>
      <c r="C6229" s="244" t="s">
        <v>9251</v>
      </c>
      <c r="D6229" s="244" t="s">
        <v>83</v>
      </c>
      <c r="E6229" s="244" t="s">
        <v>4900</v>
      </c>
      <c r="F6229" s="245">
        <v>0.11</v>
      </c>
    </row>
    <row r="6230" spans="1:6" ht="13.5">
      <c r="A6230" s="244" t="s">
        <v>15765</v>
      </c>
      <c r="B6230" s="244" t="str">
        <f t="shared" si="97"/>
        <v>95378U</v>
      </c>
      <c r="C6230" s="244" t="s">
        <v>9252</v>
      </c>
      <c r="D6230" s="244" t="s">
        <v>83</v>
      </c>
      <c r="E6230" s="244" t="s">
        <v>5269</v>
      </c>
      <c r="F6230" s="245">
        <v>0.13</v>
      </c>
    </row>
    <row r="6231" spans="1:6" ht="13.5">
      <c r="A6231" s="244" t="s">
        <v>15766</v>
      </c>
      <c r="B6231" s="244" t="str">
        <f t="shared" si="97"/>
        <v>95379U</v>
      </c>
      <c r="C6231" s="244" t="s">
        <v>9253</v>
      </c>
      <c r="D6231" s="244" t="s">
        <v>83</v>
      </c>
      <c r="E6231" s="244" t="s">
        <v>5269</v>
      </c>
      <c r="F6231" s="245">
        <v>0.11</v>
      </c>
    </row>
    <row r="6232" spans="1:6" ht="13.5">
      <c r="A6232" s="244" t="s">
        <v>15767</v>
      </c>
      <c r="B6232" s="244" t="str">
        <f t="shared" si="97"/>
        <v>95380U</v>
      </c>
      <c r="C6232" s="244" t="s">
        <v>9254</v>
      </c>
      <c r="D6232" s="244" t="s">
        <v>83</v>
      </c>
      <c r="E6232" s="244" t="s">
        <v>4900</v>
      </c>
      <c r="F6232" s="245">
        <v>0.08</v>
      </c>
    </row>
    <row r="6233" spans="1:6" ht="13.5">
      <c r="A6233" s="244" t="s">
        <v>15768</v>
      </c>
      <c r="B6233" s="244" t="str">
        <f t="shared" si="97"/>
        <v>95382U</v>
      </c>
      <c r="C6233" s="244" t="s">
        <v>9255</v>
      </c>
      <c r="D6233" s="244" t="s">
        <v>83</v>
      </c>
      <c r="E6233" s="244" t="s">
        <v>4900</v>
      </c>
      <c r="F6233" s="245">
        <v>0.13</v>
      </c>
    </row>
    <row r="6234" spans="1:6" ht="13.5">
      <c r="A6234" s="244" t="s">
        <v>15769</v>
      </c>
      <c r="B6234" s="244" t="str">
        <f t="shared" si="97"/>
        <v>95383U</v>
      </c>
      <c r="C6234" s="244" t="s">
        <v>9256</v>
      </c>
      <c r="D6234" s="244" t="s">
        <v>83</v>
      </c>
      <c r="E6234" s="244" t="s">
        <v>4900</v>
      </c>
      <c r="F6234" s="245">
        <v>0.13</v>
      </c>
    </row>
    <row r="6235" spans="1:6" ht="13.5">
      <c r="A6235" s="244" t="s">
        <v>15770</v>
      </c>
      <c r="B6235" s="244" t="str">
        <f t="shared" si="97"/>
        <v>95384U</v>
      </c>
      <c r="C6235" s="244" t="s">
        <v>9257</v>
      </c>
      <c r="D6235" s="244" t="s">
        <v>83</v>
      </c>
      <c r="E6235" s="244" t="s">
        <v>4900</v>
      </c>
      <c r="F6235" s="245">
        <v>0.19</v>
      </c>
    </row>
    <row r="6236" spans="1:6" ht="13.5">
      <c r="A6236" s="244" t="s">
        <v>15771</v>
      </c>
      <c r="B6236" s="244" t="str">
        <f t="shared" si="97"/>
        <v>95385U</v>
      </c>
      <c r="C6236" s="244" t="s">
        <v>9258</v>
      </c>
      <c r="D6236" s="244" t="s">
        <v>83</v>
      </c>
      <c r="E6236" s="244" t="s">
        <v>4900</v>
      </c>
      <c r="F6236" s="245">
        <v>0.12</v>
      </c>
    </row>
    <row r="6237" spans="1:6" ht="13.5">
      <c r="A6237" s="244" t="s">
        <v>15772</v>
      </c>
      <c r="B6237" s="244" t="str">
        <f t="shared" si="97"/>
        <v>95386U</v>
      </c>
      <c r="C6237" s="244" t="s">
        <v>9259</v>
      </c>
      <c r="D6237" s="244" t="s">
        <v>83</v>
      </c>
      <c r="E6237" s="244" t="s">
        <v>4900</v>
      </c>
      <c r="F6237" s="245">
        <v>0.15</v>
      </c>
    </row>
    <row r="6238" spans="1:6" ht="13.5">
      <c r="A6238" s="244" t="s">
        <v>15773</v>
      </c>
      <c r="B6238" s="244" t="str">
        <f t="shared" si="97"/>
        <v>95387U</v>
      </c>
      <c r="C6238" s="244" t="s">
        <v>9260</v>
      </c>
      <c r="D6238" s="244" t="s">
        <v>83</v>
      </c>
      <c r="E6238" s="244" t="s">
        <v>4900</v>
      </c>
      <c r="F6238" s="245">
        <v>0.13</v>
      </c>
    </row>
    <row r="6239" spans="1:6" ht="13.5">
      <c r="A6239" s="244" t="s">
        <v>15774</v>
      </c>
      <c r="B6239" s="244" t="str">
        <f t="shared" si="97"/>
        <v>95388U</v>
      </c>
      <c r="C6239" s="244" t="s">
        <v>9261</v>
      </c>
      <c r="D6239" s="244" t="s">
        <v>83</v>
      </c>
      <c r="E6239" s="244" t="s">
        <v>4900</v>
      </c>
      <c r="F6239" s="245">
        <v>0.04</v>
      </c>
    </row>
    <row r="6240" spans="1:6" ht="13.5">
      <c r="A6240" s="244" t="s">
        <v>15775</v>
      </c>
      <c r="B6240" s="244" t="str">
        <f t="shared" si="97"/>
        <v>95389U</v>
      </c>
      <c r="C6240" s="244" t="s">
        <v>9262</v>
      </c>
      <c r="D6240" s="244" t="s">
        <v>83</v>
      </c>
      <c r="E6240" s="244" t="s">
        <v>4900</v>
      </c>
      <c r="F6240" s="245">
        <v>0.1</v>
      </c>
    </row>
    <row r="6241" spans="1:6" ht="13.5">
      <c r="A6241" s="244" t="s">
        <v>15776</v>
      </c>
      <c r="B6241" s="244" t="str">
        <f t="shared" si="97"/>
        <v>95390U</v>
      </c>
      <c r="C6241" s="244" t="s">
        <v>9263</v>
      </c>
      <c r="D6241" s="244" t="s">
        <v>83</v>
      </c>
      <c r="E6241" s="244" t="s">
        <v>4900</v>
      </c>
      <c r="F6241" s="245">
        <v>0.04</v>
      </c>
    </row>
    <row r="6242" spans="1:6" ht="13.5">
      <c r="A6242" s="244" t="s">
        <v>15777</v>
      </c>
      <c r="B6242" s="244" t="str">
        <f t="shared" si="97"/>
        <v>95391U</v>
      </c>
      <c r="C6242" s="244" t="s">
        <v>9264</v>
      </c>
      <c r="D6242" s="244" t="s">
        <v>83</v>
      </c>
      <c r="E6242" s="244" t="s">
        <v>4900</v>
      </c>
      <c r="F6242" s="245">
        <v>0.08</v>
      </c>
    </row>
    <row r="6243" spans="1:6" ht="13.5">
      <c r="A6243" s="244" t="s">
        <v>15778</v>
      </c>
      <c r="B6243" s="244" t="str">
        <f t="shared" si="97"/>
        <v>95392U</v>
      </c>
      <c r="C6243" s="244" t="s">
        <v>9265</v>
      </c>
      <c r="D6243" s="244" t="s">
        <v>83</v>
      </c>
      <c r="E6243" s="244" t="s">
        <v>5269</v>
      </c>
      <c r="F6243" s="245">
        <v>0.06</v>
      </c>
    </row>
    <row r="6244" spans="1:6" ht="13.5">
      <c r="A6244" s="244" t="s">
        <v>15779</v>
      </c>
      <c r="B6244" s="244" t="str">
        <f t="shared" si="97"/>
        <v>95393U</v>
      </c>
      <c r="C6244" s="244" t="s">
        <v>9266</v>
      </c>
      <c r="D6244" s="244" t="s">
        <v>83</v>
      </c>
      <c r="E6244" s="244" t="s">
        <v>4900</v>
      </c>
      <c r="F6244" s="245">
        <v>0.25</v>
      </c>
    </row>
    <row r="6245" spans="1:6" ht="13.5">
      <c r="A6245" s="244" t="s">
        <v>15780</v>
      </c>
      <c r="B6245" s="244" t="str">
        <f t="shared" si="97"/>
        <v>95394U</v>
      </c>
      <c r="C6245" s="244" t="s">
        <v>9267</v>
      </c>
      <c r="D6245" s="244" t="s">
        <v>83</v>
      </c>
      <c r="E6245" s="244" t="s">
        <v>4900</v>
      </c>
      <c r="F6245" s="245">
        <v>0.31</v>
      </c>
    </row>
    <row r="6246" spans="1:6" ht="13.5">
      <c r="A6246" s="244" t="s">
        <v>15781</v>
      </c>
      <c r="B6246" s="244" t="str">
        <f t="shared" si="97"/>
        <v>95395U</v>
      </c>
      <c r="C6246" s="244" t="s">
        <v>9268</v>
      </c>
      <c r="D6246" s="244" t="s">
        <v>83</v>
      </c>
      <c r="E6246" s="244" t="s">
        <v>4900</v>
      </c>
      <c r="F6246" s="245">
        <v>0.45</v>
      </c>
    </row>
    <row r="6247" spans="1:6" ht="13.5">
      <c r="A6247" s="244" t="s">
        <v>15782</v>
      </c>
      <c r="B6247" s="244" t="str">
        <f t="shared" si="97"/>
        <v>95396U</v>
      </c>
      <c r="C6247" s="244" t="s">
        <v>9269</v>
      </c>
      <c r="D6247" s="244" t="s">
        <v>83</v>
      </c>
      <c r="E6247" s="244" t="s">
        <v>4900</v>
      </c>
      <c r="F6247" s="245">
        <v>0.59</v>
      </c>
    </row>
    <row r="6248" spans="1:6" ht="13.5">
      <c r="A6248" s="244" t="s">
        <v>15783</v>
      </c>
      <c r="B6248" s="244" t="str">
        <f t="shared" si="97"/>
        <v>95397U</v>
      </c>
      <c r="C6248" s="244" t="s">
        <v>9270</v>
      </c>
      <c r="D6248" s="244" t="s">
        <v>83</v>
      </c>
      <c r="E6248" s="244" t="s">
        <v>4900</v>
      </c>
      <c r="F6248" s="245">
        <v>7.0000000000000007E-2</v>
      </c>
    </row>
    <row r="6249" spans="1:6" ht="13.5">
      <c r="A6249" s="244" t="s">
        <v>15784</v>
      </c>
      <c r="B6249" s="244" t="str">
        <f t="shared" si="97"/>
        <v>95398U</v>
      </c>
      <c r="C6249" s="244" t="s">
        <v>9271</v>
      </c>
      <c r="D6249" s="244" t="s">
        <v>83</v>
      </c>
      <c r="E6249" s="244" t="s">
        <v>4900</v>
      </c>
      <c r="F6249" s="245">
        <v>0.05</v>
      </c>
    </row>
    <row r="6250" spans="1:6" ht="13.5">
      <c r="A6250" s="244" t="s">
        <v>15785</v>
      </c>
      <c r="B6250" s="244" t="str">
        <f t="shared" si="97"/>
        <v>95399U</v>
      </c>
      <c r="C6250" s="244" t="s">
        <v>9272</v>
      </c>
      <c r="D6250" s="244" t="s">
        <v>83</v>
      </c>
      <c r="E6250" s="244" t="s">
        <v>4900</v>
      </c>
      <c r="F6250" s="245">
        <v>0.06</v>
      </c>
    </row>
    <row r="6251" spans="1:6" ht="13.5">
      <c r="A6251" s="244" t="s">
        <v>15786</v>
      </c>
      <c r="B6251" s="244" t="str">
        <f t="shared" si="97"/>
        <v>95400U</v>
      </c>
      <c r="C6251" s="244" t="s">
        <v>9273</v>
      </c>
      <c r="D6251" s="244" t="s">
        <v>83</v>
      </c>
      <c r="E6251" s="244" t="s">
        <v>4900</v>
      </c>
      <c r="F6251" s="245">
        <v>7.0000000000000007E-2</v>
      </c>
    </row>
    <row r="6252" spans="1:6" ht="13.5">
      <c r="A6252" s="244" t="s">
        <v>15787</v>
      </c>
      <c r="B6252" s="244" t="str">
        <f t="shared" si="97"/>
        <v>95401U</v>
      </c>
      <c r="C6252" s="244" t="s">
        <v>9274</v>
      </c>
      <c r="D6252" s="244" t="s">
        <v>83</v>
      </c>
      <c r="E6252" s="244" t="s">
        <v>5269</v>
      </c>
      <c r="F6252" s="245">
        <v>0.43</v>
      </c>
    </row>
    <row r="6253" spans="1:6" ht="13.5">
      <c r="A6253" s="244" t="s">
        <v>15788</v>
      </c>
      <c r="B6253" s="244" t="str">
        <f t="shared" si="97"/>
        <v>95402U</v>
      </c>
      <c r="C6253" s="244" t="s">
        <v>9275</v>
      </c>
      <c r="D6253" s="244" t="s">
        <v>83</v>
      </c>
      <c r="E6253" s="244" t="s">
        <v>5269</v>
      </c>
      <c r="F6253" s="245">
        <v>0.77</v>
      </c>
    </row>
    <row r="6254" spans="1:6" ht="13.5">
      <c r="A6254" s="244" t="s">
        <v>15789</v>
      </c>
      <c r="B6254" s="244" t="str">
        <f t="shared" si="97"/>
        <v>95403U</v>
      </c>
      <c r="C6254" s="244" t="s">
        <v>9276</v>
      </c>
      <c r="D6254" s="244" t="s">
        <v>83</v>
      </c>
      <c r="E6254" s="244" t="s">
        <v>4900</v>
      </c>
      <c r="F6254" s="245">
        <v>0.87</v>
      </c>
    </row>
    <row r="6255" spans="1:6" ht="13.5">
      <c r="A6255" s="244" t="s">
        <v>15790</v>
      </c>
      <c r="B6255" s="244" t="str">
        <f t="shared" si="97"/>
        <v>95404U</v>
      </c>
      <c r="C6255" s="244" t="s">
        <v>9277</v>
      </c>
      <c r="D6255" s="244" t="s">
        <v>83</v>
      </c>
      <c r="E6255" s="244" t="s">
        <v>4900</v>
      </c>
      <c r="F6255" s="245">
        <v>1.19</v>
      </c>
    </row>
    <row r="6256" spans="1:6" ht="13.5">
      <c r="A6256" s="244" t="s">
        <v>15791</v>
      </c>
      <c r="B6256" s="244" t="str">
        <f t="shared" si="97"/>
        <v>95405U</v>
      </c>
      <c r="C6256" s="244" t="s">
        <v>9278</v>
      </c>
      <c r="D6256" s="244" t="s">
        <v>83</v>
      </c>
      <c r="E6256" s="244" t="s">
        <v>4900</v>
      </c>
      <c r="F6256" s="245">
        <v>0.65</v>
      </c>
    </row>
    <row r="6257" spans="1:6" ht="13.5">
      <c r="A6257" s="244" t="s">
        <v>15792</v>
      </c>
      <c r="B6257" s="244" t="str">
        <f t="shared" si="97"/>
        <v>95406U</v>
      </c>
      <c r="C6257" s="244" t="s">
        <v>9279</v>
      </c>
      <c r="D6257" s="244" t="s">
        <v>83</v>
      </c>
      <c r="E6257" s="244" t="s">
        <v>5269</v>
      </c>
      <c r="F6257" s="245">
        <v>0.08</v>
      </c>
    </row>
    <row r="6258" spans="1:6" ht="13.5">
      <c r="A6258" s="244" t="s">
        <v>15793</v>
      </c>
      <c r="B6258" s="244" t="str">
        <f t="shared" si="97"/>
        <v>95407U</v>
      </c>
      <c r="C6258" s="244" t="s">
        <v>9280</v>
      </c>
      <c r="D6258" s="244" t="s">
        <v>83</v>
      </c>
      <c r="E6258" s="244" t="s">
        <v>4900</v>
      </c>
      <c r="F6258" s="245">
        <v>1.77</v>
      </c>
    </row>
    <row r="6259" spans="1:6" ht="13.5">
      <c r="A6259" s="244" t="s">
        <v>15794</v>
      </c>
      <c r="B6259" s="244" t="str">
        <f t="shared" si="97"/>
        <v>95408U</v>
      </c>
      <c r="C6259" s="244" t="s">
        <v>9281</v>
      </c>
      <c r="D6259" s="244" t="s">
        <v>5151</v>
      </c>
      <c r="E6259" s="244" t="s">
        <v>4900</v>
      </c>
      <c r="F6259" s="245">
        <v>9.66</v>
      </c>
    </row>
    <row r="6260" spans="1:6" ht="13.5">
      <c r="A6260" s="244" t="s">
        <v>15795</v>
      </c>
      <c r="B6260" s="244" t="str">
        <f t="shared" si="97"/>
        <v>95409U</v>
      </c>
      <c r="C6260" s="244" t="s">
        <v>9282</v>
      </c>
      <c r="D6260" s="244" t="s">
        <v>5151</v>
      </c>
      <c r="E6260" s="244" t="s">
        <v>4900</v>
      </c>
      <c r="F6260" s="245">
        <v>12.14</v>
      </c>
    </row>
    <row r="6261" spans="1:6" ht="13.5">
      <c r="A6261" s="244" t="s">
        <v>15796</v>
      </c>
      <c r="B6261" s="244" t="str">
        <f t="shared" si="97"/>
        <v>95410U</v>
      </c>
      <c r="C6261" s="244" t="s">
        <v>9283</v>
      </c>
      <c r="D6261" s="244" t="s">
        <v>5151</v>
      </c>
      <c r="E6261" s="244" t="s">
        <v>4900</v>
      </c>
      <c r="F6261" s="245">
        <v>9.23</v>
      </c>
    </row>
    <row r="6262" spans="1:6" ht="13.5">
      <c r="A6262" s="244" t="s">
        <v>15797</v>
      </c>
      <c r="B6262" s="244" t="str">
        <f t="shared" si="97"/>
        <v>95411U</v>
      </c>
      <c r="C6262" s="244" t="s">
        <v>9284</v>
      </c>
      <c r="D6262" s="244" t="s">
        <v>5151</v>
      </c>
      <c r="E6262" s="244" t="s">
        <v>4900</v>
      </c>
      <c r="F6262" s="245">
        <v>9.6999999999999993</v>
      </c>
    </row>
    <row r="6263" spans="1:6" ht="13.5">
      <c r="A6263" s="244" t="s">
        <v>15798</v>
      </c>
      <c r="B6263" s="244" t="str">
        <f t="shared" si="97"/>
        <v>95412U</v>
      </c>
      <c r="C6263" s="244" t="s">
        <v>9285</v>
      </c>
      <c r="D6263" s="244" t="s">
        <v>5151</v>
      </c>
      <c r="E6263" s="244" t="s">
        <v>4900</v>
      </c>
      <c r="F6263" s="245">
        <v>9.9499999999999993</v>
      </c>
    </row>
    <row r="6264" spans="1:6" ht="13.5">
      <c r="A6264" s="244" t="s">
        <v>15799</v>
      </c>
      <c r="B6264" s="244" t="str">
        <f t="shared" si="97"/>
        <v>95413U</v>
      </c>
      <c r="C6264" s="244" t="s">
        <v>9286</v>
      </c>
      <c r="D6264" s="244" t="s">
        <v>5151</v>
      </c>
      <c r="E6264" s="244" t="s">
        <v>4900</v>
      </c>
      <c r="F6264" s="245">
        <v>8.49</v>
      </c>
    </row>
    <row r="6265" spans="1:6" ht="13.5">
      <c r="A6265" s="244" t="s">
        <v>15800</v>
      </c>
      <c r="B6265" s="244" t="str">
        <f t="shared" si="97"/>
        <v>95414U</v>
      </c>
      <c r="C6265" s="244" t="s">
        <v>9287</v>
      </c>
      <c r="D6265" s="244" t="s">
        <v>5151</v>
      </c>
      <c r="E6265" s="244" t="s">
        <v>4900</v>
      </c>
      <c r="F6265" s="245">
        <v>35.229999999999997</v>
      </c>
    </row>
    <row r="6266" spans="1:6" ht="13.5">
      <c r="A6266" s="244" t="s">
        <v>15801</v>
      </c>
      <c r="B6266" s="244" t="str">
        <f t="shared" si="97"/>
        <v>95415U</v>
      </c>
      <c r="C6266" s="244" t="s">
        <v>9288</v>
      </c>
      <c r="D6266" s="244" t="s">
        <v>5151</v>
      </c>
      <c r="E6266" s="244" t="s">
        <v>4900</v>
      </c>
      <c r="F6266" s="245">
        <v>104.11</v>
      </c>
    </row>
    <row r="6267" spans="1:6" ht="13.5">
      <c r="A6267" s="244" t="s">
        <v>15802</v>
      </c>
      <c r="B6267" s="244" t="str">
        <f t="shared" si="97"/>
        <v>95416U</v>
      </c>
      <c r="C6267" s="244" t="s">
        <v>9289</v>
      </c>
      <c r="D6267" s="244" t="s">
        <v>5151</v>
      </c>
      <c r="E6267" s="244" t="s">
        <v>4900</v>
      </c>
      <c r="F6267" s="245">
        <v>7.44</v>
      </c>
    </row>
    <row r="6268" spans="1:6" ht="13.5">
      <c r="A6268" s="244" t="s">
        <v>15803</v>
      </c>
      <c r="B6268" s="244" t="str">
        <f t="shared" si="97"/>
        <v>95417U</v>
      </c>
      <c r="C6268" s="244" t="s">
        <v>9290</v>
      </c>
      <c r="D6268" s="244" t="s">
        <v>5151</v>
      </c>
      <c r="E6268" s="244" t="s">
        <v>4900</v>
      </c>
      <c r="F6268" s="245">
        <v>118.5</v>
      </c>
    </row>
    <row r="6269" spans="1:6" ht="13.5">
      <c r="A6269" s="244" t="s">
        <v>15804</v>
      </c>
      <c r="B6269" s="244" t="str">
        <f t="shared" si="97"/>
        <v>95418U</v>
      </c>
      <c r="C6269" s="244" t="s">
        <v>9291</v>
      </c>
      <c r="D6269" s="244" t="s">
        <v>5151</v>
      </c>
      <c r="E6269" s="244" t="s">
        <v>4900</v>
      </c>
      <c r="F6269" s="245">
        <v>161.99</v>
      </c>
    </row>
    <row r="6270" spans="1:6" ht="13.5">
      <c r="A6270" s="244" t="s">
        <v>15805</v>
      </c>
      <c r="B6270" s="244" t="str">
        <f t="shared" si="97"/>
        <v>95419U</v>
      </c>
      <c r="C6270" s="244" t="s">
        <v>9292</v>
      </c>
      <c r="D6270" s="244" t="s">
        <v>5151</v>
      </c>
      <c r="E6270" s="244" t="s">
        <v>4900</v>
      </c>
      <c r="F6270" s="245">
        <v>43.29</v>
      </c>
    </row>
    <row r="6271" spans="1:6" ht="13.5">
      <c r="A6271" s="244" t="s">
        <v>15806</v>
      </c>
      <c r="B6271" s="244" t="str">
        <f t="shared" si="97"/>
        <v>95420U</v>
      </c>
      <c r="C6271" s="244" t="s">
        <v>9293</v>
      </c>
      <c r="D6271" s="244" t="s">
        <v>5151</v>
      </c>
      <c r="E6271" s="244" t="s">
        <v>4900</v>
      </c>
      <c r="F6271" s="245">
        <v>61.49</v>
      </c>
    </row>
    <row r="6272" spans="1:6" ht="13.5">
      <c r="A6272" s="244" t="s">
        <v>15807</v>
      </c>
      <c r="B6272" s="244" t="str">
        <f t="shared" si="97"/>
        <v>95421U</v>
      </c>
      <c r="C6272" s="244" t="s">
        <v>9294</v>
      </c>
      <c r="D6272" s="244" t="s">
        <v>5151</v>
      </c>
      <c r="E6272" s="244" t="s">
        <v>4900</v>
      </c>
      <c r="F6272" s="245">
        <v>81.290000000000006</v>
      </c>
    </row>
    <row r="6273" spans="1:6" ht="13.5">
      <c r="A6273" s="244" t="s">
        <v>15808</v>
      </c>
      <c r="B6273" s="244" t="str">
        <f t="shared" si="97"/>
        <v>95422U</v>
      </c>
      <c r="C6273" s="244" t="s">
        <v>9295</v>
      </c>
      <c r="D6273" s="244" t="s">
        <v>5151</v>
      </c>
      <c r="E6273" s="244" t="s">
        <v>4900</v>
      </c>
      <c r="F6273" s="245">
        <v>58.38</v>
      </c>
    </row>
    <row r="6274" spans="1:6" ht="13.5">
      <c r="A6274" s="244" t="s">
        <v>15809</v>
      </c>
      <c r="B6274" s="244" t="str">
        <f t="shared" si="97"/>
        <v>95423U</v>
      </c>
      <c r="C6274" s="244" t="s">
        <v>9296</v>
      </c>
      <c r="D6274" s="244" t="s">
        <v>5151</v>
      </c>
      <c r="E6274" s="244" t="s">
        <v>4900</v>
      </c>
      <c r="F6274" s="245">
        <v>88.6</v>
      </c>
    </row>
    <row r="6275" spans="1:6" ht="13.5">
      <c r="A6275" s="244" t="s">
        <v>15810</v>
      </c>
      <c r="B6275" s="244" t="str">
        <f t="shared" si="97"/>
        <v>95424U</v>
      </c>
      <c r="C6275" s="244" t="s">
        <v>9297</v>
      </c>
      <c r="D6275" s="244" t="s">
        <v>5151</v>
      </c>
      <c r="E6275" s="244" t="s">
        <v>4900</v>
      </c>
      <c r="F6275" s="245">
        <v>11.89</v>
      </c>
    </row>
    <row r="6276" spans="1:6" ht="13.5">
      <c r="A6276" s="244" t="s">
        <v>18040</v>
      </c>
      <c r="B6276" s="244" t="str">
        <f t="shared" si="97"/>
        <v>100288U</v>
      </c>
      <c r="C6276" s="244" t="s">
        <v>18041</v>
      </c>
      <c r="D6276" s="244" t="s">
        <v>83</v>
      </c>
      <c r="E6276" s="244" t="s">
        <v>4900</v>
      </c>
      <c r="F6276" s="245">
        <v>0.03</v>
      </c>
    </row>
    <row r="6277" spans="1:6" ht="13.5">
      <c r="A6277" s="244" t="s">
        <v>18042</v>
      </c>
      <c r="B6277" s="244" t="str">
        <f t="shared" si="97"/>
        <v>100289U</v>
      </c>
      <c r="C6277" s="244" t="s">
        <v>18043</v>
      </c>
      <c r="D6277" s="244" t="s">
        <v>83</v>
      </c>
      <c r="E6277" s="244" t="s">
        <v>4900</v>
      </c>
      <c r="F6277" s="245">
        <v>13.59</v>
      </c>
    </row>
    <row r="6278" spans="1:6" ht="13.5">
      <c r="A6278" s="244" t="s">
        <v>18044</v>
      </c>
      <c r="B6278" s="244" t="str">
        <f t="shared" si="97"/>
        <v>100290U</v>
      </c>
      <c r="C6278" s="244" t="s">
        <v>18045</v>
      </c>
      <c r="D6278" s="244" t="s">
        <v>83</v>
      </c>
      <c r="E6278" s="244" t="s">
        <v>4900</v>
      </c>
      <c r="F6278" s="245">
        <v>0.04</v>
      </c>
    </row>
    <row r="6279" spans="1:6" ht="13.5">
      <c r="A6279" s="244" t="s">
        <v>18046</v>
      </c>
      <c r="B6279" s="244" t="str">
        <f t="shared" si="97"/>
        <v>100291U</v>
      </c>
      <c r="C6279" s="244" t="s">
        <v>18047</v>
      </c>
      <c r="D6279" s="244" t="s">
        <v>83</v>
      </c>
      <c r="E6279" s="244" t="s">
        <v>4900</v>
      </c>
      <c r="F6279" s="245">
        <v>0.1</v>
      </c>
    </row>
    <row r="6280" spans="1:6" ht="13.5">
      <c r="A6280" s="244" t="s">
        <v>18048</v>
      </c>
      <c r="B6280" s="244" t="str">
        <f t="shared" ref="B6280:B6343" si="98">A6280&amp;"U"</f>
        <v>100292U</v>
      </c>
      <c r="C6280" s="244" t="s">
        <v>18049</v>
      </c>
      <c r="D6280" s="244" t="s">
        <v>83</v>
      </c>
      <c r="E6280" s="244" t="s">
        <v>4900</v>
      </c>
      <c r="F6280" s="245">
        <v>0.38</v>
      </c>
    </row>
    <row r="6281" spans="1:6" ht="13.5">
      <c r="A6281" s="244" t="s">
        <v>18050</v>
      </c>
      <c r="B6281" s="244" t="str">
        <f t="shared" si="98"/>
        <v>100293U</v>
      </c>
      <c r="C6281" s="244" t="s">
        <v>18051</v>
      </c>
      <c r="D6281" s="244" t="s">
        <v>83</v>
      </c>
      <c r="E6281" s="244" t="s">
        <v>4900</v>
      </c>
      <c r="F6281" s="245">
        <v>0.1</v>
      </c>
    </row>
    <row r="6282" spans="1:6" ht="13.5">
      <c r="A6282" s="244" t="s">
        <v>18052</v>
      </c>
      <c r="B6282" s="244" t="str">
        <f t="shared" si="98"/>
        <v>100294U</v>
      </c>
      <c r="C6282" s="244" t="s">
        <v>18053</v>
      </c>
      <c r="D6282" s="244" t="s">
        <v>83</v>
      </c>
      <c r="E6282" s="244" t="s">
        <v>4900</v>
      </c>
      <c r="F6282" s="245">
        <v>0.19</v>
      </c>
    </row>
    <row r="6283" spans="1:6" ht="13.5">
      <c r="A6283" s="244" t="s">
        <v>18054</v>
      </c>
      <c r="B6283" s="244" t="str">
        <f t="shared" si="98"/>
        <v>100295U</v>
      </c>
      <c r="C6283" s="244" t="s">
        <v>18055</v>
      </c>
      <c r="D6283" s="244" t="s">
        <v>83</v>
      </c>
      <c r="E6283" s="244" t="s">
        <v>4900</v>
      </c>
      <c r="F6283" s="245">
        <v>0.28000000000000003</v>
      </c>
    </row>
    <row r="6284" spans="1:6" ht="13.5">
      <c r="A6284" s="244" t="s">
        <v>18056</v>
      </c>
      <c r="B6284" s="244" t="str">
        <f t="shared" si="98"/>
        <v>100296U</v>
      </c>
      <c r="C6284" s="244" t="s">
        <v>18057</v>
      </c>
      <c r="D6284" s="244" t="s">
        <v>83</v>
      </c>
      <c r="E6284" s="244" t="s">
        <v>4900</v>
      </c>
      <c r="F6284" s="245">
        <v>0.6</v>
      </c>
    </row>
    <row r="6285" spans="1:6" ht="13.5">
      <c r="A6285" s="244" t="s">
        <v>18058</v>
      </c>
      <c r="B6285" s="244" t="str">
        <f t="shared" si="98"/>
        <v>100297U</v>
      </c>
      <c r="C6285" s="244" t="s">
        <v>18059</v>
      </c>
      <c r="D6285" s="244" t="s">
        <v>83</v>
      </c>
      <c r="E6285" s="244" t="s">
        <v>4900</v>
      </c>
      <c r="F6285" s="245">
        <v>0.68</v>
      </c>
    </row>
    <row r="6286" spans="1:6" ht="13.5">
      <c r="A6286" s="244" t="s">
        <v>18060</v>
      </c>
      <c r="B6286" s="244" t="str">
        <f t="shared" si="98"/>
        <v>100298U</v>
      </c>
      <c r="C6286" s="244" t="s">
        <v>18061</v>
      </c>
      <c r="D6286" s="244" t="s">
        <v>83</v>
      </c>
      <c r="E6286" s="244" t="s">
        <v>4900</v>
      </c>
      <c r="F6286" s="245">
        <v>0.34</v>
      </c>
    </row>
    <row r="6287" spans="1:6" ht="13.5">
      <c r="A6287" s="244" t="s">
        <v>18062</v>
      </c>
      <c r="B6287" s="244" t="str">
        <f t="shared" si="98"/>
        <v>100299U</v>
      </c>
      <c r="C6287" s="244" t="s">
        <v>18063</v>
      </c>
      <c r="D6287" s="244" t="s">
        <v>83</v>
      </c>
      <c r="E6287" s="244" t="s">
        <v>4900</v>
      </c>
      <c r="F6287" s="245">
        <v>0.27</v>
      </c>
    </row>
    <row r="6288" spans="1:6" ht="13.5">
      <c r="A6288" s="244" t="s">
        <v>18064</v>
      </c>
      <c r="B6288" s="244" t="str">
        <f t="shared" si="98"/>
        <v>100300U</v>
      </c>
      <c r="C6288" s="244" t="s">
        <v>18065</v>
      </c>
      <c r="D6288" s="244" t="s">
        <v>83</v>
      </c>
      <c r="E6288" s="244" t="s">
        <v>4900</v>
      </c>
      <c r="F6288" s="245">
        <v>14.73</v>
      </c>
    </row>
    <row r="6289" spans="1:6" ht="13.5">
      <c r="A6289" s="244" t="s">
        <v>18066</v>
      </c>
      <c r="B6289" s="244" t="str">
        <f t="shared" si="98"/>
        <v>100301U</v>
      </c>
      <c r="C6289" s="244" t="s">
        <v>18067</v>
      </c>
      <c r="D6289" s="244" t="s">
        <v>83</v>
      </c>
      <c r="E6289" s="244" t="s">
        <v>4900</v>
      </c>
      <c r="F6289" s="245">
        <v>15.71</v>
      </c>
    </row>
    <row r="6290" spans="1:6" ht="13.5">
      <c r="A6290" s="244" t="s">
        <v>18068</v>
      </c>
      <c r="B6290" s="244" t="str">
        <f t="shared" si="98"/>
        <v>100302U</v>
      </c>
      <c r="C6290" s="244" t="s">
        <v>18069</v>
      </c>
      <c r="D6290" s="244" t="s">
        <v>83</v>
      </c>
      <c r="E6290" s="244" t="s">
        <v>4900</v>
      </c>
      <c r="F6290" s="245">
        <v>112.05</v>
      </c>
    </row>
    <row r="6291" spans="1:6" ht="13.5">
      <c r="A6291" s="244" t="s">
        <v>18070</v>
      </c>
      <c r="B6291" s="244" t="str">
        <f t="shared" si="98"/>
        <v>100303U</v>
      </c>
      <c r="C6291" s="244" t="s">
        <v>18071</v>
      </c>
      <c r="D6291" s="244" t="s">
        <v>83</v>
      </c>
      <c r="E6291" s="244" t="s">
        <v>4900</v>
      </c>
      <c r="F6291" s="245">
        <v>14.65</v>
      </c>
    </row>
    <row r="6292" spans="1:6" ht="13.5">
      <c r="A6292" s="244" t="s">
        <v>18072</v>
      </c>
      <c r="B6292" s="244" t="str">
        <f t="shared" si="98"/>
        <v>100304U</v>
      </c>
      <c r="C6292" s="244" t="s">
        <v>18073</v>
      </c>
      <c r="D6292" s="244" t="s">
        <v>83</v>
      </c>
      <c r="E6292" s="244" t="s">
        <v>4900</v>
      </c>
      <c r="F6292" s="245">
        <v>56.82</v>
      </c>
    </row>
    <row r="6293" spans="1:6" ht="13.5">
      <c r="A6293" s="244" t="s">
        <v>18074</v>
      </c>
      <c r="B6293" s="244" t="str">
        <f t="shared" si="98"/>
        <v>100305U</v>
      </c>
      <c r="C6293" s="244" t="s">
        <v>18075</v>
      </c>
      <c r="D6293" s="244" t="s">
        <v>83</v>
      </c>
      <c r="E6293" s="244" t="s">
        <v>4900</v>
      </c>
      <c r="F6293" s="245">
        <v>78.2</v>
      </c>
    </row>
    <row r="6294" spans="1:6" ht="13.5">
      <c r="A6294" s="244" t="s">
        <v>18076</v>
      </c>
      <c r="B6294" s="244" t="str">
        <f t="shared" si="98"/>
        <v>100306U</v>
      </c>
      <c r="C6294" s="244" t="s">
        <v>18077</v>
      </c>
      <c r="D6294" s="244" t="s">
        <v>83</v>
      </c>
      <c r="E6294" s="244" t="s">
        <v>4900</v>
      </c>
      <c r="F6294" s="245">
        <v>88.09</v>
      </c>
    </row>
    <row r="6295" spans="1:6" ht="13.5">
      <c r="A6295" s="244" t="s">
        <v>18078</v>
      </c>
      <c r="B6295" s="244" t="str">
        <f t="shared" si="98"/>
        <v>100307U</v>
      </c>
      <c r="C6295" s="244" t="s">
        <v>18079</v>
      </c>
      <c r="D6295" s="244" t="s">
        <v>83</v>
      </c>
      <c r="E6295" s="244" t="s">
        <v>4900</v>
      </c>
      <c r="F6295" s="245">
        <v>18.190000000000001</v>
      </c>
    </row>
    <row r="6296" spans="1:6" ht="13.5">
      <c r="A6296" s="244" t="s">
        <v>18080</v>
      </c>
      <c r="B6296" s="244" t="str">
        <f t="shared" si="98"/>
        <v>100308U</v>
      </c>
      <c r="C6296" s="244" t="s">
        <v>18081</v>
      </c>
      <c r="D6296" s="244" t="s">
        <v>83</v>
      </c>
      <c r="E6296" s="244" t="s">
        <v>4900</v>
      </c>
      <c r="F6296" s="245">
        <v>19.34</v>
      </c>
    </row>
    <row r="6297" spans="1:6" ht="13.5">
      <c r="A6297" s="244" t="s">
        <v>18082</v>
      </c>
      <c r="B6297" s="244" t="str">
        <f t="shared" si="98"/>
        <v>100309U</v>
      </c>
      <c r="C6297" s="244" t="s">
        <v>18083</v>
      </c>
      <c r="D6297" s="244" t="s">
        <v>83</v>
      </c>
      <c r="E6297" s="244" t="s">
        <v>4900</v>
      </c>
      <c r="F6297" s="245">
        <v>23.71</v>
      </c>
    </row>
    <row r="6298" spans="1:6" ht="13.5">
      <c r="A6298" s="244" t="s">
        <v>18084</v>
      </c>
      <c r="B6298" s="244" t="str">
        <f t="shared" si="98"/>
        <v>100310U</v>
      </c>
      <c r="C6298" s="244" t="s">
        <v>18085</v>
      </c>
      <c r="D6298" s="244" t="s">
        <v>5151</v>
      </c>
      <c r="E6298" s="244" t="s">
        <v>4900</v>
      </c>
      <c r="F6298" s="245">
        <v>6.5</v>
      </c>
    </row>
    <row r="6299" spans="1:6" ht="13.5">
      <c r="A6299" s="244" t="s">
        <v>18086</v>
      </c>
      <c r="B6299" s="244" t="str">
        <f t="shared" si="98"/>
        <v>100311U</v>
      </c>
      <c r="C6299" s="244" t="s">
        <v>18087</v>
      </c>
      <c r="D6299" s="244" t="s">
        <v>5151</v>
      </c>
      <c r="E6299" s="244" t="s">
        <v>4900</v>
      </c>
      <c r="F6299" s="245">
        <v>52.83</v>
      </c>
    </row>
    <row r="6300" spans="1:6" ht="13.5">
      <c r="A6300" s="244" t="s">
        <v>18088</v>
      </c>
      <c r="B6300" s="244" t="str">
        <f t="shared" si="98"/>
        <v>100312U</v>
      </c>
      <c r="C6300" s="244" t="s">
        <v>18089</v>
      </c>
      <c r="D6300" s="244" t="s">
        <v>5151</v>
      </c>
      <c r="E6300" s="244" t="s">
        <v>4900</v>
      </c>
      <c r="F6300" s="245">
        <v>26.55</v>
      </c>
    </row>
    <row r="6301" spans="1:6" ht="13.5">
      <c r="A6301" s="244" t="s">
        <v>18090</v>
      </c>
      <c r="B6301" s="244" t="str">
        <f t="shared" si="98"/>
        <v>100313U</v>
      </c>
      <c r="C6301" s="244" t="s">
        <v>18091</v>
      </c>
      <c r="D6301" s="244" t="s">
        <v>5151</v>
      </c>
      <c r="E6301" s="244" t="s">
        <v>4900</v>
      </c>
      <c r="F6301" s="245">
        <v>82.61</v>
      </c>
    </row>
    <row r="6302" spans="1:6" ht="13.5">
      <c r="A6302" s="244" t="s">
        <v>18092</v>
      </c>
      <c r="B6302" s="244" t="str">
        <f t="shared" si="98"/>
        <v>100314U</v>
      </c>
      <c r="C6302" s="244" t="s">
        <v>18093</v>
      </c>
      <c r="D6302" s="244" t="s">
        <v>5151</v>
      </c>
      <c r="E6302" s="244" t="s">
        <v>4900</v>
      </c>
      <c r="F6302" s="245">
        <v>93.2</v>
      </c>
    </row>
    <row r="6303" spans="1:6" ht="13.5">
      <c r="A6303" s="244" t="s">
        <v>18094</v>
      </c>
      <c r="B6303" s="244" t="str">
        <f t="shared" si="98"/>
        <v>100315U</v>
      </c>
      <c r="C6303" s="244" t="s">
        <v>18095</v>
      </c>
      <c r="D6303" s="244" t="s">
        <v>5151</v>
      </c>
      <c r="E6303" s="244" t="s">
        <v>4900</v>
      </c>
      <c r="F6303" s="245">
        <v>37.590000000000003</v>
      </c>
    </row>
    <row r="6304" spans="1:6" ht="13.5">
      <c r="A6304" s="244" t="s">
        <v>18096</v>
      </c>
      <c r="B6304" s="244" t="str">
        <f t="shared" si="98"/>
        <v>100316U</v>
      </c>
      <c r="C6304" s="244" t="s">
        <v>18065</v>
      </c>
      <c r="D6304" s="244" t="s">
        <v>5151</v>
      </c>
      <c r="E6304" s="244" t="s">
        <v>4900</v>
      </c>
      <c r="F6304" s="280">
        <v>2617.5500000000002</v>
      </c>
    </row>
    <row r="6305" spans="1:6" ht="13.5">
      <c r="A6305" s="244" t="s">
        <v>18097</v>
      </c>
      <c r="B6305" s="244" t="str">
        <f t="shared" si="98"/>
        <v>100317U</v>
      </c>
      <c r="C6305" s="244" t="s">
        <v>18098</v>
      </c>
      <c r="D6305" s="244" t="s">
        <v>5151</v>
      </c>
      <c r="E6305" s="244" t="s">
        <v>4900</v>
      </c>
      <c r="F6305" s="280">
        <v>19808.509999999998</v>
      </c>
    </row>
    <row r="6306" spans="1:6" ht="13.5">
      <c r="A6306" s="244" t="s">
        <v>18099</v>
      </c>
      <c r="B6306" s="244" t="str">
        <f t="shared" si="98"/>
        <v>100318U</v>
      </c>
      <c r="C6306" s="244" t="s">
        <v>18073</v>
      </c>
      <c r="D6306" s="244" t="s">
        <v>5151</v>
      </c>
      <c r="E6306" s="244" t="s">
        <v>4900</v>
      </c>
      <c r="F6306" s="280">
        <v>10051.99</v>
      </c>
    </row>
    <row r="6307" spans="1:6" ht="13.5">
      <c r="A6307" s="244" t="s">
        <v>18100</v>
      </c>
      <c r="B6307" s="244" t="str">
        <f t="shared" si="98"/>
        <v>100319U</v>
      </c>
      <c r="C6307" s="244" t="s">
        <v>18075</v>
      </c>
      <c r="D6307" s="244" t="s">
        <v>5151</v>
      </c>
      <c r="E6307" s="244" t="s">
        <v>4900</v>
      </c>
      <c r="F6307" s="280">
        <v>13814.06</v>
      </c>
    </row>
    <row r="6308" spans="1:6" ht="13.5">
      <c r="A6308" s="244" t="s">
        <v>18101</v>
      </c>
      <c r="B6308" s="244" t="str">
        <f t="shared" si="98"/>
        <v>100320U</v>
      </c>
      <c r="C6308" s="244" t="s">
        <v>18077</v>
      </c>
      <c r="D6308" s="244" t="s">
        <v>5151</v>
      </c>
      <c r="E6308" s="244" t="s">
        <v>4900</v>
      </c>
      <c r="F6308" s="280">
        <v>15560.79</v>
      </c>
    </row>
    <row r="6309" spans="1:6" ht="13.5">
      <c r="A6309" s="244" t="s">
        <v>18102</v>
      </c>
      <c r="B6309" s="244" t="str">
        <f t="shared" si="98"/>
        <v>100321U</v>
      </c>
      <c r="C6309" s="244" t="s">
        <v>18083</v>
      </c>
      <c r="D6309" s="244" t="s">
        <v>5151</v>
      </c>
      <c r="E6309" s="244" t="s">
        <v>4900</v>
      </c>
      <c r="F6309" s="280">
        <v>4195.37</v>
      </c>
    </row>
    <row r="6310" spans="1:6" ht="13.5">
      <c r="A6310" s="244" t="s">
        <v>18103</v>
      </c>
      <c r="B6310" s="244" t="str">
        <f t="shared" si="98"/>
        <v>100533U</v>
      </c>
      <c r="C6310" s="244" t="s">
        <v>18104</v>
      </c>
      <c r="D6310" s="244" t="s">
        <v>83</v>
      </c>
      <c r="E6310" s="244" t="s">
        <v>4900</v>
      </c>
      <c r="F6310" s="245">
        <v>15.77</v>
      </c>
    </row>
    <row r="6311" spans="1:6" ht="13.5">
      <c r="A6311" s="244" t="s">
        <v>18105</v>
      </c>
      <c r="B6311" s="244" t="str">
        <f t="shared" si="98"/>
        <v>100534U</v>
      </c>
      <c r="C6311" s="244" t="s">
        <v>18104</v>
      </c>
      <c r="D6311" s="244" t="s">
        <v>5151</v>
      </c>
      <c r="E6311" s="244" t="s">
        <v>4900</v>
      </c>
      <c r="F6311" s="280">
        <v>2803.47</v>
      </c>
    </row>
    <row r="6312" spans="1:6" ht="13.5">
      <c r="A6312" s="244" t="s">
        <v>18106</v>
      </c>
      <c r="B6312" s="244" t="str">
        <f t="shared" si="98"/>
        <v>100535U</v>
      </c>
      <c r="C6312" s="244" t="s">
        <v>18107</v>
      </c>
      <c r="D6312" s="244" t="s">
        <v>83</v>
      </c>
      <c r="E6312" s="244" t="s">
        <v>4900</v>
      </c>
      <c r="F6312" s="245">
        <v>0.18</v>
      </c>
    </row>
    <row r="6313" spans="1:6" ht="13.5">
      <c r="A6313" s="244" t="s">
        <v>18108</v>
      </c>
      <c r="B6313" s="244" t="str">
        <f t="shared" si="98"/>
        <v>100536U</v>
      </c>
      <c r="C6313" s="244" t="s">
        <v>18109</v>
      </c>
      <c r="D6313" s="244" t="s">
        <v>5151</v>
      </c>
      <c r="E6313" s="244" t="s">
        <v>4900</v>
      </c>
      <c r="F6313" s="245">
        <v>24.49</v>
      </c>
    </row>
    <row r="6314" spans="1:6" ht="13.5">
      <c r="A6314" s="244" t="s">
        <v>18110</v>
      </c>
      <c r="B6314" s="244" t="str">
        <f t="shared" si="98"/>
        <v>101284U</v>
      </c>
      <c r="C6314" s="244" t="s">
        <v>18111</v>
      </c>
      <c r="D6314" s="244" t="s">
        <v>83</v>
      </c>
      <c r="E6314" s="244" t="s">
        <v>4900</v>
      </c>
      <c r="F6314" s="245">
        <v>0.93</v>
      </c>
    </row>
    <row r="6315" spans="1:6" ht="13.5">
      <c r="A6315" s="244" t="s">
        <v>18112</v>
      </c>
      <c r="B6315" s="244" t="str">
        <f t="shared" si="98"/>
        <v>101285U</v>
      </c>
      <c r="C6315" s="244" t="s">
        <v>18113</v>
      </c>
      <c r="D6315" s="244" t="s">
        <v>83</v>
      </c>
      <c r="E6315" s="244" t="s">
        <v>4900</v>
      </c>
      <c r="F6315" s="245">
        <v>0.26</v>
      </c>
    </row>
    <row r="6316" spans="1:6" ht="13.5">
      <c r="A6316" s="244" t="s">
        <v>18114</v>
      </c>
      <c r="B6316" s="244" t="str">
        <f t="shared" si="98"/>
        <v>101286U</v>
      </c>
      <c r="C6316" s="244" t="s">
        <v>18115</v>
      </c>
      <c r="D6316" s="244" t="s">
        <v>5151</v>
      </c>
      <c r="E6316" s="244" t="s">
        <v>4900</v>
      </c>
      <c r="F6316" s="245">
        <v>10.59</v>
      </c>
    </row>
    <row r="6317" spans="1:6" ht="13.5">
      <c r="A6317" s="244" t="s">
        <v>18116</v>
      </c>
      <c r="B6317" s="244" t="str">
        <f t="shared" si="98"/>
        <v>101287U</v>
      </c>
      <c r="C6317" s="244" t="s">
        <v>18117</v>
      </c>
      <c r="D6317" s="244" t="s">
        <v>5151</v>
      </c>
      <c r="E6317" s="244" t="s">
        <v>4900</v>
      </c>
      <c r="F6317" s="245">
        <v>34.67</v>
      </c>
    </row>
    <row r="6318" spans="1:6" ht="13.5">
      <c r="A6318" s="244" t="s">
        <v>18118</v>
      </c>
      <c r="B6318" s="244" t="str">
        <f t="shared" si="98"/>
        <v>101288U</v>
      </c>
      <c r="C6318" s="244" t="s">
        <v>18119</v>
      </c>
      <c r="D6318" s="244" t="s">
        <v>5151</v>
      </c>
      <c r="E6318" s="244" t="s">
        <v>4900</v>
      </c>
      <c r="F6318" s="245">
        <v>15.04</v>
      </c>
    </row>
    <row r="6319" spans="1:6" ht="13.5">
      <c r="A6319" s="244" t="s">
        <v>18120</v>
      </c>
      <c r="B6319" s="244" t="str">
        <f t="shared" si="98"/>
        <v>101289U</v>
      </c>
      <c r="C6319" s="244" t="s">
        <v>18121</v>
      </c>
      <c r="D6319" s="244" t="s">
        <v>5151</v>
      </c>
      <c r="E6319" s="244" t="s">
        <v>4900</v>
      </c>
      <c r="F6319" s="245">
        <v>10.96</v>
      </c>
    </row>
    <row r="6320" spans="1:6" ht="13.5">
      <c r="A6320" s="244" t="s">
        <v>18122</v>
      </c>
      <c r="B6320" s="244" t="str">
        <f t="shared" si="98"/>
        <v>101290U</v>
      </c>
      <c r="C6320" s="244" t="s">
        <v>18123</v>
      </c>
      <c r="D6320" s="244" t="s">
        <v>5151</v>
      </c>
      <c r="E6320" s="244" t="s">
        <v>4900</v>
      </c>
      <c r="F6320" s="245">
        <v>14.01</v>
      </c>
    </row>
    <row r="6321" spans="1:6" ht="13.5">
      <c r="A6321" s="244" t="s">
        <v>18124</v>
      </c>
      <c r="B6321" s="244" t="str">
        <f t="shared" si="98"/>
        <v>101291U</v>
      </c>
      <c r="C6321" s="244" t="s">
        <v>18125</v>
      </c>
      <c r="D6321" s="244" t="s">
        <v>5151</v>
      </c>
      <c r="E6321" s="244" t="s">
        <v>4900</v>
      </c>
      <c r="F6321" s="245">
        <v>11.36</v>
      </c>
    </row>
    <row r="6322" spans="1:6" ht="13.5">
      <c r="A6322" s="244" t="s">
        <v>18126</v>
      </c>
      <c r="B6322" s="244" t="str">
        <f t="shared" si="98"/>
        <v>101292U</v>
      </c>
      <c r="C6322" s="244" t="s">
        <v>18127</v>
      </c>
      <c r="D6322" s="244" t="s">
        <v>5151</v>
      </c>
      <c r="E6322" s="244" t="s">
        <v>4900</v>
      </c>
      <c r="F6322" s="245">
        <v>12.54</v>
      </c>
    </row>
    <row r="6323" spans="1:6" ht="13.5">
      <c r="A6323" s="244" t="s">
        <v>18128</v>
      </c>
      <c r="B6323" s="244" t="str">
        <f t="shared" si="98"/>
        <v>101293U</v>
      </c>
      <c r="C6323" s="244" t="s">
        <v>18129</v>
      </c>
      <c r="D6323" s="244" t="s">
        <v>5151</v>
      </c>
      <c r="E6323" s="244" t="s">
        <v>4900</v>
      </c>
      <c r="F6323" s="245">
        <v>15.18</v>
      </c>
    </row>
    <row r="6324" spans="1:6" ht="13.5">
      <c r="A6324" s="244" t="s">
        <v>18130</v>
      </c>
      <c r="B6324" s="244" t="str">
        <f t="shared" si="98"/>
        <v>101294U</v>
      </c>
      <c r="C6324" s="244" t="s">
        <v>18131</v>
      </c>
      <c r="D6324" s="244" t="s">
        <v>5151</v>
      </c>
      <c r="E6324" s="244" t="s">
        <v>4900</v>
      </c>
      <c r="F6324" s="245">
        <v>31.07</v>
      </c>
    </row>
    <row r="6325" spans="1:6" ht="13.5">
      <c r="A6325" s="244" t="s">
        <v>18132</v>
      </c>
      <c r="B6325" s="244" t="str">
        <f t="shared" si="98"/>
        <v>101295U</v>
      </c>
      <c r="C6325" s="244" t="s">
        <v>18133</v>
      </c>
      <c r="D6325" s="244" t="s">
        <v>5151</v>
      </c>
      <c r="E6325" s="244" t="s">
        <v>4900</v>
      </c>
      <c r="F6325" s="245">
        <v>14.15</v>
      </c>
    </row>
    <row r="6326" spans="1:6" ht="13.5">
      <c r="A6326" s="244" t="s">
        <v>18134</v>
      </c>
      <c r="B6326" s="244" t="str">
        <f t="shared" si="98"/>
        <v>101296U</v>
      </c>
      <c r="C6326" s="244" t="s">
        <v>18135</v>
      </c>
      <c r="D6326" s="244" t="s">
        <v>5151</v>
      </c>
      <c r="E6326" s="244" t="s">
        <v>4900</v>
      </c>
      <c r="F6326" s="245">
        <v>16.760000000000002</v>
      </c>
    </row>
    <row r="6327" spans="1:6" ht="13.5">
      <c r="A6327" s="244" t="s">
        <v>18136</v>
      </c>
      <c r="B6327" s="244" t="str">
        <f t="shared" si="98"/>
        <v>101297U</v>
      </c>
      <c r="C6327" s="244" t="s">
        <v>18137</v>
      </c>
      <c r="D6327" s="244" t="s">
        <v>5151</v>
      </c>
      <c r="E6327" s="244" t="s">
        <v>4900</v>
      </c>
      <c r="F6327" s="245">
        <v>15.51</v>
      </c>
    </row>
    <row r="6328" spans="1:6" ht="13.5">
      <c r="A6328" s="244" t="s">
        <v>18138</v>
      </c>
      <c r="B6328" s="244" t="str">
        <f t="shared" si="98"/>
        <v>101298U</v>
      </c>
      <c r="C6328" s="244" t="s">
        <v>18139</v>
      </c>
      <c r="D6328" s="244" t="s">
        <v>5151</v>
      </c>
      <c r="E6328" s="244" t="s">
        <v>4900</v>
      </c>
      <c r="F6328" s="245">
        <v>17.2</v>
      </c>
    </row>
    <row r="6329" spans="1:6" ht="13.5">
      <c r="A6329" s="244" t="s">
        <v>18140</v>
      </c>
      <c r="B6329" s="244" t="str">
        <f t="shared" si="98"/>
        <v>101299U</v>
      </c>
      <c r="C6329" s="244" t="s">
        <v>18141</v>
      </c>
      <c r="D6329" s="244" t="s">
        <v>5151</v>
      </c>
      <c r="E6329" s="244" t="s">
        <v>4900</v>
      </c>
      <c r="F6329" s="245">
        <v>11.73</v>
      </c>
    </row>
    <row r="6330" spans="1:6" ht="13.5">
      <c r="A6330" s="244" t="s">
        <v>18142</v>
      </c>
      <c r="B6330" s="244" t="str">
        <f t="shared" si="98"/>
        <v>101300U</v>
      </c>
      <c r="C6330" s="244" t="s">
        <v>18143</v>
      </c>
      <c r="D6330" s="244" t="s">
        <v>5151</v>
      </c>
      <c r="E6330" s="244" t="s">
        <v>4900</v>
      </c>
      <c r="F6330" s="245">
        <v>10.4</v>
      </c>
    </row>
    <row r="6331" spans="1:6" ht="13.5">
      <c r="A6331" s="244" t="s">
        <v>18144</v>
      </c>
      <c r="B6331" s="244" t="str">
        <f t="shared" si="98"/>
        <v>101301U</v>
      </c>
      <c r="C6331" s="244" t="s">
        <v>18145</v>
      </c>
      <c r="D6331" s="244" t="s">
        <v>5151</v>
      </c>
      <c r="E6331" s="244" t="s">
        <v>4900</v>
      </c>
      <c r="F6331" s="245">
        <v>4.8499999999999996</v>
      </c>
    </row>
    <row r="6332" spans="1:6" ht="13.5">
      <c r="A6332" s="244" t="s">
        <v>18146</v>
      </c>
      <c r="B6332" s="244" t="str">
        <f t="shared" si="98"/>
        <v>101302U</v>
      </c>
      <c r="C6332" s="244" t="s">
        <v>18147</v>
      </c>
      <c r="D6332" s="244" t="s">
        <v>5151</v>
      </c>
      <c r="E6332" s="244" t="s">
        <v>4900</v>
      </c>
      <c r="F6332" s="245">
        <v>15.7</v>
      </c>
    </row>
    <row r="6333" spans="1:6" ht="13.5">
      <c r="A6333" s="244" t="s">
        <v>18148</v>
      </c>
      <c r="B6333" s="244" t="str">
        <f t="shared" si="98"/>
        <v>101303U</v>
      </c>
      <c r="C6333" s="244" t="s">
        <v>18149</v>
      </c>
      <c r="D6333" s="244" t="s">
        <v>5151</v>
      </c>
      <c r="E6333" s="244" t="s">
        <v>4900</v>
      </c>
      <c r="F6333" s="245">
        <v>39.46</v>
      </c>
    </row>
    <row r="6334" spans="1:6" ht="13.5">
      <c r="A6334" s="244" t="s">
        <v>18150</v>
      </c>
      <c r="B6334" s="244" t="str">
        <f t="shared" si="98"/>
        <v>101304U</v>
      </c>
      <c r="C6334" s="244" t="s">
        <v>18151</v>
      </c>
      <c r="D6334" s="244" t="s">
        <v>5151</v>
      </c>
      <c r="E6334" s="244" t="s">
        <v>4900</v>
      </c>
      <c r="F6334" s="245">
        <v>19.420000000000002</v>
      </c>
    </row>
    <row r="6335" spans="1:6" ht="13.5">
      <c r="A6335" s="244" t="s">
        <v>18152</v>
      </c>
      <c r="B6335" s="244" t="str">
        <f t="shared" si="98"/>
        <v>101305U</v>
      </c>
      <c r="C6335" s="244" t="s">
        <v>18153</v>
      </c>
      <c r="D6335" s="244" t="s">
        <v>5151</v>
      </c>
      <c r="E6335" s="244" t="s">
        <v>4900</v>
      </c>
      <c r="F6335" s="245">
        <v>31.97</v>
      </c>
    </row>
    <row r="6336" spans="1:6" ht="13.5">
      <c r="A6336" s="244" t="s">
        <v>18154</v>
      </c>
      <c r="B6336" s="244" t="str">
        <f t="shared" si="98"/>
        <v>101306U</v>
      </c>
      <c r="C6336" s="244" t="s">
        <v>18155</v>
      </c>
      <c r="D6336" s="244" t="s">
        <v>5151</v>
      </c>
      <c r="E6336" s="244" t="s">
        <v>4900</v>
      </c>
      <c r="F6336" s="245">
        <v>23.65</v>
      </c>
    </row>
    <row r="6337" spans="1:6" ht="13.5">
      <c r="A6337" s="244" t="s">
        <v>18156</v>
      </c>
      <c r="B6337" s="244" t="str">
        <f t="shared" si="98"/>
        <v>101307U</v>
      </c>
      <c r="C6337" s="244" t="s">
        <v>18157</v>
      </c>
      <c r="D6337" s="244" t="s">
        <v>5151</v>
      </c>
      <c r="E6337" s="244" t="s">
        <v>4900</v>
      </c>
      <c r="F6337" s="245">
        <v>14.37</v>
      </c>
    </row>
    <row r="6338" spans="1:6" ht="13.5">
      <c r="A6338" s="244" t="s">
        <v>18158</v>
      </c>
      <c r="B6338" s="244" t="str">
        <f t="shared" si="98"/>
        <v>101308U</v>
      </c>
      <c r="C6338" s="244" t="s">
        <v>18159</v>
      </c>
      <c r="D6338" s="244" t="s">
        <v>5151</v>
      </c>
      <c r="E6338" s="244" t="s">
        <v>4900</v>
      </c>
      <c r="F6338" s="245">
        <v>21.02</v>
      </c>
    </row>
    <row r="6339" spans="1:6" ht="13.5">
      <c r="A6339" s="244" t="s">
        <v>18160</v>
      </c>
      <c r="B6339" s="244" t="str">
        <f t="shared" si="98"/>
        <v>101309U</v>
      </c>
      <c r="C6339" s="244" t="s">
        <v>18161</v>
      </c>
      <c r="D6339" s="244" t="s">
        <v>5151</v>
      </c>
      <c r="E6339" s="244" t="s">
        <v>4900</v>
      </c>
      <c r="F6339" s="245">
        <v>15.3</v>
      </c>
    </row>
    <row r="6340" spans="1:6" ht="13.5">
      <c r="A6340" s="244" t="s">
        <v>18162</v>
      </c>
      <c r="B6340" s="244" t="str">
        <f t="shared" si="98"/>
        <v>101310U</v>
      </c>
      <c r="C6340" s="244" t="s">
        <v>18163</v>
      </c>
      <c r="D6340" s="244" t="s">
        <v>5151</v>
      </c>
      <c r="E6340" s="244" t="s">
        <v>4900</v>
      </c>
      <c r="F6340" s="245">
        <v>25.86</v>
      </c>
    </row>
    <row r="6341" spans="1:6" ht="13.5">
      <c r="A6341" s="244" t="s">
        <v>18164</v>
      </c>
      <c r="B6341" s="244" t="str">
        <f t="shared" si="98"/>
        <v>101311U</v>
      </c>
      <c r="C6341" s="244" t="s">
        <v>18165</v>
      </c>
      <c r="D6341" s="244" t="s">
        <v>5151</v>
      </c>
      <c r="E6341" s="244" t="s">
        <v>4900</v>
      </c>
      <c r="F6341" s="245">
        <v>15.18</v>
      </c>
    </row>
    <row r="6342" spans="1:6" ht="13.5">
      <c r="A6342" s="244" t="s">
        <v>18166</v>
      </c>
      <c r="B6342" s="244" t="str">
        <f t="shared" si="98"/>
        <v>101312U</v>
      </c>
      <c r="C6342" s="244" t="s">
        <v>18167</v>
      </c>
      <c r="D6342" s="244" t="s">
        <v>5151</v>
      </c>
      <c r="E6342" s="244" t="s">
        <v>4900</v>
      </c>
      <c r="F6342" s="245">
        <v>17.21</v>
      </c>
    </row>
    <row r="6343" spans="1:6" ht="13.5">
      <c r="A6343" s="244" t="s">
        <v>18168</v>
      </c>
      <c r="B6343" s="244" t="str">
        <f t="shared" si="98"/>
        <v>101313U</v>
      </c>
      <c r="C6343" s="244" t="s">
        <v>18169</v>
      </c>
      <c r="D6343" s="244" t="s">
        <v>5151</v>
      </c>
      <c r="E6343" s="244" t="s">
        <v>4900</v>
      </c>
      <c r="F6343" s="245">
        <v>49.29</v>
      </c>
    </row>
    <row r="6344" spans="1:6" ht="13.5">
      <c r="A6344" s="244" t="s">
        <v>18170</v>
      </c>
      <c r="B6344" s="244" t="str">
        <f t="shared" ref="B6344:B6407" si="99">A6344&amp;"U"</f>
        <v>101314U</v>
      </c>
      <c r="C6344" s="244" t="s">
        <v>18171</v>
      </c>
      <c r="D6344" s="244" t="s">
        <v>5151</v>
      </c>
      <c r="E6344" s="244" t="s">
        <v>4900</v>
      </c>
      <c r="F6344" s="245">
        <v>53.35</v>
      </c>
    </row>
    <row r="6345" spans="1:6" ht="13.5">
      <c r="A6345" s="244" t="s">
        <v>18172</v>
      </c>
      <c r="B6345" s="244" t="str">
        <f t="shared" si="99"/>
        <v>101315U</v>
      </c>
      <c r="C6345" s="244" t="s">
        <v>18173</v>
      </c>
      <c r="D6345" s="244" t="s">
        <v>5151</v>
      </c>
      <c r="E6345" s="244" t="s">
        <v>4900</v>
      </c>
      <c r="F6345" s="245">
        <v>53.87</v>
      </c>
    </row>
    <row r="6346" spans="1:6" ht="13.5">
      <c r="A6346" s="244" t="s">
        <v>18174</v>
      </c>
      <c r="B6346" s="244" t="str">
        <f t="shared" si="99"/>
        <v>101316U</v>
      </c>
      <c r="C6346" s="244" t="s">
        <v>18175</v>
      </c>
      <c r="D6346" s="244" t="s">
        <v>5151</v>
      </c>
      <c r="E6346" s="244" t="s">
        <v>4900</v>
      </c>
      <c r="F6346" s="245">
        <v>23.65</v>
      </c>
    </row>
    <row r="6347" spans="1:6" ht="13.5">
      <c r="A6347" s="244" t="s">
        <v>18176</v>
      </c>
      <c r="B6347" s="244" t="str">
        <f t="shared" si="99"/>
        <v>101317U</v>
      </c>
      <c r="C6347" s="244" t="s">
        <v>18177</v>
      </c>
      <c r="D6347" s="244" t="s">
        <v>5151</v>
      </c>
      <c r="E6347" s="244" t="s">
        <v>4900</v>
      </c>
      <c r="F6347" s="245">
        <v>127.72</v>
      </c>
    </row>
    <row r="6348" spans="1:6" ht="13.5">
      <c r="A6348" s="244" t="s">
        <v>18178</v>
      </c>
      <c r="B6348" s="244" t="str">
        <f t="shared" si="99"/>
        <v>101318U</v>
      </c>
      <c r="C6348" s="244" t="s">
        <v>18179</v>
      </c>
      <c r="D6348" s="244" t="s">
        <v>5151</v>
      </c>
      <c r="E6348" s="244" t="s">
        <v>4900</v>
      </c>
      <c r="F6348" s="245">
        <v>241.59</v>
      </c>
    </row>
    <row r="6349" spans="1:6" ht="13.5">
      <c r="A6349" s="244" t="s">
        <v>18180</v>
      </c>
      <c r="B6349" s="244" t="str">
        <f t="shared" si="99"/>
        <v>101319U</v>
      </c>
      <c r="C6349" s="244" t="s">
        <v>18181</v>
      </c>
      <c r="D6349" s="244" t="s">
        <v>5151</v>
      </c>
      <c r="E6349" s="244" t="s">
        <v>4900</v>
      </c>
      <c r="F6349" s="245">
        <v>36.03</v>
      </c>
    </row>
    <row r="6350" spans="1:6" ht="13.5">
      <c r="A6350" s="244" t="s">
        <v>18182</v>
      </c>
      <c r="B6350" s="244" t="str">
        <f t="shared" si="99"/>
        <v>101320U</v>
      </c>
      <c r="C6350" s="244" t="s">
        <v>18183</v>
      </c>
      <c r="D6350" s="244" t="s">
        <v>5151</v>
      </c>
      <c r="E6350" s="244" t="s">
        <v>4900</v>
      </c>
      <c r="F6350" s="245">
        <v>17.399999999999999</v>
      </c>
    </row>
    <row r="6351" spans="1:6" ht="13.5">
      <c r="A6351" s="244" t="s">
        <v>18184</v>
      </c>
      <c r="B6351" s="244" t="str">
        <f t="shared" si="99"/>
        <v>101321U</v>
      </c>
      <c r="C6351" s="244" t="s">
        <v>18185</v>
      </c>
      <c r="D6351" s="244" t="s">
        <v>5151</v>
      </c>
      <c r="E6351" s="244" t="s">
        <v>4900</v>
      </c>
      <c r="F6351" s="245">
        <v>15.93</v>
      </c>
    </row>
    <row r="6352" spans="1:6" ht="13.5">
      <c r="A6352" s="244" t="s">
        <v>18186</v>
      </c>
      <c r="B6352" s="244" t="str">
        <f t="shared" si="99"/>
        <v>101322U</v>
      </c>
      <c r="C6352" s="244" t="s">
        <v>18187</v>
      </c>
      <c r="D6352" s="244" t="s">
        <v>5151</v>
      </c>
      <c r="E6352" s="244" t="s">
        <v>4900</v>
      </c>
      <c r="F6352" s="245">
        <v>12.47</v>
      </c>
    </row>
    <row r="6353" spans="1:6" ht="13.5">
      <c r="A6353" s="244" t="s">
        <v>18188</v>
      </c>
      <c r="B6353" s="244" t="str">
        <f t="shared" si="99"/>
        <v>101323U</v>
      </c>
      <c r="C6353" s="244" t="s">
        <v>18189</v>
      </c>
      <c r="D6353" s="244" t="s">
        <v>5151</v>
      </c>
      <c r="E6353" s="244" t="s">
        <v>4900</v>
      </c>
      <c r="F6353" s="245">
        <v>30.11</v>
      </c>
    </row>
    <row r="6354" spans="1:6" ht="13.5">
      <c r="A6354" s="244" t="s">
        <v>18190</v>
      </c>
      <c r="B6354" s="244" t="str">
        <f t="shared" si="99"/>
        <v>101324U</v>
      </c>
      <c r="C6354" s="244" t="s">
        <v>18191</v>
      </c>
      <c r="D6354" s="244" t="s">
        <v>5151</v>
      </c>
      <c r="E6354" s="244" t="s">
        <v>4900</v>
      </c>
      <c r="F6354" s="245">
        <v>9.11</v>
      </c>
    </row>
    <row r="6355" spans="1:6" ht="13.5">
      <c r="A6355" s="244" t="s">
        <v>18192</v>
      </c>
      <c r="B6355" s="244" t="str">
        <f t="shared" si="99"/>
        <v>101325U</v>
      </c>
      <c r="C6355" s="244" t="s">
        <v>18193</v>
      </c>
      <c r="D6355" s="244" t="s">
        <v>5151</v>
      </c>
      <c r="E6355" s="244" t="s">
        <v>4900</v>
      </c>
      <c r="F6355" s="245">
        <v>23.58</v>
      </c>
    </row>
    <row r="6356" spans="1:6" ht="13.5">
      <c r="A6356" s="244" t="s">
        <v>18194</v>
      </c>
      <c r="B6356" s="244" t="str">
        <f t="shared" si="99"/>
        <v>101326U</v>
      </c>
      <c r="C6356" s="244" t="s">
        <v>18195</v>
      </c>
      <c r="D6356" s="244" t="s">
        <v>5151</v>
      </c>
      <c r="E6356" s="244" t="s">
        <v>4900</v>
      </c>
      <c r="F6356" s="245">
        <v>6.5</v>
      </c>
    </row>
    <row r="6357" spans="1:6" ht="13.5">
      <c r="A6357" s="244" t="s">
        <v>18196</v>
      </c>
      <c r="B6357" s="244" t="str">
        <f t="shared" si="99"/>
        <v>101327U</v>
      </c>
      <c r="C6357" s="244" t="s">
        <v>18197</v>
      </c>
      <c r="D6357" s="244" t="s">
        <v>5151</v>
      </c>
      <c r="E6357" s="244" t="s">
        <v>4900</v>
      </c>
      <c r="F6357" s="245">
        <v>5.38</v>
      </c>
    </row>
    <row r="6358" spans="1:6" ht="13.5">
      <c r="A6358" s="244" t="s">
        <v>18198</v>
      </c>
      <c r="B6358" s="244" t="str">
        <f t="shared" si="99"/>
        <v>101328U</v>
      </c>
      <c r="C6358" s="244" t="s">
        <v>18199</v>
      </c>
      <c r="D6358" s="244" t="s">
        <v>5151</v>
      </c>
      <c r="E6358" s="244" t="s">
        <v>4900</v>
      </c>
      <c r="F6358" s="245">
        <v>12.9</v>
      </c>
    </row>
    <row r="6359" spans="1:6" ht="13.5">
      <c r="A6359" s="244" t="s">
        <v>18200</v>
      </c>
      <c r="B6359" s="244" t="str">
        <f t="shared" si="99"/>
        <v>101329U</v>
      </c>
      <c r="C6359" s="244" t="s">
        <v>18201</v>
      </c>
      <c r="D6359" s="244" t="s">
        <v>5151</v>
      </c>
      <c r="E6359" s="244" t="s">
        <v>4900</v>
      </c>
      <c r="F6359" s="245">
        <v>23.65</v>
      </c>
    </row>
    <row r="6360" spans="1:6" ht="13.5">
      <c r="A6360" s="244" t="s">
        <v>18202</v>
      </c>
      <c r="B6360" s="244" t="str">
        <f t="shared" si="99"/>
        <v>101330U</v>
      </c>
      <c r="C6360" s="244" t="s">
        <v>18203</v>
      </c>
      <c r="D6360" s="244" t="s">
        <v>5151</v>
      </c>
      <c r="E6360" s="244" t="s">
        <v>4900</v>
      </c>
      <c r="F6360" s="245">
        <v>19.850000000000001</v>
      </c>
    </row>
    <row r="6361" spans="1:6" ht="13.5">
      <c r="A6361" s="244" t="s">
        <v>18204</v>
      </c>
      <c r="B6361" s="244" t="str">
        <f t="shared" si="99"/>
        <v>101331U</v>
      </c>
      <c r="C6361" s="244" t="s">
        <v>18205</v>
      </c>
      <c r="D6361" s="244" t="s">
        <v>5151</v>
      </c>
      <c r="E6361" s="244" t="s">
        <v>4900</v>
      </c>
      <c r="F6361" s="245">
        <v>19</v>
      </c>
    </row>
    <row r="6362" spans="1:6" ht="13.5">
      <c r="A6362" s="244" t="s">
        <v>18206</v>
      </c>
      <c r="B6362" s="244" t="str">
        <f t="shared" si="99"/>
        <v>101332U</v>
      </c>
      <c r="C6362" s="244" t="s">
        <v>18207</v>
      </c>
      <c r="D6362" s="244" t="s">
        <v>5151</v>
      </c>
      <c r="E6362" s="244" t="s">
        <v>4900</v>
      </c>
      <c r="F6362" s="245">
        <v>9.51</v>
      </c>
    </row>
    <row r="6363" spans="1:6" ht="13.5">
      <c r="A6363" s="244" t="s">
        <v>18208</v>
      </c>
      <c r="B6363" s="244" t="str">
        <f t="shared" si="99"/>
        <v>101333U</v>
      </c>
      <c r="C6363" s="244" t="s">
        <v>18209</v>
      </c>
      <c r="D6363" s="244" t="s">
        <v>5151</v>
      </c>
      <c r="E6363" s="244" t="s">
        <v>4900</v>
      </c>
      <c r="F6363" s="245">
        <v>21.69</v>
      </c>
    </row>
    <row r="6364" spans="1:6" ht="13.5">
      <c r="A6364" s="244" t="s">
        <v>18210</v>
      </c>
      <c r="B6364" s="244" t="str">
        <f t="shared" si="99"/>
        <v>101334U</v>
      </c>
      <c r="C6364" s="244" t="s">
        <v>18211</v>
      </c>
      <c r="D6364" s="244" t="s">
        <v>5151</v>
      </c>
      <c r="E6364" s="244" t="s">
        <v>4900</v>
      </c>
      <c r="F6364" s="245">
        <v>38.200000000000003</v>
      </c>
    </row>
    <row r="6365" spans="1:6" ht="13.5">
      <c r="A6365" s="244" t="s">
        <v>18212</v>
      </c>
      <c r="B6365" s="244" t="str">
        <f t="shared" si="99"/>
        <v>101335U</v>
      </c>
      <c r="C6365" s="244" t="s">
        <v>18213</v>
      </c>
      <c r="D6365" s="244" t="s">
        <v>5151</v>
      </c>
      <c r="E6365" s="244" t="s">
        <v>4900</v>
      </c>
      <c r="F6365" s="245">
        <v>11.11</v>
      </c>
    </row>
    <row r="6366" spans="1:6" ht="13.5">
      <c r="A6366" s="244" t="s">
        <v>18214</v>
      </c>
      <c r="B6366" s="244" t="str">
        <f t="shared" si="99"/>
        <v>101336U</v>
      </c>
      <c r="C6366" s="244" t="s">
        <v>18215</v>
      </c>
      <c r="D6366" s="244" t="s">
        <v>5151</v>
      </c>
      <c r="E6366" s="244" t="s">
        <v>4900</v>
      </c>
      <c r="F6366" s="245">
        <v>32.450000000000003</v>
      </c>
    </row>
    <row r="6367" spans="1:6" ht="13.5">
      <c r="A6367" s="244" t="s">
        <v>18216</v>
      </c>
      <c r="B6367" s="244" t="str">
        <f t="shared" si="99"/>
        <v>101337U</v>
      </c>
      <c r="C6367" s="244" t="s">
        <v>18217</v>
      </c>
      <c r="D6367" s="244" t="s">
        <v>5151</v>
      </c>
      <c r="E6367" s="244" t="s">
        <v>4900</v>
      </c>
      <c r="F6367" s="245">
        <v>6.12</v>
      </c>
    </row>
    <row r="6368" spans="1:6" ht="13.5">
      <c r="A6368" s="244" t="s">
        <v>18218</v>
      </c>
      <c r="B6368" s="244" t="str">
        <f t="shared" si="99"/>
        <v>101338U</v>
      </c>
      <c r="C6368" s="244" t="s">
        <v>18219</v>
      </c>
      <c r="D6368" s="244" t="s">
        <v>5151</v>
      </c>
      <c r="E6368" s="244" t="s">
        <v>4900</v>
      </c>
      <c r="F6368" s="245">
        <v>17.45</v>
      </c>
    </row>
    <row r="6369" spans="1:6" ht="13.5">
      <c r="A6369" s="244" t="s">
        <v>18220</v>
      </c>
      <c r="B6369" s="244" t="str">
        <f t="shared" si="99"/>
        <v>101339U</v>
      </c>
      <c r="C6369" s="244" t="s">
        <v>18221</v>
      </c>
      <c r="D6369" s="244" t="s">
        <v>5151</v>
      </c>
      <c r="E6369" s="244" t="s">
        <v>4900</v>
      </c>
      <c r="F6369" s="245">
        <v>14.19</v>
      </c>
    </row>
    <row r="6370" spans="1:6" ht="13.5">
      <c r="A6370" s="244" t="s">
        <v>18222</v>
      </c>
      <c r="B6370" s="244" t="str">
        <f t="shared" si="99"/>
        <v>101340U</v>
      </c>
      <c r="C6370" s="244" t="s">
        <v>18223</v>
      </c>
      <c r="D6370" s="244" t="s">
        <v>5151</v>
      </c>
      <c r="E6370" s="244" t="s">
        <v>4900</v>
      </c>
      <c r="F6370" s="245">
        <v>13.69</v>
      </c>
    </row>
    <row r="6371" spans="1:6" ht="13.5">
      <c r="A6371" s="244" t="s">
        <v>18224</v>
      </c>
      <c r="B6371" s="244" t="str">
        <f t="shared" si="99"/>
        <v>101341U</v>
      </c>
      <c r="C6371" s="244" t="s">
        <v>18225</v>
      </c>
      <c r="D6371" s="244" t="s">
        <v>5151</v>
      </c>
      <c r="E6371" s="244" t="s">
        <v>4900</v>
      </c>
      <c r="F6371" s="245">
        <v>15.74</v>
      </c>
    </row>
    <row r="6372" spans="1:6" ht="13.5">
      <c r="A6372" s="244" t="s">
        <v>18226</v>
      </c>
      <c r="B6372" s="244" t="str">
        <f t="shared" si="99"/>
        <v>101342U</v>
      </c>
      <c r="C6372" s="244" t="s">
        <v>18227</v>
      </c>
      <c r="D6372" s="244" t="s">
        <v>5151</v>
      </c>
      <c r="E6372" s="244" t="s">
        <v>4900</v>
      </c>
      <c r="F6372" s="245">
        <v>17.47</v>
      </c>
    </row>
    <row r="6373" spans="1:6" ht="13.5">
      <c r="A6373" s="244" t="s">
        <v>18228</v>
      </c>
      <c r="B6373" s="244" t="str">
        <f t="shared" si="99"/>
        <v>101343U</v>
      </c>
      <c r="C6373" s="244" t="s">
        <v>18229</v>
      </c>
      <c r="D6373" s="244" t="s">
        <v>5151</v>
      </c>
      <c r="E6373" s="244" t="s">
        <v>4900</v>
      </c>
      <c r="F6373" s="245">
        <v>26.53</v>
      </c>
    </row>
    <row r="6374" spans="1:6" ht="13.5">
      <c r="A6374" s="244" t="s">
        <v>18230</v>
      </c>
      <c r="B6374" s="244" t="str">
        <f t="shared" si="99"/>
        <v>101344U</v>
      </c>
      <c r="C6374" s="244" t="s">
        <v>18231</v>
      </c>
      <c r="D6374" s="244" t="s">
        <v>5151</v>
      </c>
      <c r="E6374" s="244" t="s">
        <v>4900</v>
      </c>
      <c r="F6374" s="245">
        <v>21.75</v>
      </c>
    </row>
    <row r="6375" spans="1:6" ht="13.5">
      <c r="A6375" s="244" t="s">
        <v>18232</v>
      </c>
      <c r="B6375" s="244" t="str">
        <f t="shared" si="99"/>
        <v>101345U</v>
      </c>
      <c r="C6375" s="244" t="s">
        <v>18233</v>
      </c>
      <c r="D6375" s="244" t="s">
        <v>5151</v>
      </c>
      <c r="E6375" s="244" t="s">
        <v>4900</v>
      </c>
      <c r="F6375" s="245">
        <v>30.65</v>
      </c>
    </row>
    <row r="6376" spans="1:6" ht="13.5">
      <c r="A6376" s="244" t="s">
        <v>18234</v>
      </c>
      <c r="B6376" s="244" t="str">
        <f t="shared" si="99"/>
        <v>101346U</v>
      </c>
      <c r="C6376" s="244" t="s">
        <v>18235</v>
      </c>
      <c r="D6376" s="244" t="s">
        <v>5151</v>
      </c>
      <c r="E6376" s="244" t="s">
        <v>4900</v>
      </c>
      <c r="F6376" s="245">
        <v>23.75</v>
      </c>
    </row>
    <row r="6377" spans="1:6" ht="13.5">
      <c r="A6377" s="244" t="s">
        <v>18236</v>
      </c>
      <c r="B6377" s="244" t="str">
        <f t="shared" si="99"/>
        <v>101347U</v>
      </c>
      <c r="C6377" s="244" t="s">
        <v>18237</v>
      </c>
      <c r="D6377" s="244" t="s">
        <v>5151</v>
      </c>
      <c r="E6377" s="244" t="s">
        <v>4900</v>
      </c>
      <c r="F6377" s="245">
        <v>20.52</v>
      </c>
    </row>
    <row r="6378" spans="1:6" ht="13.5">
      <c r="A6378" s="244" t="s">
        <v>18238</v>
      </c>
      <c r="B6378" s="244" t="str">
        <f t="shared" si="99"/>
        <v>101348U</v>
      </c>
      <c r="C6378" s="244" t="s">
        <v>18239</v>
      </c>
      <c r="D6378" s="244" t="s">
        <v>5151</v>
      </c>
      <c r="E6378" s="244" t="s">
        <v>4900</v>
      </c>
      <c r="F6378" s="245">
        <v>10.41</v>
      </c>
    </row>
    <row r="6379" spans="1:6" ht="13.5">
      <c r="A6379" s="244" t="s">
        <v>18240</v>
      </c>
      <c r="B6379" s="244" t="str">
        <f t="shared" si="99"/>
        <v>101349U</v>
      </c>
      <c r="C6379" s="244" t="s">
        <v>18241</v>
      </c>
      <c r="D6379" s="244" t="s">
        <v>5151</v>
      </c>
      <c r="E6379" s="244" t="s">
        <v>4900</v>
      </c>
      <c r="F6379" s="245">
        <v>17.760000000000002</v>
      </c>
    </row>
    <row r="6380" spans="1:6" ht="13.5">
      <c r="A6380" s="244" t="s">
        <v>18242</v>
      </c>
      <c r="B6380" s="244" t="str">
        <f t="shared" si="99"/>
        <v>101350U</v>
      </c>
      <c r="C6380" s="244" t="s">
        <v>18243</v>
      </c>
      <c r="D6380" s="244" t="s">
        <v>5151</v>
      </c>
      <c r="E6380" s="244" t="s">
        <v>4900</v>
      </c>
      <c r="F6380" s="245">
        <v>21.79</v>
      </c>
    </row>
    <row r="6381" spans="1:6" ht="13.5">
      <c r="A6381" s="244" t="s">
        <v>18244</v>
      </c>
      <c r="B6381" s="244" t="str">
        <f t="shared" si="99"/>
        <v>101351U</v>
      </c>
      <c r="C6381" s="244" t="s">
        <v>18245</v>
      </c>
      <c r="D6381" s="244" t="s">
        <v>5151</v>
      </c>
      <c r="E6381" s="244" t="s">
        <v>4900</v>
      </c>
      <c r="F6381" s="245">
        <v>15.24</v>
      </c>
    </row>
    <row r="6382" spans="1:6" ht="13.5">
      <c r="A6382" s="244" t="s">
        <v>18246</v>
      </c>
      <c r="B6382" s="244" t="str">
        <f t="shared" si="99"/>
        <v>101352U</v>
      </c>
      <c r="C6382" s="244" t="s">
        <v>18247</v>
      </c>
      <c r="D6382" s="244" t="s">
        <v>5151</v>
      </c>
      <c r="E6382" s="244" t="s">
        <v>4900</v>
      </c>
      <c r="F6382" s="245">
        <v>18.34</v>
      </c>
    </row>
    <row r="6383" spans="1:6" ht="13.5">
      <c r="A6383" s="244" t="s">
        <v>18248</v>
      </c>
      <c r="B6383" s="244" t="str">
        <f t="shared" si="99"/>
        <v>101353U</v>
      </c>
      <c r="C6383" s="244" t="s">
        <v>18249</v>
      </c>
      <c r="D6383" s="244" t="s">
        <v>5151</v>
      </c>
      <c r="E6383" s="244" t="s">
        <v>4900</v>
      </c>
      <c r="F6383" s="245">
        <v>14.8</v>
      </c>
    </row>
    <row r="6384" spans="1:6" ht="13.5">
      <c r="A6384" s="244" t="s">
        <v>18250</v>
      </c>
      <c r="B6384" s="244" t="str">
        <f t="shared" si="99"/>
        <v>101354U</v>
      </c>
      <c r="C6384" s="244" t="s">
        <v>18251</v>
      </c>
      <c r="D6384" s="244" t="s">
        <v>5151</v>
      </c>
      <c r="E6384" s="244" t="s">
        <v>4900</v>
      </c>
      <c r="F6384" s="245">
        <v>21.49</v>
      </c>
    </row>
    <row r="6385" spans="1:6" ht="13.5">
      <c r="A6385" s="244" t="s">
        <v>18252</v>
      </c>
      <c r="B6385" s="244" t="str">
        <f t="shared" si="99"/>
        <v>101355U</v>
      </c>
      <c r="C6385" s="244" t="s">
        <v>18253</v>
      </c>
      <c r="D6385" s="244" t="s">
        <v>5151</v>
      </c>
      <c r="E6385" s="244" t="s">
        <v>4900</v>
      </c>
      <c r="F6385" s="245">
        <v>15.75</v>
      </c>
    </row>
    <row r="6386" spans="1:6" ht="13.5">
      <c r="A6386" s="244" t="s">
        <v>18254</v>
      </c>
      <c r="B6386" s="244" t="str">
        <f t="shared" si="99"/>
        <v>101356U</v>
      </c>
      <c r="C6386" s="244" t="s">
        <v>18255</v>
      </c>
      <c r="D6386" s="244" t="s">
        <v>5151</v>
      </c>
      <c r="E6386" s="244" t="s">
        <v>4900</v>
      </c>
      <c r="F6386" s="245">
        <v>21.67</v>
      </c>
    </row>
    <row r="6387" spans="1:6" ht="13.5">
      <c r="A6387" s="244" t="s">
        <v>18256</v>
      </c>
      <c r="B6387" s="244" t="str">
        <f t="shared" si="99"/>
        <v>101357U</v>
      </c>
      <c r="C6387" s="244" t="s">
        <v>18257</v>
      </c>
      <c r="D6387" s="244" t="s">
        <v>5151</v>
      </c>
      <c r="E6387" s="244" t="s">
        <v>4900</v>
      </c>
      <c r="F6387" s="245">
        <v>27.88</v>
      </c>
    </row>
    <row r="6388" spans="1:6" ht="13.5">
      <c r="A6388" s="244" t="s">
        <v>18258</v>
      </c>
      <c r="B6388" s="244" t="str">
        <f t="shared" si="99"/>
        <v>101358U</v>
      </c>
      <c r="C6388" s="244" t="s">
        <v>18259</v>
      </c>
      <c r="D6388" s="244" t="s">
        <v>5151</v>
      </c>
      <c r="E6388" s="244" t="s">
        <v>4900</v>
      </c>
      <c r="F6388" s="245">
        <v>19.420000000000002</v>
      </c>
    </row>
    <row r="6389" spans="1:6" ht="13.5">
      <c r="A6389" s="244" t="s">
        <v>18260</v>
      </c>
      <c r="B6389" s="244" t="str">
        <f t="shared" si="99"/>
        <v>101359U</v>
      </c>
      <c r="C6389" s="244" t="s">
        <v>18261</v>
      </c>
      <c r="D6389" s="244" t="s">
        <v>5151</v>
      </c>
      <c r="E6389" s="244" t="s">
        <v>4900</v>
      </c>
      <c r="F6389" s="245">
        <v>21.42</v>
      </c>
    </row>
    <row r="6390" spans="1:6" ht="13.5">
      <c r="A6390" s="244" t="s">
        <v>18262</v>
      </c>
      <c r="B6390" s="244" t="str">
        <f t="shared" si="99"/>
        <v>101360U</v>
      </c>
      <c r="C6390" s="244" t="s">
        <v>18263</v>
      </c>
      <c r="D6390" s="244" t="s">
        <v>5151</v>
      </c>
      <c r="E6390" s="244" t="s">
        <v>4900</v>
      </c>
      <c r="F6390" s="245">
        <v>20.88</v>
      </c>
    </row>
    <row r="6391" spans="1:6" ht="13.5">
      <c r="A6391" s="244" t="s">
        <v>18264</v>
      </c>
      <c r="B6391" s="244" t="str">
        <f t="shared" si="99"/>
        <v>101361U</v>
      </c>
      <c r="C6391" s="244" t="s">
        <v>18265</v>
      </c>
      <c r="D6391" s="244" t="s">
        <v>5151</v>
      </c>
      <c r="E6391" s="244" t="s">
        <v>4900</v>
      </c>
      <c r="F6391" s="245">
        <v>38.6</v>
      </c>
    </row>
    <row r="6392" spans="1:6" ht="13.5">
      <c r="A6392" s="244" t="s">
        <v>18266</v>
      </c>
      <c r="B6392" s="244" t="str">
        <f t="shared" si="99"/>
        <v>101362U</v>
      </c>
      <c r="C6392" s="244" t="s">
        <v>18267</v>
      </c>
      <c r="D6392" s="244" t="s">
        <v>5151</v>
      </c>
      <c r="E6392" s="244" t="s">
        <v>4900</v>
      </c>
      <c r="F6392" s="245">
        <v>7.61</v>
      </c>
    </row>
    <row r="6393" spans="1:6" ht="13.5">
      <c r="A6393" s="244" t="s">
        <v>18268</v>
      </c>
      <c r="B6393" s="244" t="str">
        <f t="shared" si="99"/>
        <v>101363U</v>
      </c>
      <c r="C6393" s="244" t="s">
        <v>18269</v>
      </c>
      <c r="D6393" s="244" t="s">
        <v>5151</v>
      </c>
      <c r="E6393" s="244" t="s">
        <v>4900</v>
      </c>
      <c r="F6393" s="245">
        <v>15.18</v>
      </c>
    </row>
    <row r="6394" spans="1:6" ht="13.5">
      <c r="A6394" s="244" t="s">
        <v>18270</v>
      </c>
      <c r="B6394" s="244" t="str">
        <f t="shared" si="99"/>
        <v>101364U</v>
      </c>
      <c r="C6394" s="244" t="s">
        <v>18271</v>
      </c>
      <c r="D6394" s="244" t="s">
        <v>5151</v>
      </c>
      <c r="E6394" s="244" t="s">
        <v>4900</v>
      </c>
      <c r="F6394" s="245">
        <v>17.739999999999998</v>
      </c>
    </row>
    <row r="6395" spans="1:6" ht="13.5">
      <c r="A6395" s="244" t="s">
        <v>18272</v>
      </c>
      <c r="B6395" s="244" t="str">
        <f t="shared" si="99"/>
        <v>101365U</v>
      </c>
      <c r="C6395" s="244" t="s">
        <v>18273</v>
      </c>
      <c r="D6395" s="244" t="s">
        <v>5151</v>
      </c>
      <c r="E6395" s="244" t="s">
        <v>4900</v>
      </c>
      <c r="F6395" s="245">
        <v>15.18</v>
      </c>
    </row>
    <row r="6396" spans="1:6" ht="13.5">
      <c r="A6396" s="244" t="s">
        <v>18274</v>
      </c>
      <c r="B6396" s="244" t="str">
        <f t="shared" si="99"/>
        <v>101366U</v>
      </c>
      <c r="C6396" s="244" t="s">
        <v>18275</v>
      </c>
      <c r="D6396" s="244" t="s">
        <v>5151</v>
      </c>
      <c r="E6396" s="244" t="s">
        <v>4900</v>
      </c>
      <c r="F6396" s="245">
        <v>11.1</v>
      </c>
    </row>
    <row r="6397" spans="1:6" ht="13.5">
      <c r="A6397" s="244" t="s">
        <v>18276</v>
      </c>
      <c r="B6397" s="244" t="str">
        <f t="shared" si="99"/>
        <v>101367U</v>
      </c>
      <c r="C6397" s="244" t="s">
        <v>18277</v>
      </c>
      <c r="D6397" s="244" t="s">
        <v>5151</v>
      </c>
      <c r="E6397" s="244" t="s">
        <v>4900</v>
      </c>
      <c r="F6397" s="245">
        <v>18.63</v>
      </c>
    </row>
    <row r="6398" spans="1:6" ht="13.5">
      <c r="A6398" s="244" t="s">
        <v>18278</v>
      </c>
      <c r="B6398" s="244" t="str">
        <f t="shared" si="99"/>
        <v>101368U</v>
      </c>
      <c r="C6398" s="244" t="s">
        <v>18279</v>
      </c>
      <c r="D6398" s="244" t="s">
        <v>5151</v>
      </c>
      <c r="E6398" s="244" t="s">
        <v>4900</v>
      </c>
      <c r="F6398" s="245">
        <v>18.64</v>
      </c>
    </row>
    <row r="6399" spans="1:6" ht="13.5">
      <c r="A6399" s="244" t="s">
        <v>18280</v>
      </c>
      <c r="B6399" s="244" t="str">
        <f t="shared" si="99"/>
        <v>101369U</v>
      </c>
      <c r="C6399" s="244" t="s">
        <v>18281</v>
      </c>
      <c r="D6399" s="244" t="s">
        <v>5151</v>
      </c>
      <c r="E6399" s="244" t="s">
        <v>4900</v>
      </c>
      <c r="F6399" s="245">
        <v>26.74</v>
      </c>
    </row>
    <row r="6400" spans="1:6" ht="13.5">
      <c r="A6400" s="244" t="s">
        <v>18282</v>
      </c>
      <c r="B6400" s="244" t="str">
        <f t="shared" si="99"/>
        <v>101370U</v>
      </c>
      <c r="C6400" s="244" t="s">
        <v>18283</v>
      </c>
      <c r="D6400" s="244" t="s">
        <v>5151</v>
      </c>
      <c r="E6400" s="244" t="s">
        <v>4900</v>
      </c>
      <c r="F6400" s="245">
        <v>16.579999999999998</v>
      </c>
    </row>
    <row r="6401" spans="1:6" ht="13.5">
      <c r="A6401" s="244" t="s">
        <v>18284</v>
      </c>
      <c r="B6401" s="244" t="str">
        <f t="shared" si="99"/>
        <v>101371U</v>
      </c>
      <c r="C6401" s="244" t="s">
        <v>18285</v>
      </c>
      <c r="D6401" s="244" t="s">
        <v>5151</v>
      </c>
      <c r="E6401" s="244" t="s">
        <v>4900</v>
      </c>
      <c r="F6401" s="245">
        <v>17.8</v>
      </c>
    </row>
    <row r="6402" spans="1:6" ht="13.5">
      <c r="A6402" s="244" t="s">
        <v>18286</v>
      </c>
      <c r="B6402" s="244" t="str">
        <f t="shared" si="99"/>
        <v>101372U</v>
      </c>
      <c r="C6402" s="244" t="s">
        <v>18287</v>
      </c>
      <c r="D6402" s="244" t="s">
        <v>5151</v>
      </c>
      <c r="E6402" s="244" t="s">
        <v>4900</v>
      </c>
      <c r="F6402" s="245">
        <v>4.45</v>
      </c>
    </row>
    <row r="6403" spans="1:6" ht="13.5">
      <c r="A6403" s="244" t="s">
        <v>18288</v>
      </c>
      <c r="B6403" s="244" t="str">
        <f t="shared" si="99"/>
        <v>101373U</v>
      </c>
      <c r="C6403" s="244" t="s">
        <v>18289</v>
      </c>
      <c r="D6403" s="244" t="s">
        <v>83</v>
      </c>
      <c r="E6403" s="244" t="s">
        <v>4900</v>
      </c>
      <c r="F6403" s="245">
        <v>120.36</v>
      </c>
    </row>
    <row r="6404" spans="1:6" ht="13.5">
      <c r="A6404" s="244" t="s">
        <v>18290</v>
      </c>
      <c r="B6404" s="244" t="str">
        <f t="shared" si="99"/>
        <v>101374U</v>
      </c>
      <c r="C6404" s="244" t="s">
        <v>9081</v>
      </c>
      <c r="D6404" s="244" t="s">
        <v>5151</v>
      </c>
      <c r="E6404" s="244" t="s">
        <v>4900</v>
      </c>
      <c r="F6404" s="280">
        <v>2557.09</v>
      </c>
    </row>
    <row r="6405" spans="1:6" ht="13.5">
      <c r="A6405" s="244" t="s">
        <v>18291</v>
      </c>
      <c r="B6405" s="244" t="str">
        <f t="shared" si="99"/>
        <v>101375U</v>
      </c>
      <c r="C6405" s="244" t="s">
        <v>18292</v>
      </c>
      <c r="D6405" s="244" t="s">
        <v>5151</v>
      </c>
      <c r="E6405" s="244" t="s">
        <v>4900</v>
      </c>
      <c r="F6405" s="280">
        <v>2598.0100000000002</v>
      </c>
    </row>
    <row r="6406" spans="1:6" ht="13.5">
      <c r="A6406" s="244" t="s">
        <v>18293</v>
      </c>
      <c r="B6406" s="244" t="str">
        <f t="shared" si="99"/>
        <v>101376U</v>
      </c>
      <c r="C6406" s="244" t="s">
        <v>18294</v>
      </c>
      <c r="D6406" s="244" t="s">
        <v>5151</v>
      </c>
      <c r="E6406" s="244" t="s">
        <v>4900</v>
      </c>
      <c r="F6406" s="280">
        <v>3139.37</v>
      </c>
    </row>
    <row r="6407" spans="1:6" ht="13.5">
      <c r="A6407" s="244" t="s">
        <v>18295</v>
      </c>
      <c r="B6407" s="244" t="str">
        <f t="shared" si="99"/>
        <v>101377U</v>
      </c>
      <c r="C6407" s="244" t="s">
        <v>9084</v>
      </c>
      <c r="D6407" s="244" t="s">
        <v>5151</v>
      </c>
      <c r="E6407" s="244" t="s">
        <v>4900</v>
      </c>
      <c r="F6407" s="280">
        <v>2617.84</v>
      </c>
    </row>
    <row r="6408" spans="1:6" ht="13.5">
      <c r="A6408" s="244" t="s">
        <v>18296</v>
      </c>
      <c r="B6408" s="244" t="str">
        <f t="shared" ref="B6408:B6471" si="100">A6408&amp;"U"</f>
        <v>101378U</v>
      </c>
      <c r="C6408" s="244" t="s">
        <v>18067</v>
      </c>
      <c r="D6408" s="244" t="s">
        <v>5151</v>
      </c>
      <c r="E6408" s="244" t="s">
        <v>4900</v>
      </c>
      <c r="F6408" s="280">
        <v>2840.06</v>
      </c>
    </row>
    <row r="6409" spans="1:6" ht="13.5">
      <c r="A6409" s="244" t="s">
        <v>18297</v>
      </c>
      <c r="B6409" s="244" t="str">
        <f t="shared" si="100"/>
        <v>101379U</v>
      </c>
      <c r="C6409" s="244" t="s">
        <v>18298</v>
      </c>
      <c r="D6409" s="244" t="s">
        <v>5151</v>
      </c>
      <c r="E6409" s="244" t="s">
        <v>4900</v>
      </c>
      <c r="F6409" s="280">
        <v>2683.95</v>
      </c>
    </row>
    <row r="6410" spans="1:6" ht="13.5">
      <c r="A6410" s="244" t="s">
        <v>18299</v>
      </c>
      <c r="B6410" s="244" t="str">
        <f t="shared" si="100"/>
        <v>101380U</v>
      </c>
      <c r="C6410" s="244" t="s">
        <v>9086</v>
      </c>
      <c r="D6410" s="244" t="s">
        <v>5151</v>
      </c>
      <c r="E6410" s="244" t="s">
        <v>4900</v>
      </c>
      <c r="F6410" s="280">
        <v>2865.87</v>
      </c>
    </row>
    <row r="6411" spans="1:6" ht="13.5">
      <c r="A6411" s="244" t="s">
        <v>18300</v>
      </c>
      <c r="B6411" s="244" t="str">
        <f t="shared" si="100"/>
        <v>101381U</v>
      </c>
      <c r="C6411" s="244" t="s">
        <v>9087</v>
      </c>
      <c r="D6411" s="244" t="s">
        <v>5151</v>
      </c>
      <c r="E6411" s="244" t="s">
        <v>4900</v>
      </c>
      <c r="F6411" s="280">
        <v>3314.67</v>
      </c>
    </row>
    <row r="6412" spans="1:6" ht="13.5">
      <c r="A6412" s="244" t="s">
        <v>18301</v>
      </c>
      <c r="B6412" s="244" t="str">
        <f t="shared" si="100"/>
        <v>101382U</v>
      </c>
      <c r="C6412" s="244" t="s">
        <v>18302</v>
      </c>
      <c r="D6412" s="244" t="s">
        <v>5151</v>
      </c>
      <c r="E6412" s="244" t="s">
        <v>4900</v>
      </c>
      <c r="F6412" s="280">
        <v>4672.88</v>
      </c>
    </row>
    <row r="6413" spans="1:6" ht="13.5">
      <c r="A6413" s="244" t="s">
        <v>18303</v>
      </c>
      <c r="B6413" s="244" t="str">
        <f t="shared" si="100"/>
        <v>101383U</v>
      </c>
      <c r="C6413" s="244" t="s">
        <v>18071</v>
      </c>
      <c r="D6413" s="244" t="s">
        <v>5151</v>
      </c>
      <c r="E6413" s="244" t="s">
        <v>4900</v>
      </c>
      <c r="F6413" s="280">
        <v>2638.79</v>
      </c>
    </row>
    <row r="6414" spans="1:6" ht="13.5">
      <c r="A6414" s="244" t="s">
        <v>18304</v>
      </c>
      <c r="B6414" s="244" t="str">
        <f t="shared" si="100"/>
        <v>101384U</v>
      </c>
      <c r="C6414" s="244" t="s">
        <v>9090</v>
      </c>
      <c r="D6414" s="244" t="s">
        <v>5151</v>
      </c>
      <c r="E6414" s="244" t="s">
        <v>4900</v>
      </c>
      <c r="F6414" s="280">
        <v>2517.33</v>
      </c>
    </row>
    <row r="6415" spans="1:6" ht="13.5">
      <c r="A6415" s="244" t="s">
        <v>18305</v>
      </c>
      <c r="B6415" s="244" t="str">
        <f t="shared" si="100"/>
        <v>101385U</v>
      </c>
      <c r="C6415" s="244" t="s">
        <v>18306</v>
      </c>
      <c r="D6415" s="244" t="s">
        <v>5151</v>
      </c>
      <c r="E6415" s="244" t="s">
        <v>4900</v>
      </c>
      <c r="F6415" s="280">
        <v>3742.44</v>
      </c>
    </row>
    <row r="6416" spans="1:6" ht="13.5">
      <c r="A6416" s="244" t="s">
        <v>18307</v>
      </c>
      <c r="B6416" s="244" t="str">
        <f t="shared" si="100"/>
        <v>101386U</v>
      </c>
      <c r="C6416" s="244" t="s">
        <v>9092</v>
      </c>
      <c r="D6416" s="244" t="s">
        <v>5151</v>
      </c>
      <c r="E6416" s="244" t="s">
        <v>4900</v>
      </c>
      <c r="F6416" s="280">
        <v>3495.64</v>
      </c>
    </row>
    <row r="6417" spans="1:6" ht="13.5">
      <c r="A6417" s="244" t="s">
        <v>18308</v>
      </c>
      <c r="B6417" s="244" t="str">
        <f t="shared" si="100"/>
        <v>101387U</v>
      </c>
      <c r="C6417" s="244" t="s">
        <v>18309</v>
      </c>
      <c r="D6417" s="244" t="s">
        <v>5151</v>
      </c>
      <c r="E6417" s="244" t="s">
        <v>4900</v>
      </c>
      <c r="F6417" s="280">
        <v>2326.35</v>
      </c>
    </row>
    <row r="6418" spans="1:6" ht="13.5">
      <c r="A6418" s="244" t="s">
        <v>18310</v>
      </c>
      <c r="B6418" s="244" t="str">
        <f t="shared" si="100"/>
        <v>101388U</v>
      </c>
      <c r="C6418" s="244" t="s">
        <v>9094</v>
      </c>
      <c r="D6418" s="244" t="s">
        <v>5151</v>
      </c>
      <c r="E6418" s="244" t="s">
        <v>4900</v>
      </c>
      <c r="F6418" s="280">
        <v>2513.14</v>
      </c>
    </row>
    <row r="6419" spans="1:6" ht="13.5">
      <c r="A6419" s="244" t="s">
        <v>18311</v>
      </c>
      <c r="B6419" s="244" t="str">
        <f t="shared" si="100"/>
        <v>101389U</v>
      </c>
      <c r="C6419" s="244" t="s">
        <v>9095</v>
      </c>
      <c r="D6419" s="244" t="s">
        <v>5151</v>
      </c>
      <c r="E6419" s="244" t="s">
        <v>4900</v>
      </c>
      <c r="F6419" s="280">
        <v>1300.79</v>
      </c>
    </row>
    <row r="6420" spans="1:6" ht="13.5">
      <c r="A6420" s="244" t="s">
        <v>18312</v>
      </c>
      <c r="B6420" s="244" t="str">
        <f t="shared" si="100"/>
        <v>101390U</v>
      </c>
      <c r="C6420" s="244" t="s">
        <v>18313</v>
      </c>
      <c r="D6420" s="244" t="s">
        <v>5151</v>
      </c>
      <c r="E6420" s="244" t="s">
        <v>4900</v>
      </c>
      <c r="F6420" s="280">
        <v>3773.37</v>
      </c>
    </row>
    <row r="6421" spans="1:6" ht="13.5">
      <c r="A6421" s="244" t="s">
        <v>18314</v>
      </c>
      <c r="B6421" s="244" t="str">
        <f t="shared" si="100"/>
        <v>101391U</v>
      </c>
      <c r="C6421" s="244" t="s">
        <v>18315</v>
      </c>
      <c r="D6421" s="244" t="s">
        <v>5151</v>
      </c>
      <c r="E6421" s="244" t="s">
        <v>4900</v>
      </c>
      <c r="F6421" s="280">
        <v>3318.91</v>
      </c>
    </row>
    <row r="6422" spans="1:6" ht="13.5">
      <c r="A6422" s="244" t="s">
        <v>18316</v>
      </c>
      <c r="B6422" s="244" t="str">
        <f t="shared" si="100"/>
        <v>101392U</v>
      </c>
      <c r="C6422" s="244" t="s">
        <v>18317</v>
      </c>
      <c r="D6422" s="244" t="s">
        <v>5151</v>
      </c>
      <c r="E6422" s="244" t="s">
        <v>4900</v>
      </c>
      <c r="F6422" s="280">
        <v>4055.82</v>
      </c>
    </row>
    <row r="6423" spans="1:6" ht="13.5">
      <c r="A6423" s="244" t="s">
        <v>18318</v>
      </c>
      <c r="B6423" s="244" t="str">
        <f t="shared" si="100"/>
        <v>101393U</v>
      </c>
      <c r="C6423" s="244" t="s">
        <v>18319</v>
      </c>
      <c r="D6423" s="244" t="s">
        <v>5151</v>
      </c>
      <c r="E6423" s="244" t="s">
        <v>4900</v>
      </c>
      <c r="F6423" s="280">
        <v>3866.56</v>
      </c>
    </row>
    <row r="6424" spans="1:6" ht="13.5">
      <c r="A6424" s="244" t="s">
        <v>18320</v>
      </c>
      <c r="B6424" s="244" t="str">
        <f t="shared" si="100"/>
        <v>101394U</v>
      </c>
      <c r="C6424" s="244" t="s">
        <v>9101</v>
      </c>
      <c r="D6424" s="244" t="s">
        <v>5151</v>
      </c>
      <c r="E6424" s="244" t="s">
        <v>4900</v>
      </c>
      <c r="F6424" s="280">
        <v>3180.46</v>
      </c>
    </row>
    <row r="6425" spans="1:6" ht="13.5">
      <c r="A6425" s="244" t="s">
        <v>18321</v>
      </c>
      <c r="B6425" s="244" t="str">
        <f t="shared" si="100"/>
        <v>101395U</v>
      </c>
      <c r="C6425" s="244" t="s">
        <v>18322</v>
      </c>
      <c r="D6425" s="244" t="s">
        <v>5151</v>
      </c>
      <c r="E6425" s="244" t="s">
        <v>4900</v>
      </c>
      <c r="F6425" s="280">
        <v>2778.19</v>
      </c>
    </row>
    <row r="6426" spans="1:6" ht="13.5">
      <c r="A6426" s="244" t="s">
        <v>18323</v>
      </c>
      <c r="B6426" s="244" t="str">
        <f t="shared" si="100"/>
        <v>101396U</v>
      </c>
      <c r="C6426" s="244" t="s">
        <v>18324</v>
      </c>
      <c r="D6426" s="244" t="s">
        <v>5151</v>
      </c>
      <c r="E6426" s="244" t="s">
        <v>4900</v>
      </c>
      <c r="F6426" s="280">
        <v>4143.28</v>
      </c>
    </row>
    <row r="6427" spans="1:6" ht="13.5">
      <c r="A6427" s="244" t="s">
        <v>18325</v>
      </c>
      <c r="B6427" s="244" t="str">
        <f t="shared" si="100"/>
        <v>101397U</v>
      </c>
      <c r="C6427" s="244" t="s">
        <v>9103</v>
      </c>
      <c r="D6427" s="244" t="s">
        <v>5151</v>
      </c>
      <c r="E6427" s="244" t="s">
        <v>4900</v>
      </c>
      <c r="F6427" s="280">
        <v>3306.27</v>
      </c>
    </row>
    <row r="6428" spans="1:6" ht="13.5">
      <c r="A6428" s="244" t="s">
        <v>18326</v>
      </c>
      <c r="B6428" s="244" t="str">
        <f t="shared" si="100"/>
        <v>101398U</v>
      </c>
      <c r="C6428" s="244" t="s">
        <v>18327</v>
      </c>
      <c r="D6428" s="244" t="s">
        <v>5151</v>
      </c>
      <c r="E6428" s="244" t="s">
        <v>4900</v>
      </c>
      <c r="F6428" s="280">
        <v>3498.27</v>
      </c>
    </row>
    <row r="6429" spans="1:6" ht="13.5">
      <c r="A6429" s="244" t="s">
        <v>18328</v>
      </c>
      <c r="B6429" s="244" t="str">
        <f t="shared" si="100"/>
        <v>101399U</v>
      </c>
      <c r="C6429" s="244" t="s">
        <v>9105</v>
      </c>
      <c r="D6429" s="244" t="s">
        <v>5151</v>
      </c>
      <c r="E6429" s="244" t="s">
        <v>4900</v>
      </c>
      <c r="F6429" s="280">
        <v>3351</v>
      </c>
    </row>
    <row r="6430" spans="1:6" ht="13.5">
      <c r="A6430" s="244" t="s">
        <v>18329</v>
      </c>
      <c r="B6430" s="244" t="str">
        <f t="shared" si="100"/>
        <v>101400U</v>
      </c>
      <c r="C6430" s="244" t="s">
        <v>18330</v>
      </c>
      <c r="D6430" s="244" t="s">
        <v>5151</v>
      </c>
      <c r="E6430" s="244" t="s">
        <v>4900</v>
      </c>
      <c r="F6430" s="280">
        <v>3560</v>
      </c>
    </row>
    <row r="6431" spans="1:6" ht="13.5">
      <c r="A6431" s="244" t="s">
        <v>18331</v>
      </c>
      <c r="B6431" s="244" t="str">
        <f t="shared" si="100"/>
        <v>101401U</v>
      </c>
      <c r="C6431" s="244" t="s">
        <v>9107</v>
      </c>
      <c r="D6431" s="244" t="s">
        <v>5151</v>
      </c>
      <c r="E6431" s="244" t="s">
        <v>4900</v>
      </c>
      <c r="F6431" s="280">
        <v>4150.97</v>
      </c>
    </row>
    <row r="6432" spans="1:6" ht="13.5">
      <c r="A6432" s="244" t="s">
        <v>18332</v>
      </c>
      <c r="B6432" s="244" t="str">
        <f t="shared" si="100"/>
        <v>101402U</v>
      </c>
      <c r="C6432" s="244" t="s">
        <v>9108</v>
      </c>
      <c r="D6432" s="244" t="s">
        <v>5151</v>
      </c>
      <c r="E6432" s="244" t="s">
        <v>4900</v>
      </c>
      <c r="F6432" s="280">
        <v>3248.8</v>
      </c>
    </row>
    <row r="6433" spans="1:6" ht="13.5">
      <c r="A6433" s="244" t="s">
        <v>18333</v>
      </c>
      <c r="B6433" s="244" t="str">
        <f t="shared" si="100"/>
        <v>101403U</v>
      </c>
      <c r="C6433" s="244" t="s">
        <v>18289</v>
      </c>
      <c r="D6433" s="244" t="s">
        <v>5151</v>
      </c>
      <c r="E6433" s="244" t="s">
        <v>4900</v>
      </c>
      <c r="F6433" s="280">
        <v>21254.69</v>
      </c>
    </row>
    <row r="6434" spans="1:6" ht="13.5">
      <c r="A6434" s="244" t="s">
        <v>18334</v>
      </c>
      <c r="B6434" s="244" t="str">
        <f t="shared" si="100"/>
        <v>101404U</v>
      </c>
      <c r="C6434" s="244" t="s">
        <v>9176</v>
      </c>
      <c r="D6434" s="244" t="s">
        <v>5151</v>
      </c>
      <c r="E6434" s="244" t="s">
        <v>4900</v>
      </c>
      <c r="F6434" s="280">
        <v>13778.31</v>
      </c>
    </row>
    <row r="6435" spans="1:6" ht="13.5">
      <c r="A6435" s="244" t="s">
        <v>18335</v>
      </c>
      <c r="B6435" s="244" t="str">
        <f t="shared" si="100"/>
        <v>101405U</v>
      </c>
      <c r="C6435" s="244" t="s">
        <v>9177</v>
      </c>
      <c r="D6435" s="244" t="s">
        <v>5151</v>
      </c>
      <c r="E6435" s="244" t="s">
        <v>4900</v>
      </c>
      <c r="F6435" s="280">
        <v>13572.75</v>
      </c>
    </row>
    <row r="6436" spans="1:6" ht="13.5">
      <c r="A6436" s="244" t="s">
        <v>18336</v>
      </c>
      <c r="B6436" s="244" t="str">
        <f t="shared" si="100"/>
        <v>101406U</v>
      </c>
      <c r="C6436" s="244" t="s">
        <v>9109</v>
      </c>
      <c r="D6436" s="244" t="s">
        <v>5151</v>
      </c>
      <c r="E6436" s="244" t="s">
        <v>4900</v>
      </c>
      <c r="F6436" s="280">
        <v>3437.95</v>
      </c>
    </row>
    <row r="6437" spans="1:6" ht="13.5">
      <c r="A6437" s="244" t="s">
        <v>18337</v>
      </c>
      <c r="B6437" s="244" t="str">
        <f t="shared" si="100"/>
        <v>101407U</v>
      </c>
      <c r="C6437" s="244" t="s">
        <v>9110</v>
      </c>
      <c r="D6437" s="244" t="s">
        <v>5151</v>
      </c>
      <c r="E6437" s="244" t="s">
        <v>4900</v>
      </c>
      <c r="F6437" s="280">
        <v>2867.65</v>
      </c>
    </row>
    <row r="6438" spans="1:6" ht="13.5">
      <c r="A6438" s="244" t="s">
        <v>18338</v>
      </c>
      <c r="B6438" s="244" t="str">
        <f t="shared" si="100"/>
        <v>101408U</v>
      </c>
      <c r="C6438" s="244" t="s">
        <v>9111</v>
      </c>
      <c r="D6438" s="244" t="s">
        <v>5151</v>
      </c>
      <c r="E6438" s="244" t="s">
        <v>4900</v>
      </c>
      <c r="F6438" s="280">
        <v>3528.81</v>
      </c>
    </row>
    <row r="6439" spans="1:6" ht="13.5">
      <c r="A6439" s="244" t="s">
        <v>18339</v>
      </c>
      <c r="B6439" s="244" t="str">
        <f t="shared" si="100"/>
        <v>101409U</v>
      </c>
      <c r="C6439" s="244" t="s">
        <v>18340</v>
      </c>
      <c r="D6439" s="244" t="s">
        <v>5151</v>
      </c>
      <c r="E6439" s="244" t="s">
        <v>4900</v>
      </c>
      <c r="F6439" s="280">
        <v>3705.49</v>
      </c>
    </row>
    <row r="6440" spans="1:6" ht="13.5">
      <c r="A6440" s="244" t="s">
        <v>18341</v>
      </c>
      <c r="B6440" s="244" t="str">
        <f t="shared" si="100"/>
        <v>101410U</v>
      </c>
      <c r="C6440" s="244" t="s">
        <v>9161</v>
      </c>
      <c r="D6440" s="244" t="s">
        <v>5151</v>
      </c>
      <c r="E6440" s="244" t="s">
        <v>4900</v>
      </c>
      <c r="F6440" s="280">
        <v>3226.07</v>
      </c>
    </row>
    <row r="6441" spans="1:6" ht="13.5">
      <c r="A6441" s="244" t="s">
        <v>18342</v>
      </c>
      <c r="B6441" s="244" t="str">
        <f t="shared" si="100"/>
        <v>101411U</v>
      </c>
      <c r="C6441" s="244" t="s">
        <v>18343</v>
      </c>
      <c r="D6441" s="244" t="s">
        <v>5151</v>
      </c>
      <c r="E6441" s="244" t="s">
        <v>4900</v>
      </c>
      <c r="F6441" s="280">
        <v>2200.61</v>
      </c>
    </row>
    <row r="6442" spans="1:6" ht="13.5">
      <c r="A6442" s="244" t="s">
        <v>18344</v>
      </c>
      <c r="B6442" s="244" t="str">
        <f t="shared" si="100"/>
        <v>101412U</v>
      </c>
      <c r="C6442" s="244" t="s">
        <v>18345</v>
      </c>
      <c r="D6442" s="244" t="s">
        <v>5151</v>
      </c>
      <c r="E6442" s="244" t="s">
        <v>4900</v>
      </c>
      <c r="F6442" s="280">
        <v>3460</v>
      </c>
    </row>
    <row r="6443" spans="1:6" ht="13.5">
      <c r="A6443" s="244" t="s">
        <v>18346</v>
      </c>
      <c r="B6443" s="244" t="str">
        <f t="shared" si="100"/>
        <v>101413U</v>
      </c>
      <c r="C6443" s="244" t="s">
        <v>9113</v>
      </c>
      <c r="D6443" s="244" t="s">
        <v>5151</v>
      </c>
      <c r="E6443" s="244" t="s">
        <v>4900</v>
      </c>
      <c r="F6443" s="280">
        <v>3366.07</v>
      </c>
    </row>
    <row r="6444" spans="1:6" ht="13.5">
      <c r="A6444" s="244" t="s">
        <v>18347</v>
      </c>
      <c r="B6444" s="244" t="str">
        <f t="shared" si="100"/>
        <v>101414U</v>
      </c>
      <c r="C6444" s="244" t="s">
        <v>18348</v>
      </c>
      <c r="D6444" s="244" t="s">
        <v>5151</v>
      </c>
      <c r="E6444" s="244" t="s">
        <v>4900</v>
      </c>
      <c r="F6444" s="280">
        <v>3265.01</v>
      </c>
    </row>
    <row r="6445" spans="1:6" ht="13.5">
      <c r="A6445" s="244" t="s">
        <v>18349</v>
      </c>
      <c r="B6445" s="244" t="str">
        <f t="shared" si="100"/>
        <v>101415U</v>
      </c>
      <c r="C6445" s="244" t="s">
        <v>18350</v>
      </c>
      <c r="D6445" s="244" t="s">
        <v>5151</v>
      </c>
      <c r="E6445" s="244" t="s">
        <v>4900</v>
      </c>
      <c r="F6445" s="280">
        <v>5609.62</v>
      </c>
    </row>
    <row r="6446" spans="1:6" ht="13.5">
      <c r="A6446" s="244" t="s">
        <v>18351</v>
      </c>
      <c r="B6446" s="244" t="str">
        <f t="shared" si="100"/>
        <v>101416U</v>
      </c>
      <c r="C6446" s="244" t="s">
        <v>18081</v>
      </c>
      <c r="D6446" s="244" t="s">
        <v>5151</v>
      </c>
      <c r="E6446" s="244" t="s">
        <v>4900</v>
      </c>
      <c r="F6446" s="280">
        <v>3448.88</v>
      </c>
    </row>
    <row r="6447" spans="1:6" ht="13.5">
      <c r="A6447" s="244" t="s">
        <v>18352</v>
      </c>
      <c r="B6447" s="244" t="str">
        <f t="shared" si="100"/>
        <v>101417U</v>
      </c>
      <c r="C6447" s="244" t="s">
        <v>18353</v>
      </c>
      <c r="D6447" s="244" t="s">
        <v>5151</v>
      </c>
      <c r="E6447" s="244" t="s">
        <v>4900</v>
      </c>
      <c r="F6447" s="280">
        <v>3257.99</v>
      </c>
    </row>
    <row r="6448" spans="1:6" ht="13.5">
      <c r="A6448" s="244" t="s">
        <v>18354</v>
      </c>
      <c r="B6448" s="244" t="str">
        <f t="shared" si="100"/>
        <v>101418U</v>
      </c>
      <c r="C6448" s="244" t="s">
        <v>18355</v>
      </c>
      <c r="D6448" s="244" t="s">
        <v>5151</v>
      </c>
      <c r="E6448" s="244" t="s">
        <v>4900</v>
      </c>
      <c r="F6448" s="280">
        <v>4126.58</v>
      </c>
    </row>
    <row r="6449" spans="1:6" ht="13.5">
      <c r="A6449" s="244" t="s">
        <v>18356</v>
      </c>
      <c r="B6449" s="244" t="str">
        <f t="shared" si="100"/>
        <v>101419U</v>
      </c>
      <c r="C6449" s="244" t="s">
        <v>18357</v>
      </c>
      <c r="D6449" s="244" t="s">
        <v>5151</v>
      </c>
      <c r="E6449" s="244" t="s">
        <v>4900</v>
      </c>
      <c r="F6449" s="280">
        <v>4783.97</v>
      </c>
    </row>
    <row r="6450" spans="1:6" ht="13.5">
      <c r="A6450" s="244" t="s">
        <v>18358</v>
      </c>
      <c r="B6450" s="244" t="str">
        <f t="shared" si="100"/>
        <v>101420U</v>
      </c>
      <c r="C6450" s="244" t="s">
        <v>18359</v>
      </c>
      <c r="D6450" s="244" t="s">
        <v>5151</v>
      </c>
      <c r="E6450" s="244" t="s">
        <v>4900</v>
      </c>
      <c r="F6450" s="280">
        <v>4042.56</v>
      </c>
    </row>
    <row r="6451" spans="1:6" ht="13.5">
      <c r="A6451" s="244" t="s">
        <v>18360</v>
      </c>
      <c r="B6451" s="244" t="str">
        <f t="shared" si="100"/>
        <v>101421U</v>
      </c>
      <c r="C6451" s="244" t="s">
        <v>18361</v>
      </c>
      <c r="D6451" s="244" t="s">
        <v>5151</v>
      </c>
      <c r="E6451" s="244" t="s">
        <v>4900</v>
      </c>
      <c r="F6451" s="280">
        <v>5449.67</v>
      </c>
    </row>
    <row r="6452" spans="1:6" ht="13.5">
      <c r="A6452" s="244" t="s">
        <v>18362</v>
      </c>
      <c r="B6452" s="244" t="str">
        <f t="shared" si="100"/>
        <v>101422U</v>
      </c>
      <c r="C6452" s="244" t="s">
        <v>18363</v>
      </c>
      <c r="D6452" s="244" t="s">
        <v>5151</v>
      </c>
      <c r="E6452" s="244" t="s">
        <v>4900</v>
      </c>
      <c r="F6452" s="280">
        <v>4191.6899999999996</v>
      </c>
    </row>
    <row r="6453" spans="1:6" ht="13.5">
      <c r="A6453" s="244" t="s">
        <v>18364</v>
      </c>
      <c r="B6453" s="244" t="str">
        <f t="shared" si="100"/>
        <v>101423U</v>
      </c>
      <c r="C6453" s="244" t="s">
        <v>18365</v>
      </c>
      <c r="D6453" s="244" t="s">
        <v>5151</v>
      </c>
      <c r="E6453" s="244" t="s">
        <v>4900</v>
      </c>
      <c r="F6453" s="280">
        <v>4785.7</v>
      </c>
    </row>
    <row r="6454" spans="1:6" ht="13.5">
      <c r="A6454" s="244" t="s">
        <v>18366</v>
      </c>
      <c r="B6454" s="244" t="str">
        <f t="shared" si="100"/>
        <v>101424U</v>
      </c>
      <c r="C6454" s="244" t="s">
        <v>18367</v>
      </c>
      <c r="D6454" s="244" t="s">
        <v>5151</v>
      </c>
      <c r="E6454" s="244" t="s">
        <v>4900</v>
      </c>
      <c r="F6454" s="280">
        <v>4421.74</v>
      </c>
    </row>
    <row r="6455" spans="1:6" ht="13.5">
      <c r="A6455" s="244" t="s">
        <v>18368</v>
      </c>
      <c r="B6455" s="244" t="str">
        <f t="shared" si="100"/>
        <v>101425U</v>
      </c>
      <c r="C6455" s="244" t="s">
        <v>18369</v>
      </c>
      <c r="D6455" s="244" t="s">
        <v>5151</v>
      </c>
      <c r="E6455" s="244" t="s">
        <v>4900</v>
      </c>
      <c r="F6455" s="280">
        <v>1588.86</v>
      </c>
    </row>
    <row r="6456" spans="1:6" ht="13.5">
      <c r="A6456" s="244" t="s">
        <v>18370</v>
      </c>
      <c r="B6456" s="244" t="str">
        <f t="shared" si="100"/>
        <v>101426U</v>
      </c>
      <c r="C6456" s="244" t="s">
        <v>18371</v>
      </c>
      <c r="D6456" s="244" t="s">
        <v>5151</v>
      </c>
      <c r="E6456" s="244" t="s">
        <v>4900</v>
      </c>
      <c r="F6456" s="280">
        <v>4642.41</v>
      </c>
    </row>
    <row r="6457" spans="1:6" ht="13.5">
      <c r="A6457" s="244" t="s">
        <v>18372</v>
      </c>
      <c r="B6457" s="244" t="str">
        <f t="shared" si="100"/>
        <v>101427U</v>
      </c>
      <c r="C6457" s="244" t="s">
        <v>9126</v>
      </c>
      <c r="D6457" s="244" t="s">
        <v>5151</v>
      </c>
      <c r="E6457" s="244" t="s">
        <v>4900</v>
      </c>
      <c r="F6457" s="280">
        <v>3898.74</v>
      </c>
    </row>
    <row r="6458" spans="1:6" ht="13.5">
      <c r="A6458" s="244" t="s">
        <v>18373</v>
      </c>
      <c r="B6458" s="244" t="str">
        <f t="shared" si="100"/>
        <v>101428U</v>
      </c>
      <c r="C6458" s="244" t="s">
        <v>18374</v>
      </c>
      <c r="D6458" s="244" t="s">
        <v>5151</v>
      </c>
      <c r="E6458" s="244" t="s">
        <v>4900</v>
      </c>
      <c r="F6458" s="280">
        <v>3785.43</v>
      </c>
    </row>
    <row r="6459" spans="1:6" ht="13.5">
      <c r="A6459" s="244" t="s">
        <v>18375</v>
      </c>
      <c r="B6459" s="244" t="str">
        <f t="shared" si="100"/>
        <v>101429U</v>
      </c>
      <c r="C6459" s="244" t="s">
        <v>18376</v>
      </c>
      <c r="D6459" s="244" t="s">
        <v>5151</v>
      </c>
      <c r="E6459" s="244" t="s">
        <v>4900</v>
      </c>
      <c r="F6459" s="280">
        <v>4251.95</v>
      </c>
    </row>
    <row r="6460" spans="1:6" ht="13.5">
      <c r="A6460" s="244" t="s">
        <v>18377</v>
      </c>
      <c r="B6460" s="244" t="str">
        <f t="shared" si="100"/>
        <v>101430U</v>
      </c>
      <c r="C6460" s="244" t="s">
        <v>18378</v>
      </c>
      <c r="D6460" s="244" t="s">
        <v>5151</v>
      </c>
      <c r="E6460" s="244" t="s">
        <v>4900</v>
      </c>
      <c r="F6460" s="280">
        <v>4646.54</v>
      </c>
    </row>
    <row r="6461" spans="1:6" ht="13.5">
      <c r="A6461" s="244" t="s">
        <v>18379</v>
      </c>
      <c r="B6461" s="244" t="str">
        <f t="shared" si="100"/>
        <v>101431U</v>
      </c>
      <c r="C6461" s="244" t="s">
        <v>9129</v>
      </c>
      <c r="D6461" s="244" t="s">
        <v>5151</v>
      </c>
      <c r="E6461" s="244" t="s">
        <v>4900</v>
      </c>
      <c r="F6461" s="280">
        <v>5034.6400000000003</v>
      </c>
    </row>
    <row r="6462" spans="1:6" ht="13.5">
      <c r="A6462" s="244" t="s">
        <v>18380</v>
      </c>
      <c r="B6462" s="244" t="str">
        <f t="shared" si="100"/>
        <v>101432U</v>
      </c>
      <c r="C6462" s="244" t="s">
        <v>18381</v>
      </c>
      <c r="D6462" s="244" t="s">
        <v>5151</v>
      </c>
      <c r="E6462" s="244" t="s">
        <v>4900</v>
      </c>
      <c r="F6462" s="280">
        <v>3180.45</v>
      </c>
    </row>
    <row r="6463" spans="1:6" ht="13.5">
      <c r="A6463" s="244" t="s">
        <v>18382</v>
      </c>
      <c r="B6463" s="244" t="str">
        <f t="shared" si="100"/>
        <v>101433U</v>
      </c>
      <c r="C6463" s="244" t="s">
        <v>9131</v>
      </c>
      <c r="D6463" s="244" t="s">
        <v>5151</v>
      </c>
      <c r="E6463" s="244" t="s">
        <v>4900</v>
      </c>
      <c r="F6463" s="280">
        <v>4212.83</v>
      </c>
    </row>
    <row r="6464" spans="1:6" ht="13.5">
      <c r="A6464" s="244" t="s">
        <v>18383</v>
      </c>
      <c r="B6464" s="244" t="str">
        <f t="shared" si="100"/>
        <v>101434U</v>
      </c>
      <c r="C6464" s="244" t="s">
        <v>18384</v>
      </c>
      <c r="D6464" s="244" t="s">
        <v>5151</v>
      </c>
      <c r="E6464" s="244" t="s">
        <v>4900</v>
      </c>
      <c r="F6464" s="280">
        <v>4576.1099999999997</v>
      </c>
    </row>
    <row r="6465" spans="1:6" ht="13.5">
      <c r="A6465" s="244" t="s">
        <v>18385</v>
      </c>
      <c r="B6465" s="244" t="str">
        <f t="shared" si="100"/>
        <v>101435U</v>
      </c>
      <c r="C6465" s="244" t="s">
        <v>18386</v>
      </c>
      <c r="D6465" s="244" t="s">
        <v>5151</v>
      </c>
      <c r="E6465" s="244" t="s">
        <v>4900</v>
      </c>
      <c r="F6465" s="280">
        <v>4044.37</v>
      </c>
    </row>
    <row r="6466" spans="1:6" ht="13.5">
      <c r="A6466" s="244" t="s">
        <v>18387</v>
      </c>
      <c r="B6466" s="244" t="str">
        <f t="shared" si="100"/>
        <v>101436U</v>
      </c>
      <c r="C6466" s="244" t="s">
        <v>9133</v>
      </c>
      <c r="D6466" s="244" t="s">
        <v>5151</v>
      </c>
      <c r="E6466" s="244" t="s">
        <v>4900</v>
      </c>
      <c r="F6466" s="280">
        <v>3036.52</v>
      </c>
    </row>
    <row r="6467" spans="1:6" ht="13.5">
      <c r="A6467" s="244" t="s">
        <v>18388</v>
      </c>
      <c r="B6467" s="244" t="str">
        <f t="shared" si="100"/>
        <v>101437U</v>
      </c>
      <c r="C6467" s="244" t="s">
        <v>18389</v>
      </c>
      <c r="D6467" s="244" t="s">
        <v>5151</v>
      </c>
      <c r="E6467" s="244" t="s">
        <v>4900</v>
      </c>
      <c r="F6467" s="280">
        <v>4714.5200000000004</v>
      </c>
    </row>
    <row r="6468" spans="1:6" ht="13.5">
      <c r="A6468" s="244" t="s">
        <v>18390</v>
      </c>
      <c r="B6468" s="244" t="str">
        <f t="shared" si="100"/>
        <v>101438U</v>
      </c>
      <c r="C6468" s="244" t="s">
        <v>9135</v>
      </c>
      <c r="D6468" s="244" t="s">
        <v>5151</v>
      </c>
      <c r="E6468" s="244" t="s">
        <v>4900</v>
      </c>
      <c r="F6468" s="280">
        <v>5634.54</v>
      </c>
    </row>
    <row r="6469" spans="1:6" ht="13.5">
      <c r="A6469" s="244" t="s">
        <v>18391</v>
      </c>
      <c r="B6469" s="244" t="str">
        <f t="shared" si="100"/>
        <v>101439U</v>
      </c>
      <c r="C6469" s="244" t="s">
        <v>9136</v>
      </c>
      <c r="D6469" s="244" t="s">
        <v>5151</v>
      </c>
      <c r="E6469" s="244" t="s">
        <v>4900</v>
      </c>
      <c r="F6469" s="280">
        <v>4138.22</v>
      </c>
    </row>
    <row r="6470" spans="1:6" ht="13.5">
      <c r="A6470" s="244" t="s">
        <v>18392</v>
      </c>
      <c r="B6470" s="244" t="str">
        <f t="shared" si="100"/>
        <v>101440U</v>
      </c>
      <c r="C6470" s="244" t="s">
        <v>18393</v>
      </c>
      <c r="D6470" s="244" t="s">
        <v>5151</v>
      </c>
      <c r="E6470" s="244" t="s">
        <v>4900</v>
      </c>
      <c r="F6470" s="280">
        <v>4845.95</v>
      </c>
    </row>
    <row r="6471" spans="1:6" ht="13.5">
      <c r="A6471" s="244" t="s">
        <v>18394</v>
      </c>
      <c r="B6471" s="244" t="str">
        <f t="shared" si="100"/>
        <v>101441U</v>
      </c>
      <c r="C6471" s="244" t="s">
        <v>9138</v>
      </c>
      <c r="D6471" s="244" t="s">
        <v>5151</v>
      </c>
      <c r="E6471" s="244" t="s">
        <v>4900</v>
      </c>
      <c r="F6471" s="280">
        <v>4038.65</v>
      </c>
    </row>
    <row r="6472" spans="1:6" ht="13.5">
      <c r="A6472" s="244" t="s">
        <v>18395</v>
      </c>
      <c r="B6472" s="244" t="str">
        <f t="shared" ref="B6472:B6490" si="101">A6472&amp;"U"</f>
        <v>101442U</v>
      </c>
      <c r="C6472" s="244" t="s">
        <v>18396</v>
      </c>
      <c r="D6472" s="244" t="s">
        <v>5151</v>
      </c>
      <c r="E6472" s="244" t="s">
        <v>4900</v>
      </c>
      <c r="F6472" s="280">
        <v>4203.67</v>
      </c>
    </row>
    <row r="6473" spans="1:6" ht="13.5">
      <c r="A6473" s="244" t="s">
        <v>18397</v>
      </c>
      <c r="B6473" s="244" t="str">
        <f t="shared" si="101"/>
        <v>101443U</v>
      </c>
      <c r="C6473" s="244" t="s">
        <v>9139</v>
      </c>
      <c r="D6473" s="244" t="s">
        <v>5151</v>
      </c>
      <c r="E6473" s="244" t="s">
        <v>4900</v>
      </c>
      <c r="F6473" s="280">
        <v>4254.51</v>
      </c>
    </row>
    <row r="6474" spans="1:6" ht="13.5">
      <c r="A6474" s="244" t="s">
        <v>18398</v>
      </c>
      <c r="B6474" s="244" t="str">
        <f t="shared" si="101"/>
        <v>101444U</v>
      </c>
      <c r="C6474" s="244" t="s">
        <v>9142</v>
      </c>
      <c r="D6474" s="244" t="s">
        <v>5151</v>
      </c>
      <c r="E6474" s="244" t="s">
        <v>4900</v>
      </c>
      <c r="F6474" s="280">
        <v>3610.44</v>
      </c>
    </row>
    <row r="6475" spans="1:6" ht="13.5">
      <c r="A6475" s="244" t="s">
        <v>18399</v>
      </c>
      <c r="B6475" s="244" t="str">
        <f t="shared" si="101"/>
        <v>101445U</v>
      </c>
      <c r="C6475" s="244" t="s">
        <v>9143</v>
      </c>
      <c r="D6475" s="244" t="s">
        <v>5151</v>
      </c>
      <c r="E6475" s="244" t="s">
        <v>4900</v>
      </c>
      <c r="F6475" s="280">
        <v>3327.37</v>
      </c>
    </row>
    <row r="6476" spans="1:6" ht="13.5">
      <c r="A6476" s="244" t="s">
        <v>18400</v>
      </c>
      <c r="B6476" s="244" t="str">
        <f t="shared" si="101"/>
        <v>101446U</v>
      </c>
      <c r="C6476" s="244" t="s">
        <v>9144</v>
      </c>
      <c r="D6476" s="244" t="s">
        <v>5151</v>
      </c>
      <c r="E6476" s="244" t="s">
        <v>4900</v>
      </c>
      <c r="F6476" s="280">
        <v>3538.08</v>
      </c>
    </row>
    <row r="6477" spans="1:6" ht="13.5">
      <c r="A6477" s="244" t="s">
        <v>18401</v>
      </c>
      <c r="B6477" s="244" t="str">
        <f t="shared" si="101"/>
        <v>101447U</v>
      </c>
      <c r="C6477" s="244" t="s">
        <v>9145</v>
      </c>
      <c r="D6477" s="244" t="s">
        <v>5151</v>
      </c>
      <c r="E6477" s="244" t="s">
        <v>4900</v>
      </c>
      <c r="F6477" s="280">
        <v>3797.16</v>
      </c>
    </row>
    <row r="6478" spans="1:6" ht="13.5">
      <c r="A6478" s="244" t="s">
        <v>18402</v>
      </c>
      <c r="B6478" s="244" t="str">
        <f t="shared" si="101"/>
        <v>101448U</v>
      </c>
      <c r="C6478" s="244" t="s">
        <v>9146</v>
      </c>
      <c r="D6478" s="244" t="s">
        <v>5151</v>
      </c>
      <c r="E6478" s="244" t="s">
        <v>4900</v>
      </c>
      <c r="F6478" s="280">
        <v>3727.78</v>
      </c>
    </row>
    <row r="6479" spans="1:6" ht="13.5">
      <c r="A6479" s="244" t="s">
        <v>18403</v>
      </c>
      <c r="B6479" s="244" t="str">
        <f t="shared" si="101"/>
        <v>101449U</v>
      </c>
      <c r="C6479" s="244" t="s">
        <v>18404</v>
      </c>
      <c r="D6479" s="244" t="s">
        <v>5151</v>
      </c>
      <c r="E6479" s="244" t="s">
        <v>4900</v>
      </c>
      <c r="F6479" s="280">
        <v>4144.16</v>
      </c>
    </row>
    <row r="6480" spans="1:6" ht="13.5">
      <c r="A6480" s="244" t="s">
        <v>18405</v>
      </c>
      <c r="B6480" s="244" t="str">
        <f t="shared" si="101"/>
        <v>101450U</v>
      </c>
      <c r="C6480" s="244" t="s">
        <v>9148</v>
      </c>
      <c r="D6480" s="244" t="s">
        <v>5151</v>
      </c>
      <c r="E6480" s="244" t="s">
        <v>4900</v>
      </c>
      <c r="F6480" s="280">
        <v>3486.05</v>
      </c>
    </row>
    <row r="6481" spans="1:6" ht="13.5">
      <c r="A6481" s="244" t="s">
        <v>18406</v>
      </c>
      <c r="B6481" s="244" t="str">
        <f t="shared" si="101"/>
        <v>101451U</v>
      </c>
      <c r="C6481" s="244" t="s">
        <v>9149</v>
      </c>
      <c r="D6481" s="244" t="s">
        <v>5151</v>
      </c>
      <c r="E6481" s="244" t="s">
        <v>4900</v>
      </c>
      <c r="F6481" s="280">
        <v>3314.67</v>
      </c>
    </row>
    <row r="6482" spans="1:6" ht="13.5">
      <c r="A6482" s="244" t="s">
        <v>18407</v>
      </c>
      <c r="B6482" s="244" t="str">
        <f t="shared" si="101"/>
        <v>101452U</v>
      </c>
      <c r="C6482" s="244" t="s">
        <v>18408</v>
      </c>
      <c r="D6482" s="244" t="s">
        <v>5151</v>
      </c>
      <c r="E6482" s="244" t="s">
        <v>4900</v>
      </c>
      <c r="F6482" s="280">
        <v>2399.12</v>
      </c>
    </row>
    <row r="6483" spans="1:6" ht="13.5">
      <c r="A6483" s="244" t="s">
        <v>18409</v>
      </c>
      <c r="B6483" s="244" t="str">
        <f t="shared" si="101"/>
        <v>101453U</v>
      </c>
      <c r="C6483" s="244" t="s">
        <v>9151</v>
      </c>
      <c r="D6483" s="244" t="s">
        <v>5151</v>
      </c>
      <c r="E6483" s="244" t="s">
        <v>4900</v>
      </c>
      <c r="F6483" s="280">
        <v>3451.53</v>
      </c>
    </row>
    <row r="6484" spans="1:6" ht="13.5">
      <c r="A6484" s="244" t="s">
        <v>18410</v>
      </c>
      <c r="B6484" s="244" t="str">
        <f t="shared" si="101"/>
        <v>101454U</v>
      </c>
      <c r="C6484" s="244" t="s">
        <v>18411</v>
      </c>
      <c r="D6484" s="244" t="s">
        <v>5151</v>
      </c>
      <c r="E6484" s="244" t="s">
        <v>4900</v>
      </c>
      <c r="F6484" s="280">
        <v>2778.4</v>
      </c>
    </row>
    <row r="6485" spans="1:6" ht="13.5">
      <c r="A6485" s="244" t="s">
        <v>18412</v>
      </c>
      <c r="B6485" s="244" t="str">
        <f t="shared" si="101"/>
        <v>101455U</v>
      </c>
      <c r="C6485" s="244" t="s">
        <v>9153</v>
      </c>
      <c r="D6485" s="244" t="s">
        <v>5151</v>
      </c>
      <c r="E6485" s="244" t="s">
        <v>4900</v>
      </c>
      <c r="F6485" s="280">
        <v>3875.27</v>
      </c>
    </row>
    <row r="6486" spans="1:6" ht="13.5">
      <c r="A6486" s="244" t="s">
        <v>18413</v>
      </c>
      <c r="B6486" s="244" t="str">
        <f t="shared" si="101"/>
        <v>101456U</v>
      </c>
      <c r="C6486" s="244" t="s">
        <v>18414</v>
      </c>
      <c r="D6486" s="244" t="s">
        <v>5151</v>
      </c>
      <c r="E6486" s="244" t="s">
        <v>4900</v>
      </c>
      <c r="F6486" s="280">
        <v>4456.07</v>
      </c>
    </row>
    <row r="6487" spans="1:6" ht="13.5">
      <c r="A6487" s="244" t="s">
        <v>18415</v>
      </c>
      <c r="B6487" s="244" t="str">
        <f t="shared" si="101"/>
        <v>101457U</v>
      </c>
      <c r="C6487" s="244" t="s">
        <v>18416</v>
      </c>
      <c r="D6487" s="244" t="s">
        <v>5151</v>
      </c>
      <c r="E6487" s="244" t="s">
        <v>4900</v>
      </c>
      <c r="F6487" s="280">
        <v>5068.71</v>
      </c>
    </row>
    <row r="6488" spans="1:6" ht="13.5">
      <c r="A6488" s="244" t="s">
        <v>18417</v>
      </c>
      <c r="B6488" s="244" t="str">
        <f t="shared" si="101"/>
        <v>101458U</v>
      </c>
      <c r="C6488" s="244" t="s">
        <v>18418</v>
      </c>
      <c r="D6488" s="244" t="s">
        <v>5151</v>
      </c>
      <c r="E6488" s="244" t="s">
        <v>4900</v>
      </c>
      <c r="F6488" s="280">
        <v>3536.53</v>
      </c>
    </row>
    <row r="6489" spans="1:6" ht="13.5">
      <c r="A6489" s="244" t="s">
        <v>18419</v>
      </c>
      <c r="B6489" s="244" t="str">
        <f t="shared" si="101"/>
        <v>101459U</v>
      </c>
      <c r="C6489" s="244" t="s">
        <v>9158</v>
      </c>
      <c r="D6489" s="244" t="s">
        <v>5151</v>
      </c>
      <c r="E6489" s="244" t="s">
        <v>4900</v>
      </c>
      <c r="F6489" s="280">
        <v>3110.76</v>
      </c>
    </row>
    <row r="6490" spans="1:6" ht="13.5">
      <c r="A6490" s="244" t="s">
        <v>18420</v>
      </c>
      <c r="B6490" s="244" t="str">
        <f t="shared" si="101"/>
        <v>101460U</v>
      </c>
      <c r="C6490" s="244" t="s">
        <v>18043</v>
      </c>
      <c r="D6490" s="244" t="s">
        <v>5151</v>
      </c>
      <c r="E6490" s="244" t="s">
        <v>4900</v>
      </c>
      <c r="F6490" s="280">
        <v>2453.2399999999998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theme="3" tint="0.39997558519241921"/>
    <pageSetUpPr fitToPage="1"/>
  </sheetPr>
  <dimension ref="A1:S128"/>
  <sheetViews>
    <sheetView view="pageBreakPreview" topLeftCell="A16" zoomScale="70" zoomScaleNormal="70" zoomScaleSheetLayoutView="70" zoomScalePageLayoutView="70" workbookViewId="0">
      <selection activeCell="G27" sqref="G27"/>
    </sheetView>
  </sheetViews>
  <sheetFormatPr defaultRowHeight="15"/>
  <cols>
    <col min="1" max="1" width="10.7109375" style="136" bestFit="1" customWidth="1"/>
    <col min="2" max="2" width="23.140625" style="144" customWidth="1"/>
    <col min="3" max="3" width="74.140625" style="136" customWidth="1"/>
    <col min="4" max="6" width="10.5703125" style="222" bestFit="1" customWidth="1"/>
    <col min="7" max="7" width="16.140625" style="222" customWidth="1"/>
    <col min="8" max="8" width="12.7109375" style="222" bestFit="1" customWidth="1"/>
    <col min="9" max="9" width="18.7109375" style="222" customWidth="1"/>
    <col min="10" max="10" width="20.28515625" style="222" customWidth="1"/>
    <col min="11" max="13" width="18.85546875" style="222" customWidth="1"/>
    <col min="14" max="14" width="9.140625" style="229"/>
    <col min="15" max="15" width="9.140625" style="230"/>
    <col min="16" max="16" width="15.85546875" style="230" customWidth="1"/>
    <col min="17" max="17" width="15.42578125" style="230" bestFit="1" customWidth="1"/>
    <col min="18" max="19" width="13" style="230" bestFit="1" customWidth="1"/>
  </cols>
  <sheetData>
    <row r="1" spans="1:19" s="25" customFormat="1" ht="22.5" customHeight="1">
      <c r="A1" s="291" t="s">
        <v>27</v>
      </c>
      <c r="B1" s="292"/>
      <c r="C1" s="293"/>
      <c r="D1" s="300" t="s">
        <v>28</v>
      </c>
      <c r="E1" s="300"/>
      <c r="F1" s="300"/>
      <c r="G1" s="300"/>
      <c r="H1" s="300"/>
      <c r="I1" s="300"/>
      <c r="J1" s="300"/>
      <c r="K1" s="22"/>
      <c r="L1" s="22"/>
      <c r="M1" s="218"/>
      <c r="N1" s="211"/>
    </row>
    <row r="2" spans="1:19" s="25" customFormat="1" ht="22.5" customHeight="1">
      <c r="A2" s="294"/>
      <c r="B2" s="295"/>
      <c r="C2" s="296"/>
      <c r="D2" s="301" t="str">
        <f>"OBRA: "&amp;'CAPA-DADOS'!D10</f>
        <v>OBRA: GERADORES STI</v>
      </c>
      <c r="E2" s="302"/>
      <c r="F2" s="302"/>
      <c r="G2" s="302"/>
      <c r="H2" s="302"/>
      <c r="I2" s="303"/>
      <c r="J2" s="171">
        <f>'CAPA-DADOS'!E13</f>
        <v>44033</v>
      </c>
      <c r="K2" s="22"/>
      <c r="L2" s="22"/>
      <c r="M2" s="218"/>
      <c r="N2" s="211"/>
    </row>
    <row r="3" spans="1:19" s="25" customFormat="1" ht="22.5" customHeight="1">
      <c r="A3" s="297"/>
      <c r="B3" s="298"/>
      <c r="C3" s="299"/>
      <c r="D3" s="304"/>
      <c r="E3" s="305"/>
      <c r="F3" s="305"/>
      <c r="G3" s="305"/>
      <c r="H3" s="305"/>
      <c r="I3" s="306"/>
      <c r="J3" s="80" t="str">
        <f>'CAPA-DADOS'!E16</f>
        <v>SINAPI-MAI/2020</v>
      </c>
      <c r="K3" s="22"/>
      <c r="L3" s="22"/>
      <c r="M3" s="218"/>
      <c r="N3" s="211"/>
    </row>
    <row r="4" spans="1:19" s="28" customFormat="1">
      <c r="A4" s="311" t="s">
        <v>3</v>
      </c>
      <c r="B4" s="312" t="s">
        <v>0</v>
      </c>
      <c r="C4" s="312" t="s">
        <v>4</v>
      </c>
      <c r="D4" s="313" t="s">
        <v>1</v>
      </c>
      <c r="E4" s="313" t="s">
        <v>2</v>
      </c>
      <c r="F4" s="314" t="s">
        <v>5</v>
      </c>
      <c r="G4" s="290" t="s">
        <v>6</v>
      </c>
      <c r="H4" s="290"/>
      <c r="I4" s="290" t="s">
        <v>9</v>
      </c>
      <c r="J4" s="290"/>
      <c r="K4" s="290" t="s">
        <v>10</v>
      </c>
      <c r="L4" s="290"/>
      <c r="M4" s="308" t="s">
        <v>11</v>
      </c>
      <c r="N4" s="212"/>
    </row>
    <row r="5" spans="1:19" s="28" customFormat="1">
      <c r="A5" s="311"/>
      <c r="B5" s="312"/>
      <c r="C5" s="312"/>
      <c r="D5" s="313"/>
      <c r="E5" s="313"/>
      <c r="F5" s="314"/>
      <c r="G5" s="207" t="s">
        <v>7</v>
      </c>
      <c r="H5" s="207" t="s">
        <v>8</v>
      </c>
      <c r="I5" s="207" t="s">
        <v>7</v>
      </c>
      <c r="J5" s="207" t="s">
        <v>8</v>
      </c>
      <c r="K5" s="207" t="s">
        <v>7</v>
      </c>
      <c r="L5" s="207" t="s">
        <v>8</v>
      </c>
      <c r="M5" s="308"/>
      <c r="N5" s="212"/>
      <c r="P5" s="307" t="s">
        <v>15811</v>
      </c>
      <c r="Q5" s="307"/>
      <c r="R5" s="307"/>
      <c r="S5" s="307"/>
    </row>
    <row r="6" spans="1:19" s="26" customFormat="1">
      <c r="A6" s="1" t="s">
        <v>61</v>
      </c>
      <c r="B6" s="31" t="s">
        <v>12</v>
      </c>
      <c r="C6" s="31" t="s">
        <v>13</v>
      </c>
      <c r="D6" s="1" t="s">
        <v>14</v>
      </c>
      <c r="E6" s="1" t="s">
        <v>15</v>
      </c>
      <c r="F6" s="2" t="s">
        <v>16</v>
      </c>
      <c r="G6" s="3" t="s">
        <v>17</v>
      </c>
      <c r="H6" s="3" t="s">
        <v>18</v>
      </c>
      <c r="I6" s="3" t="s">
        <v>19</v>
      </c>
      <c r="J6" s="3" t="s">
        <v>20</v>
      </c>
      <c r="K6" s="3" t="s">
        <v>21</v>
      </c>
      <c r="L6" s="3" t="s">
        <v>22</v>
      </c>
      <c r="M6" s="219" t="s">
        <v>23</v>
      </c>
      <c r="N6" s="221"/>
      <c r="O6" s="222"/>
      <c r="P6" s="210" t="s">
        <v>15812</v>
      </c>
      <c r="Q6" s="210" t="s">
        <v>70</v>
      </c>
      <c r="R6" s="210" t="s">
        <v>15814</v>
      </c>
      <c r="S6" s="215" t="s">
        <v>15813</v>
      </c>
    </row>
    <row r="7" spans="1:19" s="32" customFormat="1">
      <c r="A7" s="190" t="s">
        <v>9542</v>
      </c>
      <c r="B7" s="191"/>
      <c r="C7" s="191" t="s">
        <v>18421</v>
      </c>
      <c r="D7" s="193"/>
      <c r="E7" s="193"/>
      <c r="F7" s="194"/>
      <c r="G7" s="192"/>
      <c r="H7" s="192"/>
      <c r="I7" s="192">
        <f t="shared" ref="I7:M7" si="0">SUBTOTAL(9,I8:I13)</f>
        <v>1118.4110000000001</v>
      </c>
      <c r="J7" s="192">
        <f t="shared" si="0"/>
        <v>13745.805666280001</v>
      </c>
      <c r="K7" s="192">
        <f t="shared" si="0"/>
        <v>1362.2245979999998</v>
      </c>
      <c r="L7" s="192">
        <f t="shared" si="0"/>
        <v>17705.972278735269</v>
      </c>
      <c r="M7" s="192">
        <f t="shared" si="0"/>
        <v>19068.19687673527</v>
      </c>
      <c r="N7" s="213"/>
      <c r="O7" s="223"/>
      <c r="P7" s="224"/>
      <c r="Q7" s="225"/>
      <c r="R7" s="224"/>
      <c r="S7" s="224"/>
    </row>
    <row r="8" spans="1:19" s="32" customFormat="1">
      <c r="A8" s="190" t="s">
        <v>15820</v>
      </c>
      <c r="B8" s="191" t="s">
        <v>4806</v>
      </c>
      <c r="C8" s="200" t="s">
        <v>4807</v>
      </c>
      <c r="D8" s="193" t="s">
        <v>62</v>
      </c>
      <c r="E8" s="193" t="s">
        <v>64</v>
      </c>
      <c r="F8" s="194">
        <v>0.03</v>
      </c>
      <c r="G8" s="192">
        <f>VLOOKUP(B8,'03_COMPOSIÇÕES'!A:G,6,FALSE)</f>
        <v>188.7</v>
      </c>
      <c r="H8" s="192">
        <f>VLOOKUP(B8,'03_COMPOSIÇÕES'!A:G,7,FALSE)</f>
        <v>13452.134556000001</v>
      </c>
      <c r="I8" s="192">
        <f t="shared" ref="I8:I13" si="1">$F8*$G8</f>
        <v>5.6609999999999996</v>
      </c>
      <c r="J8" s="192">
        <f t="shared" ref="J8:J13" si="2">$F8*$H8</f>
        <v>403.56403668000002</v>
      </c>
      <c r="K8" s="192">
        <f t="shared" ref="K8:K13" si="3">$I8*(1+BDI_MAT)</f>
        <v>6.8950979999999991</v>
      </c>
      <c r="L8" s="192">
        <f t="shared" ref="L8:L13" si="4">$J8*(1+BDI_MDO)</f>
        <v>519.83083564750802</v>
      </c>
      <c r="M8" s="192">
        <f t="shared" ref="M8:M13" si="5">SUM(K8:L8)</f>
        <v>526.72593364750799</v>
      </c>
      <c r="N8" s="213"/>
      <c r="O8" s="223"/>
      <c r="P8" s="224">
        <f>G8+H8</f>
        <v>13640.834556000002</v>
      </c>
      <c r="Q8" s="225">
        <f>VLOOKUP(B8,'SERVICOS SINAPI'!B:F,5,FALSE)</f>
        <v>13640.83</v>
      </c>
      <c r="R8" s="224">
        <f>P8-Q8</f>
        <v>4.556000001684879E-3</v>
      </c>
      <c r="S8" s="224">
        <f>R8*F8</f>
        <v>1.3668000005054637E-4</v>
      </c>
    </row>
    <row r="9" spans="1:19" s="32" customFormat="1">
      <c r="A9" s="190" t="s">
        <v>15821</v>
      </c>
      <c r="B9" s="191" t="s">
        <v>9298</v>
      </c>
      <c r="C9" s="200" t="s">
        <v>9182</v>
      </c>
      <c r="D9" s="193" t="s">
        <v>62</v>
      </c>
      <c r="E9" s="193" t="s">
        <v>64</v>
      </c>
      <c r="F9" s="194">
        <v>1</v>
      </c>
      <c r="G9" s="192">
        <f>VLOOKUP(B9,'03_COMPOSIÇÕES'!A:G,6,FALSE)</f>
        <v>272.70999999999998</v>
      </c>
      <c r="H9" s="192">
        <f>VLOOKUP(B9,'03_COMPOSIÇÕES'!A:G,7,FALSE)</f>
        <v>5270.9608960000005</v>
      </c>
      <c r="I9" s="192">
        <f t="shared" si="1"/>
        <v>272.70999999999998</v>
      </c>
      <c r="J9" s="192">
        <f t="shared" si="2"/>
        <v>5270.9608960000005</v>
      </c>
      <c r="K9" s="192">
        <f t="shared" si="3"/>
        <v>332.16077999999999</v>
      </c>
      <c r="L9" s="192">
        <f t="shared" si="4"/>
        <v>6789.5247301376012</v>
      </c>
      <c r="M9" s="192">
        <f t="shared" si="5"/>
        <v>7121.6855101376013</v>
      </c>
      <c r="N9" s="213"/>
      <c r="O9" s="223"/>
      <c r="P9" s="224">
        <f>G9+H9</f>
        <v>5543.6708960000005</v>
      </c>
      <c r="Q9" s="225">
        <f>VLOOKUP(B9,'SERVICOS SINAPI'!B:F,5,FALSE)</f>
        <v>5543.67</v>
      </c>
      <c r="R9" s="224">
        <f>P9-Q9</f>
        <v>8.9600000046630157E-4</v>
      </c>
      <c r="S9" s="224">
        <f>R9*F9</f>
        <v>8.9600000046630157E-4</v>
      </c>
    </row>
    <row r="10" spans="1:19" s="32" customFormat="1" ht="26.25">
      <c r="A10" s="190" t="s">
        <v>15822</v>
      </c>
      <c r="B10" s="191" t="s">
        <v>18422</v>
      </c>
      <c r="C10" s="200" t="s">
        <v>53</v>
      </c>
      <c r="D10" s="193" t="s">
        <v>62</v>
      </c>
      <c r="E10" s="193" t="s">
        <v>2</v>
      </c>
      <c r="F10" s="194">
        <v>1</v>
      </c>
      <c r="G10" s="192">
        <f>VLOOKUP(B10,'03_COMPOSIÇÕES'!A:G,6,FALSE)</f>
        <v>25</v>
      </c>
      <c r="H10" s="192">
        <f>VLOOKUP(B10,'03_COMPOSIÇÕES'!A:G,7,FALSE)</f>
        <v>0</v>
      </c>
      <c r="I10" s="192">
        <f t="shared" si="1"/>
        <v>25</v>
      </c>
      <c r="J10" s="192">
        <f t="shared" si="2"/>
        <v>0</v>
      </c>
      <c r="K10" s="192">
        <f t="shared" si="3"/>
        <v>30.45</v>
      </c>
      <c r="L10" s="192">
        <f t="shared" si="4"/>
        <v>0</v>
      </c>
      <c r="M10" s="192">
        <f t="shared" si="5"/>
        <v>30.45</v>
      </c>
      <c r="N10" s="213"/>
      <c r="O10" s="223"/>
      <c r="P10" s="224"/>
      <c r="Q10" s="225"/>
      <c r="R10" s="224"/>
      <c r="S10" s="224"/>
    </row>
    <row r="11" spans="1:19" s="32" customFormat="1">
      <c r="A11" s="190" t="s">
        <v>15823</v>
      </c>
      <c r="B11" s="191" t="s">
        <v>18423</v>
      </c>
      <c r="C11" s="200" t="s">
        <v>9176</v>
      </c>
      <c r="D11" s="193" t="s">
        <v>62</v>
      </c>
      <c r="E11" s="193" t="s">
        <v>64</v>
      </c>
      <c r="F11" s="194">
        <v>0.3</v>
      </c>
      <c r="G11" s="192">
        <f>VLOOKUP(B11,'03_COMPOSIÇÕES'!A:G,6,FALSE)</f>
        <v>188.7</v>
      </c>
      <c r="H11" s="192">
        <f>VLOOKUP(B11,'03_COMPOSIÇÕES'!A:G,7,FALSE)</f>
        <v>13452.134556000001</v>
      </c>
      <c r="I11" s="192">
        <f t="shared" si="1"/>
        <v>56.609999999999992</v>
      </c>
      <c r="J11" s="192">
        <f t="shared" si="2"/>
        <v>4035.6403668000003</v>
      </c>
      <c r="K11" s="192">
        <f t="shared" si="3"/>
        <v>68.950979999999987</v>
      </c>
      <c r="L11" s="192">
        <f t="shared" si="4"/>
        <v>5198.3083564750805</v>
      </c>
      <c r="M11" s="192">
        <f t="shared" si="5"/>
        <v>5267.2593364750801</v>
      </c>
      <c r="N11" s="213"/>
      <c r="O11" s="223"/>
      <c r="P11" s="224"/>
      <c r="Q11" s="225"/>
      <c r="R11" s="224"/>
      <c r="S11" s="224"/>
    </row>
    <row r="12" spans="1:19" s="32" customFormat="1">
      <c r="A12" s="190" t="s">
        <v>18642</v>
      </c>
      <c r="B12" s="191" t="s">
        <v>18424</v>
      </c>
      <c r="C12" s="200" t="s">
        <v>18425</v>
      </c>
      <c r="D12" s="193" t="s">
        <v>62</v>
      </c>
      <c r="E12" s="193" t="s">
        <v>64</v>
      </c>
      <c r="F12" s="194">
        <v>0.3</v>
      </c>
      <c r="G12" s="192">
        <f>VLOOKUP(B12,'03_COMPOSIÇÕES'!A:G,6,FALSE)</f>
        <v>188.7</v>
      </c>
      <c r="H12" s="192">
        <f>VLOOKUP(B12,'03_COMPOSIÇÕES'!A:G,7,FALSE)</f>
        <v>13452.134556000001</v>
      </c>
      <c r="I12" s="192">
        <f t="shared" si="1"/>
        <v>56.609999999999992</v>
      </c>
      <c r="J12" s="192">
        <f t="shared" si="2"/>
        <v>4035.6403668000003</v>
      </c>
      <c r="K12" s="192">
        <f t="shared" si="3"/>
        <v>68.950979999999987</v>
      </c>
      <c r="L12" s="192">
        <f t="shared" si="4"/>
        <v>5198.3083564750805</v>
      </c>
      <c r="M12" s="192">
        <f t="shared" si="5"/>
        <v>5267.2593364750801</v>
      </c>
      <c r="N12" s="213"/>
      <c r="O12" s="223"/>
      <c r="P12" s="224"/>
      <c r="Q12" s="225"/>
      <c r="R12" s="224"/>
      <c r="S12" s="224"/>
    </row>
    <row r="13" spans="1:19" s="32" customFormat="1">
      <c r="A13" s="190" t="s">
        <v>18643</v>
      </c>
      <c r="B13" s="191" t="s">
        <v>4809</v>
      </c>
      <c r="C13" s="200" t="s">
        <v>4810</v>
      </c>
      <c r="D13" s="193" t="s">
        <v>62</v>
      </c>
      <c r="E13" s="193" t="s">
        <v>2</v>
      </c>
      <c r="F13" s="194">
        <v>3</v>
      </c>
      <c r="G13" s="192">
        <f>VLOOKUP(B13,'03_COMPOSIÇÕES'!A:G,6,FALSE)</f>
        <v>233.94</v>
      </c>
      <c r="H13" s="192">
        <f>VLOOKUP(B13,'03_COMPOSIÇÕES'!A:G,7,FALSE)</f>
        <v>0</v>
      </c>
      <c r="I13" s="192">
        <f t="shared" si="1"/>
        <v>701.81999999999994</v>
      </c>
      <c r="J13" s="192">
        <f t="shared" si="2"/>
        <v>0</v>
      </c>
      <c r="K13" s="192">
        <f t="shared" si="3"/>
        <v>854.81675999999993</v>
      </c>
      <c r="L13" s="192">
        <f t="shared" si="4"/>
        <v>0</v>
      </c>
      <c r="M13" s="192">
        <f t="shared" si="5"/>
        <v>854.81675999999993</v>
      </c>
      <c r="N13" s="213"/>
      <c r="O13" s="223"/>
      <c r="P13" s="224"/>
      <c r="Q13" s="225"/>
      <c r="R13" s="224"/>
      <c r="S13" s="224"/>
    </row>
    <row r="14" spans="1:19" s="32" customFormat="1">
      <c r="A14" s="191"/>
      <c r="B14" s="191"/>
      <c r="C14" s="200"/>
      <c r="D14" s="193"/>
      <c r="E14" s="193"/>
      <c r="F14" s="194"/>
      <c r="G14" s="192"/>
      <c r="H14" s="192"/>
      <c r="I14" s="192"/>
      <c r="J14" s="192"/>
      <c r="K14" s="192"/>
      <c r="L14" s="192"/>
      <c r="M14" s="192"/>
      <c r="N14" s="213"/>
      <c r="O14" s="223"/>
      <c r="P14" s="224"/>
      <c r="Q14" s="225"/>
      <c r="R14" s="224"/>
      <c r="S14" s="224"/>
    </row>
    <row r="15" spans="1:19" s="32" customFormat="1">
      <c r="A15" s="190" t="s">
        <v>9543</v>
      </c>
      <c r="B15" s="191"/>
      <c r="C15" s="200" t="s">
        <v>9299</v>
      </c>
      <c r="D15" s="193"/>
      <c r="E15" s="193"/>
      <c r="F15" s="194"/>
      <c r="G15" s="192"/>
      <c r="H15" s="192"/>
      <c r="I15" s="192">
        <f t="shared" ref="I15:M15" si="6">SUBTOTAL(9,I16:I17)</f>
        <v>307.185</v>
      </c>
      <c r="J15" s="192">
        <f t="shared" si="6"/>
        <v>27.272448000000001</v>
      </c>
      <c r="K15" s="192">
        <f t="shared" si="6"/>
        <v>374.15132999999997</v>
      </c>
      <c r="L15" s="192">
        <f t="shared" si="6"/>
        <v>35.129640268800003</v>
      </c>
      <c r="M15" s="192">
        <f t="shared" si="6"/>
        <v>409.28097026879999</v>
      </c>
      <c r="N15" s="213"/>
      <c r="O15" s="223"/>
      <c r="P15" s="224"/>
      <c r="Q15" s="225"/>
      <c r="R15" s="224"/>
      <c r="S15" s="224"/>
    </row>
    <row r="16" spans="1:19" s="32" customFormat="1" ht="26.25">
      <c r="A16" s="191" t="s">
        <v>15824</v>
      </c>
      <c r="B16" s="191">
        <v>10527</v>
      </c>
      <c r="C16" s="200" t="s">
        <v>2531</v>
      </c>
      <c r="D16" s="193" t="s">
        <v>38</v>
      </c>
      <c r="E16" s="193" t="s">
        <v>9300</v>
      </c>
      <c r="F16" s="194">
        <v>20</v>
      </c>
      <c r="G16" s="192">
        <f>VLOOKUP(B16,'03_COMPOSIÇÕES'!A:G,6,FALSE)</f>
        <v>12</v>
      </c>
      <c r="H16" s="192">
        <f>VLOOKUP(B16,'03_COMPOSIÇÕES'!A:G,7,FALSE)</f>
        <v>0</v>
      </c>
      <c r="I16" s="192">
        <f>$F16*$G16</f>
        <v>240</v>
      </c>
      <c r="J16" s="192">
        <f>$F16*$H16</f>
        <v>0</v>
      </c>
      <c r="K16" s="192">
        <f>$I16*(1+BDI_MAT)</f>
        <v>292.32</v>
      </c>
      <c r="L16" s="192">
        <f>$J16*(1+BDI_MDO)</f>
        <v>0</v>
      </c>
      <c r="M16" s="192">
        <f>SUM(K16:L16)</f>
        <v>292.32</v>
      </c>
      <c r="N16" s="213"/>
      <c r="O16" s="223"/>
      <c r="P16" s="224"/>
      <c r="Q16" s="225"/>
      <c r="R16" s="224"/>
      <c r="S16" s="224"/>
    </row>
    <row r="17" spans="1:19" s="32" customFormat="1">
      <c r="A17" s="191" t="s">
        <v>15825</v>
      </c>
      <c r="B17" s="191" t="s">
        <v>9301</v>
      </c>
      <c r="C17" s="200" t="s">
        <v>9302</v>
      </c>
      <c r="D17" s="193" t="s">
        <v>62</v>
      </c>
      <c r="E17" s="193" t="s">
        <v>18426</v>
      </c>
      <c r="F17" s="194">
        <v>30</v>
      </c>
      <c r="G17" s="192">
        <f>VLOOKUP(B17,'03_COMPOSIÇÕES'!A:G,6,FALSE)</f>
        <v>2.2394999999999996</v>
      </c>
      <c r="H17" s="192">
        <f>VLOOKUP(B17,'03_COMPOSIÇÕES'!A:G,7,FALSE)</f>
        <v>0.90908160000000005</v>
      </c>
      <c r="I17" s="192">
        <f>$F17*$G17</f>
        <v>67.184999999999988</v>
      </c>
      <c r="J17" s="192">
        <f>$F17*$H17</f>
        <v>27.272448000000001</v>
      </c>
      <c r="K17" s="192">
        <f>$I17*(1+BDI_MAT)</f>
        <v>81.83132999999998</v>
      </c>
      <c r="L17" s="192">
        <f>$J17*(1+BDI_MDO)</f>
        <v>35.129640268800003</v>
      </c>
      <c r="M17" s="192">
        <f>SUM(K17:L17)</f>
        <v>116.96097026879998</v>
      </c>
      <c r="N17" s="213"/>
      <c r="O17" s="223"/>
      <c r="P17" s="224"/>
      <c r="Q17" s="225"/>
      <c r="R17" s="224"/>
      <c r="S17" s="224"/>
    </row>
    <row r="18" spans="1:19" s="32" customFormat="1">
      <c r="A18" s="191"/>
      <c r="B18" s="191"/>
      <c r="C18" s="200"/>
      <c r="D18" s="193"/>
      <c r="E18" s="193"/>
      <c r="F18" s="194"/>
      <c r="G18" s="192"/>
      <c r="H18" s="192"/>
      <c r="I18" s="192"/>
      <c r="J18" s="192"/>
      <c r="K18" s="192"/>
      <c r="L18" s="192"/>
      <c r="M18" s="192"/>
      <c r="N18" s="213"/>
      <c r="O18" s="223"/>
      <c r="P18" s="224"/>
      <c r="Q18" s="225"/>
      <c r="R18" s="224"/>
      <c r="S18" s="224"/>
    </row>
    <row r="19" spans="1:19" s="32" customFormat="1">
      <c r="A19" s="190" t="s">
        <v>9544</v>
      </c>
      <c r="B19" s="191"/>
      <c r="C19" s="200" t="s">
        <v>18427</v>
      </c>
      <c r="D19" s="193"/>
      <c r="E19" s="193"/>
      <c r="F19" s="194"/>
      <c r="G19" s="192"/>
      <c r="H19" s="192"/>
      <c r="I19" s="192">
        <f t="shared" ref="I19:M19" si="7">SUBTOTAL(9,I20:I28)</f>
        <v>6973.8256520480008</v>
      </c>
      <c r="J19" s="192">
        <f t="shared" si="7"/>
        <v>2330.4261567435142</v>
      </c>
      <c r="K19" s="192">
        <f t="shared" si="7"/>
        <v>8494.1196441944649</v>
      </c>
      <c r="L19" s="192">
        <f t="shared" si="7"/>
        <v>3001.8219325013201</v>
      </c>
      <c r="M19" s="192">
        <f t="shared" si="7"/>
        <v>11495.941576695785</v>
      </c>
      <c r="N19" s="213"/>
      <c r="O19" s="223"/>
      <c r="P19" s="224"/>
      <c r="Q19" s="225"/>
      <c r="R19" s="224"/>
      <c r="S19" s="224"/>
    </row>
    <row r="20" spans="1:19" s="32" customFormat="1">
      <c r="A20" s="191" t="s">
        <v>15826</v>
      </c>
      <c r="B20" s="191" t="s">
        <v>9306</v>
      </c>
      <c r="C20" s="200" t="s">
        <v>8629</v>
      </c>
      <c r="D20" s="193" t="s">
        <v>62</v>
      </c>
      <c r="E20" s="193" t="s">
        <v>63</v>
      </c>
      <c r="F20" s="194">
        <v>27.03</v>
      </c>
      <c r="G20" s="192">
        <f>VLOOKUP(B20,'03_COMPOSIÇÕES'!A:G,6,FALSE)</f>
        <v>5.4097000000000008</v>
      </c>
      <c r="H20" s="192">
        <f>VLOOKUP(B20,'03_COMPOSIÇÕES'!A:G,7,FALSE)</f>
        <v>7.2509696000000003</v>
      </c>
      <c r="I20" s="192">
        <f t="shared" ref="I20:I28" si="8">$F20*$G20</f>
        <v>146.22419100000002</v>
      </c>
      <c r="J20" s="192">
        <f t="shared" ref="J20:J28" si="9">$F20*$H20</f>
        <v>195.99370828800002</v>
      </c>
      <c r="K20" s="192">
        <f t="shared" ref="K20:K28" si="10">$I20*(1+BDI_MAT)</f>
        <v>178.10106463800003</v>
      </c>
      <c r="L20" s="192">
        <f t="shared" ref="L20:L28" si="11">$J20*(1+BDI_MDO)</f>
        <v>252.45949564577282</v>
      </c>
      <c r="M20" s="192">
        <f t="shared" ref="M20:M28" si="12">SUM(K20:L20)</f>
        <v>430.56056028377282</v>
      </c>
      <c r="N20" s="213"/>
      <c r="O20" s="223"/>
      <c r="P20" s="224">
        <f t="shared" ref="P20:P26" si="13">G20+H20</f>
        <v>12.660669600000002</v>
      </c>
      <c r="Q20" s="225">
        <f>VLOOKUP(B20,'SERVICOS SINAPI'!B:F,5,FALSE)</f>
        <v>12.65</v>
      </c>
      <c r="R20" s="224">
        <f t="shared" ref="R20:R26" si="14">P20-Q20</f>
        <v>1.0669600000001722E-2</v>
      </c>
      <c r="S20" s="224">
        <f t="shared" ref="S20:S26" si="15">R20*F20</f>
        <v>0.28839928800004655</v>
      </c>
    </row>
    <row r="21" spans="1:19" s="32" customFormat="1" ht="51.75">
      <c r="A21" s="191" t="s">
        <v>15827</v>
      </c>
      <c r="B21" s="191" t="s">
        <v>18428</v>
      </c>
      <c r="C21" s="200" t="s">
        <v>8361</v>
      </c>
      <c r="D21" s="193" t="s">
        <v>62</v>
      </c>
      <c r="E21" s="193" t="s">
        <v>63</v>
      </c>
      <c r="F21" s="194">
        <v>33.28</v>
      </c>
      <c r="G21" s="192">
        <f>VLOOKUP(B21,'03_COMPOSIÇÕES'!A:G,6,FALSE)</f>
        <v>31.770035284999999</v>
      </c>
      <c r="H21" s="192">
        <f>VLOOKUP(B21,'03_COMPOSIÇÕES'!A:G,7,FALSE)</f>
        <v>15.063653018700002</v>
      </c>
      <c r="I21" s="192">
        <f t="shared" si="8"/>
        <v>1057.3067742848</v>
      </c>
      <c r="J21" s="192">
        <f t="shared" si="9"/>
        <v>501.31837246233607</v>
      </c>
      <c r="K21" s="192">
        <f t="shared" si="10"/>
        <v>1287.7996510788864</v>
      </c>
      <c r="L21" s="192">
        <f t="shared" si="11"/>
        <v>645.74819556873513</v>
      </c>
      <c r="M21" s="192">
        <f t="shared" si="12"/>
        <v>1933.5478466476216</v>
      </c>
      <c r="N21" s="213"/>
      <c r="O21" s="223"/>
      <c r="P21" s="224">
        <f t="shared" si="13"/>
        <v>46.833688303700001</v>
      </c>
      <c r="Q21" s="225">
        <f>VLOOKUP(B21,'SERVICOS SINAPI'!B:F,5,FALSE)</f>
        <v>46.8</v>
      </c>
      <c r="R21" s="224">
        <f t="shared" si="14"/>
        <v>3.368830370000353E-2</v>
      </c>
      <c r="S21" s="224">
        <f t="shared" si="15"/>
        <v>1.1211467471361176</v>
      </c>
    </row>
    <row r="22" spans="1:19" s="32" customFormat="1" ht="51.75">
      <c r="A22" s="191" t="s">
        <v>15828</v>
      </c>
      <c r="B22" s="191" t="s">
        <v>4818</v>
      </c>
      <c r="C22" s="200" t="s">
        <v>4819</v>
      </c>
      <c r="D22" s="193" t="s">
        <v>62</v>
      </c>
      <c r="E22" s="193" t="s">
        <v>63</v>
      </c>
      <c r="F22" s="194">
        <v>66.56</v>
      </c>
      <c r="G22" s="192">
        <f>VLOOKUP(B22,'03_COMPOSIÇÕES'!A:G,6,FALSE)</f>
        <v>15.266136899999999</v>
      </c>
      <c r="H22" s="192">
        <f>VLOOKUP(B22,'03_COMPOSIÇÕES'!A:G,7,FALSE)</f>
        <v>11.265342284400001</v>
      </c>
      <c r="I22" s="192">
        <f t="shared" si="8"/>
        <v>1016.114072064</v>
      </c>
      <c r="J22" s="192">
        <f t="shared" si="9"/>
        <v>749.82118244966409</v>
      </c>
      <c r="K22" s="192">
        <f t="shared" si="10"/>
        <v>1237.626939773952</v>
      </c>
      <c r="L22" s="192">
        <f t="shared" si="11"/>
        <v>965.84466511341236</v>
      </c>
      <c r="M22" s="192">
        <f t="shared" si="12"/>
        <v>2203.4716048873643</v>
      </c>
      <c r="N22" s="213"/>
      <c r="O22" s="223"/>
      <c r="P22" s="224">
        <f t="shared" si="13"/>
        <v>26.531479184399998</v>
      </c>
      <c r="Q22" s="225">
        <f>VLOOKUP(B22,'SERVICOS SINAPI'!B:F,5,FALSE)</f>
        <v>26.5</v>
      </c>
      <c r="R22" s="224">
        <f t="shared" si="14"/>
        <v>3.1479184399998417E-2</v>
      </c>
      <c r="S22" s="224">
        <f t="shared" si="15"/>
        <v>2.0952545136638947</v>
      </c>
    </row>
    <row r="23" spans="1:19" s="32" customFormat="1" ht="39">
      <c r="A23" s="191" t="s">
        <v>15829</v>
      </c>
      <c r="B23" s="191" t="s">
        <v>18429</v>
      </c>
      <c r="C23" s="200" t="s">
        <v>18430</v>
      </c>
      <c r="D23" s="193" t="s">
        <v>62</v>
      </c>
      <c r="E23" s="193" t="s">
        <v>63</v>
      </c>
      <c r="F23" s="194">
        <v>66.56</v>
      </c>
      <c r="G23" s="192">
        <f>VLOOKUP(B23,'03_COMPOSIÇÕES'!A:G,6,FALSE)</f>
        <v>1.5486931949999998</v>
      </c>
      <c r="H23" s="192">
        <f>VLOOKUP(B23,'03_COMPOSIÇÕES'!A:G,7,FALSE)</f>
        <v>1.3849625558100001</v>
      </c>
      <c r="I23" s="192">
        <f t="shared" si="8"/>
        <v>103.08101905919999</v>
      </c>
      <c r="J23" s="192">
        <f t="shared" si="9"/>
        <v>92.1831077147136</v>
      </c>
      <c r="K23" s="192">
        <f t="shared" si="10"/>
        <v>125.55268121410559</v>
      </c>
      <c r="L23" s="192">
        <f t="shared" si="11"/>
        <v>118.74106104732259</v>
      </c>
      <c r="M23" s="192">
        <f t="shared" si="12"/>
        <v>244.29374226142818</v>
      </c>
      <c r="N23" s="213"/>
      <c r="O23" s="223"/>
      <c r="P23" s="224">
        <f t="shared" si="13"/>
        <v>2.9336557508099999</v>
      </c>
      <c r="Q23" s="225">
        <f>VLOOKUP(B23,'SERVICOS SINAPI'!B:F,5,FALSE)</f>
        <v>2.91</v>
      </c>
      <c r="R23" s="224">
        <f t="shared" si="14"/>
        <v>2.3655750809999709E-2</v>
      </c>
      <c r="S23" s="224">
        <f t="shared" si="15"/>
        <v>1.5745267739135806</v>
      </c>
    </row>
    <row r="24" spans="1:19" s="32" customFormat="1" ht="26.25">
      <c r="A24" s="191" t="s">
        <v>15830</v>
      </c>
      <c r="B24" s="191" t="s">
        <v>18431</v>
      </c>
      <c r="C24" s="200" t="s">
        <v>8581</v>
      </c>
      <c r="D24" s="193" t="s">
        <v>62</v>
      </c>
      <c r="E24" s="193" t="s">
        <v>63</v>
      </c>
      <c r="F24" s="194">
        <v>66.56</v>
      </c>
      <c r="G24" s="192">
        <f>VLOOKUP(B24,'03_COMPOSIÇÕES'!A:G,6,FALSE)</f>
        <v>1.3937599999999999</v>
      </c>
      <c r="H24" s="192">
        <f>VLOOKUP(B24,'03_COMPOSIÇÕES'!A:G,7,FALSE)</f>
        <v>0.68199244800000003</v>
      </c>
      <c r="I24" s="192">
        <f t="shared" si="8"/>
        <v>92.768665599999991</v>
      </c>
      <c r="J24" s="192">
        <f t="shared" si="9"/>
        <v>45.393417338880006</v>
      </c>
      <c r="K24" s="192">
        <f t="shared" si="10"/>
        <v>112.99223470079998</v>
      </c>
      <c r="L24" s="192">
        <f t="shared" si="11"/>
        <v>58.471260874211339</v>
      </c>
      <c r="M24" s="192">
        <f t="shared" si="12"/>
        <v>171.46349557501134</v>
      </c>
      <c r="N24" s="213"/>
      <c r="O24" s="223"/>
      <c r="P24" s="224">
        <f t="shared" si="13"/>
        <v>2.0757524479999998</v>
      </c>
      <c r="Q24" s="225">
        <f>VLOOKUP(B24,'SERVICOS SINAPI'!B:F,5,FALSE)</f>
        <v>2.06</v>
      </c>
      <c r="R24" s="224">
        <f t="shared" si="14"/>
        <v>1.5752447999999752E-2</v>
      </c>
      <c r="S24" s="224">
        <f t="shared" si="15"/>
        <v>1.0484829388799835</v>
      </c>
    </row>
    <row r="25" spans="1:19" s="32" customFormat="1" ht="26.25">
      <c r="A25" s="191" t="s">
        <v>15831</v>
      </c>
      <c r="B25" s="191" t="s">
        <v>4830</v>
      </c>
      <c r="C25" s="200" t="s">
        <v>4831</v>
      </c>
      <c r="D25" s="193" t="s">
        <v>62</v>
      </c>
      <c r="E25" s="193" t="s">
        <v>63</v>
      </c>
      <c r="F25" s="194">
        <v>99.84</v>
      </c>
      <c r="G25" s="192">
        <f>VLOOKUP(B25,'03_COMPOSIÇÕES'!A:G,6,FALSE)</f>
        <v>8.4144900000000007</v>
      </c>
      <c r="H25" s="192">
        <f>VLOOKUP(B25,'03_COMPOSIÇÕES'!A:G,7,FALSE)</f>
        <v>3.287082496</v>
      </c>
      <c r="I25" s="192">
        <f t="shared" si="8"/>
        <v>840.1026816000001</v>
      </c>
      <c r="J25" s="192">
        <f t="shared" si="9"/>
        <v>328.18231640063999</v>
      </c>
      <c r="K25" s="192">
        <f t="shared" si="10"/>
        <v>1023.2450661888001</v>
      </c>
      <c r="L25" s="192">
        <f t="shared" si="11"/>
        <v>422.73164175566438</v>
      </c>
      <c r="M25" s="192">
        <f t="shared" si="12"/>
        <v>1445.9767079444646</v>
      </c>
      <c r="N25" s="213"/>
      <c r="O25" s="223"/>
      <c r="P25" s="224">
        <f t="shared" si="13"/>
        <v>11.701572496000001</v>
      </c>
      <c r="Q25" s="225">
        <f>VLOOKUP(B25,'SERVICOS SINAPI'!B:F,5,FALSE)</f>
        <v>11.69</v>
      </c>
      <c r="R25" s="224">
        <f t="shared" si="14"/>
        <v>1.1572496000001209E-2</v>
      </c>
      <c r="S25" s="224">
        <f t="shared" si="15"/>
        <v>1.1553980006401208</v>
      </c>
    </row>
    <row r="26" spans="1:19" s="32" customFormat="1" ht="26.25">
      <c r="A26" s="191" t="s">
        <v>15832</v>
      </c>
      <c r="B26" s="191" t="s">
        <v>4833</v>
      </c>
      <c r="C26" s="200" t="s">
        <v>4834</v>
      </c>
      <c r="D26" s="193" t="s">
        <v>62</v>
      </c>
      <c r="E26" s="193" t="s">
        <v>63</v>
      </c>
      <c r="F26" s="194">
        <v>66.56</v>
      </c>
      <c r="G26" s="192">
        <f>VLOOKUP(B26,'03_COMPOSIÇÕES'!A:G,6,FALSE)</f>
        <v>3.3121399999999999</v>
      </c>
      <c r="H26" s="192">
        <f>VLOOKUP(B26,'03_COMPOSIÇÕES'!A:G,7,FALSE)</f>
        <v>4.1101363200000005</v>
      </c>
      <c r="I26" s="192">
        <f t="shared" si="8"/>
        <v>220.45603840000001</v>
      </c>
      <c r="J26" s="192">
        <f t="shared" si="9"/>
        <v>273.57067345920007</v>
      </c>
      <c r="K26" s="192">
        <f t="shared" si="10"/>
        <v>268.51545477119998</v>
      </c>
      <c r="L26" s="192">
        <f t="shared" si="11"/>
        <v>352.38638448279562</v>
      </c>
      <c r="M26" s="192">
        <f t="shared" si="12"/>
        <v>620.9018392539956</v>
      </c>
      <c r="N26" s="213"/>
      <c r="O26" s="223"/>
      <c r="P26" s="224">
        <f t="shared" si="13"/>
        <v>7.4222763199999999</v>
      </c>
      <c r="Q26" s="225">
        <f>VLOOKUP(B26,'SERVICOS SINAPI'!B:F,5,FALSE)</f>
        <v>7.4</v>
      </c>
      <c r="R26" s="224">
        <f t="shared" si="14"/>
        <v>2.2276319999999572E-2</v>
      </c>
      <c r="S26" s="224">
        <f t="shared" si="15"/>
        <v>1.4827118591999715</v>
      </c>
    </row>
    <row r="27" spans="1:19" s="32" customFormat="1" ht="26.25">
      <c r="A27" s="191" t="s">
        <v>15833</v>
      </c>
      <c r="B27" s="191" t="s">
        <v>18432</v>
      </c>
      <c r="C27" s="200" t="s">
        <v>18433</v>
      </c>
      <c r="D27" s="193" t="s">
        <v>62</v>
      </c>
      <c r="E27" s="193" t="s">
        <v>2</v>
      </c>
      <c r="F27" s="194">
        <v>1</v>
      </c>
      <c r="G27" s="192">
        <f>VLOOKUP(B27,'03_COMPOSIÇÕES'!A:G,6,FALSE)</f>
        <v>3469.4582100400003</v>
      </c>
      <c r="H27" s="192">
        <f>VLOOKUP(B27,'03_COMPOSIÇÕES'!A:G,7,FALSE)</f>
        <v>68.51823083008</v>
      </c>
      <c r="I27" s="192">
        <f t="shared" si="8"/>
        <v>3469.4582100400003</v>
      </c>
      <c r="J27" s="192">
        <f t="shared" si="9"/>
        <v>68.51823083008</v>
      </c>
      <c r="K27" s="192">
        <f t="shared" si="10"/>
        <v>4225.8000998287198</v>
      </c>
      <c r="L27" s="192">
        <f t="shared" si="11"/>
        <v>88.258333132226056</v>
      </c>
      <c r="M27" s="192">
        <f t="shared" si="12"/>
        <v>4314.0584329609455</v>
      </c>
      <c r="N27" s="213"/>
      <c r="O27" s="223"/>
      <c r="P27" s="224"/>
      <c r="Q27" s="225"/>
      <c r="R27" s="224"/>
      <c r="S27" s="224"/>
    </row>
    <row r="28" spans="1:19" s="32" customFormat="1">
      <c r="A28" s="191" t="s">
        <v>15834</v>
      </c>
      <c r="B28" s="191" t="s">
        <v>18434</v>
      </c>
      <c r="C28" s="200" t="s">
        <v>18435</v>
      </c>
      <c r="D28" s="193" t="s">
        <v>62</v>
      </c>
      <c r="E28" s="193" t="s">
        <v>65</v>
      </c>
      <c r="F28" s="194">
        <v>10</v>
      </c>
      <c r="G28" s="192">
        <f>VLOOKUP(B28,'03_COMPOSIÇÕES'!A:G,6,FALSE)</f>
        <v>2.8313999999999999</v>
      </c>
      <c r="H28" s="192">
        <f>VLOOKUP(B28,'03_COMPOSIÇÕES'!A:G,7,FALSE)</f>
        <v>7.5445147800000001</v>
      </c>
      <c r="I28" s="192">
        <f t="shared" si="8"/>
        <v>28.314</v>
      </c>
      <c r="J28" s="192">
        <f t="shared" si="9"/>
        <v>75.445147800000001</v>
      </c>
      <c r="K28" s="192">
        <f t="shared" si="10"/>
        <v>34.486452</v>
      </c>
      <c r="L28" s="192">
        <f t="shared" si="11"/>
        <v>97.180894881180009</v>
      </c>
      <c r="M28" s="192">
        <f t="shared" si="12"/>
        <v>131.66734688118001</v>
      </c>
      <c r="N28" s="213"/>
      <c r="O28" s="223"/>
      <c r="P28" s="224"/>
      <c r="Q28" s="225"/>
      <c r="R28" s="224"/>
      <c r="S28" s="224"/>
    </row>
    <row r="29" spans="1:19" s="32" customFormat="1">
      <c r="A29" s="191"/>
      <c r="B29" s="191"/>
      <c r="C29" s="200"/>
      <c r="D29" s="193"/>
      <c r="E29" s="193"/>
      <c r="F29" s="194"/>
      <c r="G29" s="192"/>
      <c r="H29" s="192"/>
      <c r="I29" s="192"/>
      <c r="J29" s="192"/>
      <c r="K29" s="192"/>
      <c r="L29" s="192"/>
      <c r="M29" s="192"/>
      <c r="N29" s="213"/>
      <c r="O29" s="223"/>
      <c r="P29" s="224"/>
      <c r="Q29" s="225"/>
      <c r="R29" s="224"/>
      <c r="S29" s="224"/>
    </row>
    <row r="30" spans="1:19" s="32" customFormat="1">
      <c r="A30" s="190" t="s">
        <v>9545</v>
      </c>
      <c r="B30" s="191"/>
      <c r="C30" s="200" t="s">
        <v>18436</v>
      </c>
      <c r="D30" s="193"/>
      <c r="E30" s="193"/>
      <c r="F30" s="194"/>
      <c r="G30" s="192"/>
      <c r="H30" s="192"/>
      <c r="I30" s="192">
        <f t="shared" ref="I30:M30" si="16">SUBTOTAL(9,I31:I72)</f>
        <v>215233.42248810086</v>
      </c>
      <c r="J30" s="192">
        <f t="shared" si="16"/>
        <v>7061.0872247948409</v>
      </c>
      <c r="K30" s="192">
        <f t="shared" si="16"/>
        <v>253747.98859050678</v>
      </c>
      <c r="L30" s="192">
        <f t="shared" si="16"/>
        <v>9095.386454258236</v>
      </c>
      <c r="M30" s="192">
        <f t="shared" si="16"/>
        <v>262843.37504476507</v>
      </c>
      <c r="N30" s="213"/>
      <c r="O30" s="223"/>
      <c r="P30" s="224"/>
      <c r="Q30" s="225"/>
      <c r="R30" s="224"/>
      <c r="S30" s="224"/>
    </row>
    <row r="31" spans="1:19" s="32" customFormat="1" ht="26.25">
      <c r="A31" s="191" t="s">
        <v>15835</v>
      </c>
      <c r="B31" s="191" t="s">
        <v>15818</v>
      </c>
      <c r="C31" s="200" t="s">
        <v>6830</v>
      </c>
      <c r="D31" s="193" t="s">
        <v>62</v>
      </c>
      <c r="E31" s="193" t="s">
        <v>2</v>
      </c>
      <c r="F31" s="194">
        <v>4</v>
      </c>
      <c r="G31" s="192">
        <f>VLOOKUP(B31,'03_COMPOSIÇÕES'!A:G,6,FALSE)</f>
        <v>554.40800000000013</v>
      </c>
      <c r="H31" s="192">
        <f>VLOOKUP(B31,'03_COMPOSIÇÕES'!A:G,7,FALSE)</f>
        <v>9.8344115999999993</v>
      </c>
      <c r="I31" s="192">
        <f t="shared" ref="I31:I72" si="17">$F31*$G31</f>
        <v>2217.6320000000005</v>
      </c>
      <c r="J31" s="192">
        <f t="shared" ref="J31:J72" si="18">$F31*$H31</f>
        <v>39.337646399999997</v>
      </c>
      <c r="K31" s="192">
        <f t="shared" ref="K31:K55" si="19">$I31*(1+BDI_MAT)</f>
        <v>2701.0757760000006</v>
      </c>
      <c r="L31" s="192">
        <f t="shared" ref="L31:L72" si="20">$J31*(1+BDI_MDO)</f>
        <v>50.67082232784</v>
      </c>
      <c r="M31" s="192">
        <f t="shared" ref="M31:M72" si="21">SUM(K31:L31)</f>
        <v>2751.7465983278407</v>
      </c>
      <c r="N31" s="213"/>
      <c r="O31" s="223"/>
      <c r="P31" s="224">
        <f t="shared" ref="P31:P46" si="22">G31+H31</f>
        <v>564.24241160000008</v>
      </c>
      <c r="Q31" s="225">
        <f>VLOOKUP(B31,'SERVICOS SINAPI'!B:F,5,FALSE)</f>
        <v>564.24</v>
      </c>
      <c r="R31" s="224">
        <f t="shared" ref="R31:R46" si="23">P31-Q31</f>
        <v>2.4116000000731219E-3</v>
      </c>
      <c r="S31" s="224">
        <f t="shared" ref="S31:S46" si="24">R31*F31</f>
        <v>9.6464000002924877E-3</v>
      </c>
    </row>
    <row r="32" spans="1:19" s="32" customFormat="1" ht="26.25">
      <c r="A32" s="191" t="s">
        <v>15836</v>
      </c>
      <c r="B32" s="191" t="s">
        <v>18437</v>
      </c>
      <c r="C32" s="200" t="s">
        <v>8137</v>
      </c>
      <c r="D32" s="193" t="s">
        <v>62</v>
      </c>
      <c r="E32" s="193" t="s">
        <v>65</v>
      </c>
      <c r="F32" s="194">
        <v>45</v>
      </c>
      <c r="G32" s="192">
        <f>VLOOKUP(B32,'03_COMPOSIÇÕES'!A:G,6,FALSE)</f>
        <v>2.3235800000000002</v>
      </c>
      <c r="H32" s="192">
        <f>VLOOKUP(B32,'03_COMPOSIÇÕES'!A:G,7,FALSE)</f>
        <v>0.234026384</v>
      </c>
      <c r="I32" s="192">
        <f t="shared" si="17"/>
        <v>104.56110000000001</v>
      </c>
      <c r="J32" s="192">
        <f t="shared" si="18"/>
        <v>10.531187280000001</v>
      </c>
      <c r="K32" s="192">
        <f t="shared" si="19"/>
        <v>127.35541980000001</v>
      </c>
      <c r="L32" s="192">
        <f t="shared" si="20"/>
        <v>13.565222335368002</v>
      </c>
      <c r="M32" s="192">
        <f t="shared" si="21"/>
        <v>140.92064213536801</v>
      </c>
      <c r="N32" s="213"/>
      <c r="O32" s="223"/>
      <c r="P32" s="224">
        <f t="shared" si="22"/>
        <v>2.5576063840000001</v>
      </c>
      <c r="Q32" s="225">
        <f>VLOOKUP(B32,'SERVICOS SINAPI'!B:F,5,FALSE)</f>
        <v>2.52</v>
      </c>
      <c r="R32" s="224">
        <f t="shared" si="23"/>
        <v>3.7606384000000048E-2</v>
      </c>
      <c r="S32" s="224">
        <f t="shared" si="24"/>
        <v>1.6922872800000022</v>
      </c>
    </row>
    <row r="33" spans="1:19" s="32" customFormat="1" ht="26.25">
      <c r="A33" s="191" t="s">
        <v>15837</v>
      </c>
      <c r="B33" s="191" t="s">
        <v>4845</v>
      </c>
      <c r="C33" s="200" t="s">
        <v>4846</v>
      </c>
      <c r="D33" s="193" t="s">
        <v>62</v>
      </c>
      <c r="E33" s="193" t="s">
        <v>65</v>
      </c>
      <c r="F33" s="194">
        <v>250</v>
      </c>
      <c r="G33" s="192">
        <f>VLOOKUP(B33,'03_COMPOSIÇÕES'!A:G,6,FALSE)</f>
        <v>1.7225999999999997</v>
      </c>
      <c r="H33" s="192">
        <f>VLOOKUP(B33,'03_COMPOSIÇÕES'!A:G,7,FALSE)</f>
        <v>0.73758086999999994</v>
      </c>
      <c r="I33" s="192">
        <f t="shared" si="17"/>
        <v>430.64999999999992</v>
      </c>
      <c r="J33" s="192">
        <f t="shared" si="18"/>
        <v>184.39521749999997</v>
      </c>
      <c r="K33" s="192">
        <f t="shared" si="19"/>
        <v>524.53169999999989</v>
      </c>
      <c r="L33" s="192">
        <f t="shared" si="20"/>
        <v>237.51947966174995</v>
      </c>
      <c r="M33" s="192">
        <f t="shared" si="21"/>
        <v>762.05117966174987</v>
      </c>
      <c r="N33" s="213"/>
      <c r="O33" s="223"/>
      <c r="P33" s="224">
        <f t="shared" si="22"/>
        <v>2.4601808699999994</v>
      </c>
      <c r="Q33" s="225">
        <f>VLOOKUP(B33,'SERVICOS SINAPI'!B:F,5,FALSE)</f>
        <v>2.44</v>
      </c>
      <c r="R33" s="224">
        <f t="shared" si="23"/>
        <v>2.0180869999999462E-2</v>
      </c>
      <c r="S33" s="224">
        <f t="shared" si="24"/>
        <v>5.0452174999998656</v>
      </c>
    </row>
    <row r="34" spans="1:19" s="32" customFormat="1" ht="26.25">
      <c r="A34" s="191" t="s">
        <v>18644</v>
      </c>
      <c r="B34" s="191" t="s">
        <v>18438</v>
      </c>
      <c r="C34" s="200" t="s">
        <v>6739</v>
      </c>
      <c r="D34" s="193" t="s">
        <v>62</v>
      </c>
      <c r="E34" s="193" t="s">
        <v>65</v>
      </c>
      <c r="F34" s="194">
        <v>250</v>
      </c>
      <c r="G34" s="192">
        <f>VLOOKUP(B34,'03_COMPOSIÇÕES'!A:G,6,FALSE)</f>
        <v>11.2256</v>
      </c>
      <c r="H34" s="192">
        <f>VLOOKUP(B34,'03_COMPOSIÇÕES'!A:G,7,FALSE)</f>
        <v>2.827393335</v>
      </c>
      <c r="I34" s="192">
        <f t="shared" si="17"/>
        <v>2806.4</v>
      </c>
      <c r="J34" s="192">
        <f t="shared" si="18"/>
        <v>706.84833375000005</v>
      </c>
      <c r="K34" s="192">
        <f t="shared" si="19"/>
        <v>3418.1952000000001</v>
      </c>
      <c r="L34" s="192">
        <f t="shared" si="20"/>
        <v>910.49133870337505</v>
      </c>
      <c r="M34" s="192">
        <f t="shared" si="21"/>
        <v>4328.6865387033749</v>
      </c>
      <c r="N34" s="213"/>
      <c r="O34" s="223"/>
      <c r="P34" s="224">
        <f t="shared" si="22"/>
        <v>14.052993335</v>
      </c>
      <c r="Q34" s="225">
        <f>VLOOKUP(B34,'SERVICOS SINAPI'!B:F,5,FALSE)</f>
        <v>14.03</v>
      </c>
      <c r="R34" s="224">
        <f t="shared" si="23"/>
        <v>2.299333500000067E-2</v>
      </c>
      <c r="S34" s="224">
        <f t="shared" si="24"/>
        <v>5.7483337500001674</v>
      </c>
    </row>
    <row r="35" spans="1:19" s="32" customFormat="1" ht="26.25">
      <c r="A35" s="191" t="s">
        <v>18645</v>
      </c>
      <c r="B35" s="191" t="s">
        <v>18439</v>
      </c>
      <c r="C35" s="200" t="s">
        <v>6864</v>
      </c>
      <c r="D35" s="193" t="s">
        <v>62</v>
      </c>
      <c r="E35" s="193" t="s">
        <v>2</v>
      </c>
      <c r="F35" s="194">
        <v>1</v>
      </c>
      <c r="G35" s="192">
        <f>VLOOKUP(B35,'03_COMPOSIÇÕES'!A:G,6,FALSE)</f>
        <v>5.8895</v>
      </c>
      <c r="H35" s="192">
        <f>VLOOKUP(B35,'03_COMPOSIÇÕES'!A:G,7,FALSE)</f>
        <v>5.5318565250000002</v>
      </c>
      <c r="I35" s="192">
        <f t="shared" si="17"/>
        <v>5.8895</v>
      </c>
      <c r="J35" s="192">
        <f t="shared" si="18"/>
        <v>5.5318565250000002</v>
      </c>
      <c r="K35" s="192">
        <f t="shared" si="19"/>
        <v>7.1734109999999998</v>
      </c>
      <c r="L35" s="192">
        <f t="shared" si="20"/>
        <v>7.1255843898525004</v>
      </c>
      <c r="M35" s="192">
        <f t="shared" si="21"/>
        <v>14.2989953898525</v>
      </c>
      <c r="N35" s="213"/>
      <c r="O35" s="223"/>
      <c r="P35" s="224">
        <f t="shared" si="22"/>
        <v>11.421356525</v>
      </c>
      <c r="Q35" s="225">
        <f>VLOOKUP(B35,'SERVICOS SINAPI'!B:F,5,FALSE)</f>
        <v>11.41</v>
      </c>
      <c r="R35" s="224">
        <f t="shared" si="23"/>
        <v>1.1356525000000062E-2</v>
      </c>
      <c r="S35" s="224">
        <f t="shared" si="24"/>
        <v>1.1356525000000062E-2</v>
      </c>
    </row>
    <row r="36" spans="1:19" s="32" customFormat="1" ht="26.25">
      <c r="A36" s="191" t="s">
        <v>18646</v>
      </c>
      <c r="B36" s="191" t="s">
        <v>18440</v>
      </c>
      <c r="C36" s="200" t="s">
        <v>6912</v>
      </c>
      <c r="D36" s="193" t="s">
        <v>62</v>
      </c>
      <c r="E36" s="193" t="s">
        <v>2</v>
      </c>
      <c r="F36" s="194">
        <v>1</v>
      </c>
      <c r="G36" s="192">
        <f>VLOOKUP(B36,'03_COMPOSIÇÕES'!A:G,6,FALSE)</f>
        <v>18.090019999999999</v>
      </c>
      <c r="H36" s="192">
        <f>VLOOKUP(B36,'03_COMPOSIÇÕES'!A:G,7,FALSE)</f>
        <v>11.846476005</v>
      </c>
      <c r="I36" s="192">
        <f t="shared" si="17"/>
        <v>18.090019999999999</v>
      </c>
      <c r="J36" s="192">
        <f t="shared" si="18"/>
        <v>11.846476005</v>
      </c>
      <c r="K36" s="192">
        <f t="shared" si="19"/>
        <v>22.033644359999997</v>
      </c>
      <c r="L36" s="192">
        <f t="shared" si="20"/>
        <v>15.2594457420405</v>
      </c>
      <c r="M36" s="192">
        <f t="shared" si="21"/>
        <v>37.293090102040495</v>
      </c>
      <c r="N36" s="213"/>
      <c r="O36" s="223"/>
      <c r="P36" s="224">
        <f t="shared" si="22"/>
        <v>29.936496004999999</v>
      </c>
      <c r="Q36" s="225">
        <f>VLOOKUP(B36,'SERVICOS SINAPI'!B:F,5,FALSE)</f>
        <v>29.92</v>
      </c>
      <c r="R36" s="224">
        <f t="shared" si="23"/>
        <v>1.6496004999996927E-2</v>
      </c>
      <c r="S36" s="224">
        <f t="shared" si="24"/>
        <v>1.6496004999996927E-2</v>
      </c>
    </row>
    <row r="37" spans="1:19" s="32" customFormat="1" ht="26.25">
      <c r="A37" s="191" t="s">
        <v>18647</v>
      </c>
      <c r="B37" s="191" t="s">
        <v>18441</v>
      </c>
      <c r="C37" s="200" t="s">
        <v>6740</v>
      </c>
      <c r="D37" s="193" t="s">
        <v>62</v>
      </c>
      <c r="E37" s="193" t="s">
        <v>65</v>
      </c>
      <c r="F37" s="194">
        <v>4</v>
      </c>
      <c r="G37" s="192">
        <f>VLOOKUP(B37,'03_COMPOSIÇÕES'!A:G,6,FALSE)</f>
        <v>5.37582</v>
      </c>
      <c r="H37" s="192">
        <f>VLOOKUP(B37,'03_COMPOSIÇÕES'!A:G,7,FALSE)</f>
        <v>0.221274261</v>
      </c>
      <c r="I37" s="192">
        <f t="shared" si="17"/>
        <v>21.50328</v>
      </c>
      <c r="J37" s="192">
        <f t="shared" si="18"/>
        <v>0.885097044</v>
      </c>
      <c r="K37" s="192">
        <f t="shared" si="19"/>
        <v>26.190995040000001</v>
      </c>
      <c r="L37" s="192">
        <f t="shared" si="20"/>
        <v>1.1400935023764001</v>
      </c>
      <c r="M37" s="192">
        <f t="shared" si="21"/>
        <v>27.331088542376399</v>
      </c>
      <c r="N37" s="213"/>
      <c r="O37" s="223"/>
      <c r="P37" s="224">
        <f t="shared" si="22"/>
        <v>5.5970942609999996</v>
      </c>
      <c r="Q37" s="225">
        <f>VLOOKUP(B37,'SERVICOS SINAPI'!B:F,5,FALSE)</f>
        <v>5.58</v>
      </c>
      <c r="R37" s="224">
        <f t="shared" si="23"/>
        <v>1.7094260999999555E-2</v>
      </c>
      <c r="S37" s="224">
        <f t="shared" si="24"/>
        <v>6.8377043999998222E-2</v>
      </c>
    </row>
    <row r="38" spans="1:19" s="32" customFormat="1" ht="26.25">
      <c r="A38" s="191" t="s">
        <v>18648</v>
      </c>
      <c r="B38" s="191" t="s">
        <v>18442</v>
      </c>
      <c r="C38" s="200" t="s">
        <v>6747</v>
      </c>
      <c r="D38" s="193" t="s">
        <v>62</v>
      </c>
      <c r="E38" s="193" t="s">
        <v>65</v>
      </c>
      <c r="F38" s="194">
        <v>120</v>
      </c>
      <c r="G38" s="192">
        <f>VLOOKUP(B38,'03_COMPOSIÇÕES'!A:G,6,FALSE)</f>
        <v>26.81054</v>
      </c>
      <c r="H38" s="192">
        <f>VLOOKUP(B38,'03_COMPOSIÇÕES'!A:G,7,FALSE)</f>
        <v>2.1389845230000004</v>
      </c>
      <c r="I38" s="192">
        <f t="shared" si="17"/>
        <v>3217.2647999999999</v>
      </c>
      <c r="J38" s="192">
        <f t="shared" si="18"/>
        <v>256.67814276000007</v>
      </c>
      <c r="K38" s="192">
        <f t="shared" si="19"/>
        <v>3918.6285263999998</v>
      </c>
      <c r="L38" s="192">
        <f t="shared" si="20"/>
        <v>330.62711568915608</v>
      </c>
      <c r="M38" s="192">
        <f t="shared" si="21"/>
        <v>4249.255642089156</v>
      </c>
      <c r="N38" s="213"/>
      <c r="O38" s="223"/>
      <c r="P38" s="224">
        <f t="shared" si="22"/>
        <v>28.949524523000001</v>
      </c>
      <c r="Q38" s="225">
        <f>VLOOKUP(B38,'SERVICOS SINAPI'!B:F,5,FALSE)</f>
        <v>28.93</v>
      </c>
      <c r="R38" s="224">
        <f t="shared" si="23"/>
        <v>1.9524523000001182E-2</v>
      </c>
      <c r="S38" s="224">
        <f t="shared" si="24"/>
        <v>2.3429427600001418</v>
      </c>
    </row>
    <row r="39" spans="1:19" s="32" customFormat="1" ht="26.25">
      <c r="A39" s="191" t="s">
        <v>18649</v>
      </c>
      <c r="B39" s="191" t="s">
        <v>18443</v>
      </c>
      <c r="C39" s="200" t="s">
        <v>6751</v>
      </c>
      <c r="D39" s="193" t="s">
        <v>62</v>
      </c>
      <c r="E39" s="193" t="s">
        <v>65</v>
      </c>
      <c r="F39" s="194">
        <v>500</v>
      </c>
      <c r="G39" s="192">
        <f>VLOOKUP(B39,'03_COMPOSIÇÕES'!A:G,6,FALSE)</f>
        <v>49.027059999999999</v>
      </c>
      <c r="H39" s="192">
        <f>VLOOKUP(B39,'03_COMPOSIÇÕES'!A:G,7,FALSE)</f>
        <v>3.1470117120000003</v>
      </c>
      <c r="I39" s="192">
        <f t="shared" si="17"/>
        <v>24513.53</v>
      </c>
      <c r="J39" s="192">
        <f t="shared" si="18"/>
        <v>1573.5058560000002</v>
      </c>
      <c r="K39" s="192">
        <f t="shared" si="19"/>
        <v>29857.479539999997</v>
      </c>
      <c r="L39" s="192">
        <f t="shared" si="20"/>
        <v>2026.8328931136002</v>
      </c>
      <c r="M39" s="192">
        <f t="shared" si="21"/>
        <v>31884.312433113599</v>
      </c>
      <c r="N39" s="213"/>
      <c r="O39" s="223"/>
      <c r="P39" s="224">
        <f t="shared" si="22"/>
        <v>52.174071712</v>
      </c>
      <c r="Q39" s="225">
        <f>VLOOKUP(B39,'SERVICOS SINAPI'!B:F,5,FALSE)</f>
        <v>52.15</v>
      </c>
      <c r="R39" s="224">
        <f t="shared" si="23"/>
        <v>2.4071712000001355E-2</v>
      </c>
      <c r="S39" s="224">
        <f t="shared" si="24"/>
        <v>12.035856000000678</v>
      </c>
    </row>
    <row r="40" spans="1:19" s="32" customFormat="1" ht="26.25">
      <c r="A40" s="191" t="s">
        <v>18650</v>
      </c>
      <c r="B40" s="191" t="s">
        <v>18444</v>
      </c>
      <c r="C40" s="200" t="s">
        <v>6757</v>
      </c>
      <c r="D40" s="193" t="s">
        <v>62</v>
      </c>
      <c r="E40" s="193" t="s">
        <v>65</v>
      </c>
      <c r="F40" s="194">
        <v>150</v>
      </c>
      <c r="G40" s="192">
        <f>VLOOKUP(B40,'03_COMPOSIÇÕES'!A:G,6,FALSE)</f>
        <v>96.552789999999973</v>
      </c>
      <c r="H40" s="192">
        <f>VLOOKUP(B40,'03_COMPOSIÇÕES'!A:G,7,FALSE)</f>
        <v>5.212238148</v>
      </c>
      <c r="I40" s="192">
        <f t="shared" si="17"/>
        <v>14482.918499999996</v>
      </c>
      <c r="J40" s="192">
        <f t="shared" si="18"/>
        <v>781.83572219999996</v>
      </c>
      <c r="K40" s="192">
        <f t="shared" si="19"/>
        <v>17640.194732999997</v>
      </c>
      <c r="L40" s="192">
        <f t="shared" si="20"/>
        <v>1007.08259376582</v>
      </c>
      <c r="M40" s="192">
        <f t="shared" si="21"/>
        <v>18647.277326765816</v>
      </c>
      <c r="N40" s="213"/>
      <c r="O40" s="223"/>
      <c r="P40" s="224">
        <f t="shared" si="22"/>
        <v>101.76502814799997</v>
      </c>
      <c r="Q40" s="225">
        <f>VLOOKUP(B40,'SERVICOS SINAPI'!B:F,5,FALSE)</f>
        <v>101.74</v>
      </c>
      <c r="R40" s="224">
        <f t="shared" si="23"/>
        <v>2.5028147999975658E-2</v>
      </c>
      <c r="S40" s="224">
        <f t="shared" si="24"/>
        <v>3.7542221999963488</v>
      </c>
    </row>
    <row r="41" spans="1:19" s="32" customFormat="1" ht="26.25">
      <c r="A41" s="191" t="s">
        <v>18651</v>
      </c>
      <c r="B41" s="191" t="s">
        <v>4841</v>
      </c>
      <c r="C41" s="200" t="s">
        <v>4842</v>
      </c>
      <c r="D41" s="193" t="s">
        <v>62</v>
      </c>
      <c r="E41" s="193" t="s">
        <v>2</v>
      </c>
      <c r="F41" s="194">
        <v>8</v>
      </c>
      <c r="G41" s="192">
        <f>VLOOKUP(B41,'03_COMPOSIÇÕES'!A:G,6,FALSE)</f>
        <v>10.308919999999997</v>
      </c>
      <c r="H41" s="192">
        <f>VLOOKUP(B41,'03_COMPOSIÇÕES'!A:G,7,FALSE)</f>
        <v>1.6226779140000001</v>
      </c>
      <c r="I41" s="192">
        <f t="shared" si="17"/>
        <v>82.471359999999976</v>
      </c>
      <c r="J41" s="192">
        <f t="shared" si="18"/>
        <v>12.981423312</v>
      </c>
      <c r="K41" s="192">
        <f t="shared" si="19"/>
        <v>100.45011647999996</v>
      </c>
      <c r="L41" s="192">
        <f t="shared" si="20"/>
        <v>16.721371368187199</v>
      </c>
      <c r="M41" s="192">
        <f t="shared" si="21"/>
        <v>117.17148784818716</v>
      </c>
      <c r="N41" s="213"/>
      <c r="O41" s="223"/>
      <c r="P41" s="224">
        <f t="shared" si="22"/>
        <v>11.931597913999997</v>
      </c>
      <c r="Q41" s="225">
        <f>VLOOKUP(B41,'SERVICOS SINAPI'!B:F,5,FALSE)</f>
        <v>11.92</v>
      </c>
      <c r="R41" s="224">
        <f t="shared" si="23"/>
        <v>1.1597913999997544E-2</v>
      </c>
      <c r="S41" s="224">
        <f t="shared" si="24"/>
        <v>9.2783311999980356E-2</v>
      </c>
    </row>
    <row r="42" spans="1:19" s="32" customFormat="1" ht="39">
      <c r="A42" s="191" t="s">
        <v>18652</v>
      </c>
      <c r="B42" s="191" t="s">
        <v>18445</v>
      </c>
      <c r="C42" s="200" t="s">
        <v>18446</v>
      </c>
      <c r="D42" s="193" t="s">
        <v>62</v>
      </c>
      <c r="E42" s="193" t="s">
        <v>65</v>
      </c>
      <c r="F42" s="194">
        <v>24</v>
      </c>
      <c r="G42" s="192">
        <f>VLOOKUP(B42,'03_COMPOSIÇÕES'!A:G,6,FALSE)</f>
        <v>10.672210504199999</v>
      </c>
      <c r="H42" s="192">
        <f>VLOOKUP(B42,'03_COMPOSIÇÕES'!A:G,7,FALSE)</f>
        <v>7.3755224231100005</v>
      </c>
      <c r="I42" s="192">
        <f t="shared" si="17"/>
        <v>256.1330521008</v>
      </c>
      <c r="J42" s="192">
        <f t="shared" si="18"/>
        <v>177.01253815464003</v>
      </c>
      <c r="K42" s="192">
        <f t="shared" si="19"/>
        <v>311.97005745877442</v>
      </c>
      <c r="L42" s="192">
        <f t="shared" si="20"/>
        <v>228.00985039699182</v>
      </c>
      <c r="M42" s="192">
        <f t="shared" si="21"/>
        <v>539.97990785576621</v>
      </c>
      <c r="N42" s="213"/>
      <c r="O42" s="223"/>
      <c r="P42" s="224">
        <f t="shared" si="22"/>
        <v>18.047732927310001</v>
      </c>
      <c r="Q42" s="225">
        <f>VLOOKUP(B42,'SERVICOS SINAPI'!B:F,5,FALSE)</f>
        <v>17.989999999999998</v>
      </c>
      <c r="R42" s="224">
        <f t="shared" si="23"/>
        <v>5.773292731000268E-2</v>
      </c>
      <c r="S42" s="224">
        <f t="shared" si="24"/>
        <v>1.3855902554400643</v>
      </c>
    </row>
    <row r="43" spans="1:19" s="32" customFormat="1" ht="39">
      <c r="A43" s="191" t="s">
        <v>18653</v>
      </c>
      <c r="B43" s="191" t="s">
        <v>18447</v>
      </c>
      <c r="C43" s="200" t="s">
        <v>18448</v>
      </c>
      <c r="D43" s="193" t="s">
        <v>62</v>
      </c>
      <c r="E43" s="193" t="s">
        <v>2</v>
      </c>
      <c r="F43" s="194">
        <v>3</v>
      </c>
      <c r="G43" s="192">
        <f>VLOOKUP(B43,'03_COMPOSIÇÕES'!A:G,6,FALSE)</f>
        <v>12.150107999999999</v>
      </c>
      <c r="H43" s="192">
        <f>VLOOKUP(B43,'03_COMPOSIÇÕES'!A:G,7,FALSE)</f>
        <v>8.4428423586000001</v>
      </c>
      <c r="I43" s="192">
        <f t="shared" si="17"/>
        <v>36.450323999999995</v>
      </c>
      <c r="J43" s="192">
        <f t="shared" si="18"/>
        <v>25.3285270758</v>
      </c>
      <c r="K43" s="192">
        <f t="shared" si="19"/>
        <v>44.396494631999992</v>
      </c>
      <c r="L43" s="192">
        <f t="shared" si="20"/>
        <v>32.625675726337981</v>
      </c>
      <c r="M43" s="192">
        <f t="shared" si="21"/>
        <v>77.022170358337974</v>
      </c>
      <c r="N43" s="213"/>
      <c r="O43" s="223"/>
      <c r="P43" s="224">
        <f t="shared" si="22"/>
        <v>20.5929503586</v>
      </c>
      <c r="Q43" s="225">
        <f>VLOOKUP(B43,'SERVICOS SINAPI'!B:F,5,FALSE)</f>
        <v>20.58</v>
      </c>
      <c r="R43" s="224">
        <f t="shared" si="23"/>
        <v>1.2950358600001266E-2</v>
      </c>
      <c r="S43" s="224">
        <f t="shared" si="24"/>
        <v>3.8851075800003798E-2</v>
      </c>
    </row>
    <row r="44" spans="1:19" s="32" customFormat="1" ht="39">
      <c r="A44" s="191" t="s">
        <v>18654</v>
      </c>
      <c r="B44" s="191" t="s">
        <v>18449</v>
      </c>
      <c r="C44" s="200" t="s">
        <v>18450</v>
      </c>
      <c r="D44" s="193" t="s">
        <v>62</v>
      </c>
      <c r="E44" s="193" t="s">
        <v>2</v>
      </c>
      <c r="F44" s="194">
        <v>8</v>
      </c>
      <c r="G44" s="192">
        <f>VLOOKUP(B44,'03_COMPOSIÇÕES'!A:G,6,FALSE)</f>
        <v>10.460107999999998</v>
      </c>
      <c r="H44" s="192">
        <f>VLOOKUP(B44,'03_COMPOSIÇÕES'!A:G,7,FALSE)</f>
        <v>8.4428423586000001</v>
      </c>
      <c r="I44" s="192">
        <f t="shared" si="17"/>
        <v>83.680863999999985</v>
      </c>
      <c r="J44" s="192">
        <f t="shared" si="18"/>
        <v>67.542738868800001</v>
      </c>
      <c r="K44" s="192">
        <f t="shared" si="19"/>
        <v>101.92329235199998</v>
      </c>
      <c r="L44" s="192">
        <f t="shared" si="20"/>
        <v>87.001801936901288</v>
      </c>
      <c r="M44" s="192">
        <f t="shared" si="21"/>
        <v>188.92509428890128</v>
      </c>
      <c r="N44" s="213"/>
      <c r="O44" s="223"/>
      <c r="P44" s="224">
        <f t="shared" si="22"/>
        <v>18.902950358599998</v>
      </c>
      <c r="Q44" s="225">
        <f>VLOOKUP(B44,'SERVICOS SINAPI'!B:F,5,FALSE)</f>
        <v>18.89</v>
      </c>
      <c r="R44" s="224">
        <f t="shared" si="23"/>
        <v>1.2950358599997713E-2</v>
      </c>
      <c r="S44" s="224">
        <f t="shared" si="24"/>
        <v>0.10360286879998171</v>
      </c>
    </row>
    <row r="45" spans="1:19" s="32" customFormat="1" ht="39">
      <c r="A45" s="191" t="s">
        <v>18655</v>
      </c>
      <c r="B45" s="191" t="s">
        <v>18451</v>
      </c>
      <c r="C45" s="200" t="s">
        <v>18452</v>
      </c>
      <c r="D45" s="193" t="s">
        <v>62</v>
      </c>
      <c r="E45" s="193" t="s">
        <v>2</v>
      </c>
      <c r="F45" s="194">
        <v>7</v>
      </c>
      <c r="G45" s="192">
        <f>VLOOKUP(B45,'03_COMPOSIÇÕES'!A:G,6,FALSE)</f>
        <v>10.988878</v>
      </c>
      <c r="H45" s="192">
        <f>VLOOKUP(B45,'03_COMPOSIÇÕES'!A:G,7,FALSE)</f>
        <v>9.2664743300999994</v>
      </c>
      <c r="I45" s="192">
        <f t="shared" si="17"/>
        <v>76.922145999999998</v>
      </c>
      <c r="J45" s="192">
        <f t="shared" si="18"/>
        <v>64.8653203107</v>
      </c>
      <c r="K45" s="192">
        <f t="shared" si="19"/>
        <v>93.691173827999989</v>
      </c>
      <c r="L45" s="192">
        <f t="shared" si="20"/>
        <v>83.553019092212665</v>
      </c>
      <c r="M45" s="192">
        <f t="shared" si="21"/>
        <v>177.24419292021264</v>
      </c>
      <c r="N45" s="213"/>
      <c r="O45" s="223"/>
      <c r="P45" s="224">
        <f t="shared" si="22"/>
        <v>20.255352330099999</v>
      </c>
      <c r="Q45" s="225">
        <f>VLOOKUP(B45,'SERVICOS SINAPI'!B:F,5,FALSE)</f>
        <v>20.239999999999998</v>
      </c>
      <c r="R45" s="224">
        <f t="shared" si="23"/>
        <v>1.53523301000007E-2</v>
      </c>
      <c r="S45" s="224">
        <f t="shared" si="24"/>
        <v>0.1074663107000049</v>
      </c>
    </row>
    <row r="46" spans="1:19" s="32" customFormat="1" ht="26.25">
      <c r="A46" s="191" t="s">
        <v>18656</v>
      </c>
      <c r="B46" s="191" t="s">
        <v>18453</v>
      </c>
      <c r="C46" s="200" t="s">
        <v>18454</v>
      </c>
      <c r="D46" s="193" t="s">
        <v>62</v>
      </c>
      <c r="E46" s="193" t="s">
        <v>2</v>
      </c>
      <c r="F46" s="194">
        <v>3</v>
      </c>
      <c r="G46" s="192">
        <f>VLOOKUP(B46,'03_COMPOSIÇÕES'!A:G,6,FALSE)</f>
        <v>12.645216</v>
      </c>
      <c r="H46" s="192">
        <f>VLOOKUP(B46,'03_COMPOSIÇÕES'!A:G,7,FALSE)</f>
        <v>10.739177467200001</v>
      </c>
      <c r="I46" s="192">
        <f t="shared" si="17"/>
        <v>37.935648</v>
      </c>
      <c r="J46" s="192">
        <f t="shared" si="18"/>
        <v>32.217532401600003</v>
      </c>
      <c r="K46" s="192">
        <f t="shared" si="19"/>
        <v>46.205619263999999</v>
      </c>
      <c r="L46" s="192">
        <f t="shared" si="20"/>
        <v>41.499403486500967</v>
      </c>
      <c r="M46" s="192">
        <f t="shared" si="21"/>
        <v>87.705022750500973</v>
      </c>
      <c r="N46" s="213"/>
      <c r="O46" s="223"/>
      <c r="P46" s="224">
        <f t="shared" si="22"/>
        <v>23.384393467199999</v>
      </c>
      <c r="Q46" s="225">
        <f>VLOOKUP(B46,'SERVICOS SINAPI'!B:F,5,FALSE)</f>
        <v>23.38</v>
      </c>
      <c r="R46" s="224">
        <f t="shared" si="23"/>
        <v>4.3934671999998898E-3</v>
      </c>
      <c r="S46" s="224">
        <f t="shared" si="24"/>
        <v>1.3180401599999669E-2</v>
      </c>
    </row>
    <row r="47" spans="1:19" s="32" customFormat="1">
      <c r="A47" s="191" t="s">
        <v>18657</v>
      </c>
      <c r="B47" s="191" t="s">
        <v>18455</v>
      </c>
      <c r="C47" s="200" t="s">
        <v>18456</v>
      </c>
      <c r="D47" s="193" t="s">
        <v>62</v>
      </c>
      <c r="E47" s="193" t="s">
        <v>65</v>
      </c>
      <c r="F47" s="194">
        <v>6</v>
      </c>
      <c r="G47" s="192">
        <f>VLOOKUP(B47,'03_COMPOSIÇÕES'!A:G,6,FALSE)</f>
        <v>70.315400000000011</v>
      </c>
      <c r="H47" s="192">
        <f>VLOOKUP(B47,'03_COMPOSIÇÕES'!A:G,7,FALSE)</f>
        <v>16.472639430000001</v>
      </c>
      <c r="I47" s="192">
        <f t="shared" si="17"/>
        <v>421.89240000000007</v>
      </c>
      <c r="J47" s="192">
        <f t="shared" si="18"/>
        <v>98.835836580000006</v>
      </c>
      <c r="K47" s="192">
        <f t="shared" si="19"/>
        <v>513.86494320000008</v>
      </c>
      <c r="L47" s="192">
        <f t="shared" si="20"/>
        <v>127.31044109869801</v>
      </c>
      <c r="M47" s="192">
        <f t="shared" si="21"/>
        <v>641.17538429869808</v>
      </c>
      <c r="N47" s="213"/>
      <c r="O47" s="223"/>
      <c r="P47" s="224"/>
      <c r="Q47" s="225"/>
      <c r="R47" s="224"/>
      <c r="S47" s="224"/>
    </row>
    <row r="48" spans="1:19" s="32" customFormat="1">
      <c r="A48" s="191" t="s">
        <v>18658</v>
      </c>
      <c r="B48" s="191" t="s">
        <v>18457</v>
      </c>
      <c r="C48" s="200" t="s">
        <v>18458</v>
      </c>
      <c r="D48" s="193" t="s">
        <v>62</v>
      </c>
      <c r="E48" s="193" t="s">
        <v>65</v>
      </c>
      <c r="F48" s="194">
        <v>2</v>
      </c>
      <c r="G48" s="192">
        <f>VLOOKUP(B48,'03_COMPOSIÇÕES'!A:G,6,FALSE)</f>
        <v>88.065400000000011</v>
      </c>
      <c r="H48" s="192">
        <f>VLOOKUP(B48,'03_COMPOSIÇÕES'!A:G,7,FALSE)</f>
        <v>16.472639430000001</v>
      </c>
      <c r="I48" s="192">
        <f t="shared" si="17"/>
        <v>176.13080000000002</v>
      </c>
      <c r="J48" s="192">
        <f t="shared" si="18"/>
        <v>32.945278860000002</v>
      </c>
      <c r="K48" s="192">
        <f t="shared" si="19"/>
        <v>214.52731440000002</v>
      </c>
      <c r="L48" s="192">
        <f t="shared" si="20"/>
        <v>42.436813699566002</v>
      </c>
      <c r="M48" s="192">
        <f t="shared" si="21"/>
        <v>256.96412809956604</v>
      </c>
      <c r="N48" s="213"/>
      <c r="O48" s="223"/>
      <c r="P48" s="224"/>
      <c r="Q48" s="225"/>
      <c r="R48" s="224"/>
      <c r="S48" s="224"/>
    </row>
    <row r="49" spans="1:19" s="32" customFormat="1">
      <c r="A49" s="191" t="s">
        <v>18659</v>
      </c>
      <c r="B49" s="191" t="s">
        <v>18459</v>
      </c>
      <c r="C49" s="200" t="s">
        <v>4412</v>
      </c>
      <c r="D49" s="193" t="s">
        <v>62</v>
      </c>
      <c r="E49" s="193" t="s">
        <v>2</v>
      </c>
      <c r="F49" s="194">
        <v>60</v>
      </c>
      <c r="G49" s="192">
        <f>VLOOKUP(B49,'03_COMPOSIÇÕES'!A:G,6,FALSE)</f>
        <v>1.1748000000000001</v>
      </c>
      <c r="H49" s="192">
        <f>VLOOKUP(B49,'03_COMPOSIÇÕES'!A:G,7,FALSE)</f>
        <v>0.81153384000000006</v>
      </c>
      <c r="I49" s="192">
        <f t="shared" si="17"/>
        <v>70.488</v>
      </c>
      <c r="J49" s="192">
        <f t="shared" si="18"/>
        <v>48.692030400000007</v>
      </c>
      <c r="K49" s="192">
        <f t="shared" si="19"/>
        <v>85.854383999999996</v>
      </c>
      <c r="L49" s="192">
        <f t="shared" si="20"/>
        <v>62.720204358240011</v>
      </c>
      <c r="M49" s="192">
        <f t="shared" si="21"/>
        <v>148.57458835824002</v>
      </c>
      <c r="N49" s="213"/>
      <c r="O49" s="223"/>
      <c r="P49" s="224"/>
      <c r="Q49" s="225"/>
      <c r="R49" s="224"/>
      <c r="S49" s="224"/>
    </row>
    <row r="50" spans="1:19" s="32" customFormat="1">
      <c r="A50" s="191" t="s">
        <v>18660</v>
      </c>
      <c r="B50" s="191" t="s">
        <v>18460</v>
      </c>
      <c r="C50" s="200" t="s">
        <v>18461</v>
      </c>
      <c r="D50" s="193" t="s">
        <v>62</v>
      </c>
      <c r="E50" s="193" t="s">
        <v>2</v>
      </c>
      <c r="F50" s="194">
        <v>5</v>
      </c>
      <c r="G50" s="192">
        <f>VLOOKUP(B50,'03_COMPOSIÇÕES'!A:G,6,FALSE)</f>
        <v>67.258399999999995</v>
      </c>
      <c r="H50" s="192">
        <f>VLOOKUP(B50,'03_COMPOSIÇÕES'!A:G,7,FALSE)</f>
        <v>7.8675292800000003</v>
      </c>
      <c r="I50" s="192">
        <f t="shared" si="17"/>
        <v>336.29199999999997</v>
      </c>
      <c r="J50" s="192">
        <f t="shared" si="18"/>
        <v>39.337646400000004</v>
      </c>
      <c r="K50" s="192">
        <f t="shared" si="19"/>
        <v>409.60365599999994</v>
      </c>
      <c r="L50" s="192">
        <f t="shared" si="20"/>
        <v>50.670822327840007</v>
      </c>
      <c r="M50" s="192">
        <f t="shared" si="21"/>
        <v>460.27447832783997</v>
      </c>
      <c r="N50" s="213"/>
      <c r="O50" s="223"/>
      <c r="P50" s="224"/>
      <c r="Q50" s="225"/>
      <c r="R50" s="224"/>
      <c r="S50" s="224"/>
    </row>
    <row r="51" spans="1:19" s="32" customFormat="1">
      <c r="A51" s="191" t="s">
        <v>18661</v>
      </c>
      <c r="B51" s="191" t="s">
        <v>18462</v>
      </c>
      <c r="C51" s="200" t="s">
        <v>18463</v>
      </c>
      <c r="D51" s="193" t="s">
        <v>62</v>
      </c>
      <c r="E51" s="193" t="s">
        <v>2</v>
      </c>
      <c r="F51" s="194">
        <v>2</v>
      </c>
      <c r="G51" s="192">
        <f>VLOOKUP(B51,'03_COMPOSIÇÕES'!A:G,6,FALSE)</f>
        <v>71.558399999999992</v>
      </c>
      <c r="H51" s="192">
        <f>VLOOKUP(B51,'03_COMPOSIÇÕES'!A:G,7,FALSE)</f>
        <v>7.8675292800000003</v>
      </c>
      <c r="I51" s="192">
        <f t="shared" si="17"/>
        <v>143.11679999999998</v>
      </c>
      <c r="J51" s="192">
        <f t="shared" si="18"/>
        <v>15.735058560000001</v>
      </c>
      <c r="K51" s="192">
        <f t="shared" si="19"/>
        <v>174.31626239999997</v>
      </c>
      <c r="L51" s="192">
        <f t="shared" si="20"/>
        <v>20.268328931136001</v>
      </c>
      <c r="M51" s="192">
        <f t="shared" si="21"/>
        <v>194.58459133113598</v>
      </c>
      <c r="N51" s="213"/>
      <c r="O51" s="223"/>
      <c r="P51" s="224"/>
      <c r="Q51" s="225"/>
      <c r="R51" s="224"/>
      <c r="S51" s="224">
        <f>SUM(S8:S46)</f>
        <v>41.233162489771757</v>
      </c>
    </row>
    <row r="52" spans="1:19" s="32" customFormat="1">
      <c r="A52" s="191" t="s">
        <v>18662</v>
      </c>
      <c r="B52" s="191" t="s">
        <v>18464</v>
      </c>
      <c r="C52" s="200" t="s">
        <v>18465</v>
      </c>
      <c r="D52" s="193" t="s">
        <v>62</v>
      </c>
      <c r="E52" s="193" t="s">
        <v>2</v>
      </c>
      <c r="F52" s="194">
        <v>8</v>
      </c>
      <c r="G52" s="192">
        <f>VLOOKUP(B52,'03_COMPOSIÇÕES'!A:G,6,FALSE)</f>
        <v>83.527999999999992</v>
      </c>
      <c r="H52" s="192">
        <f>VLOOKUP(B52,'03_COMPOSIÇÕES'!A:G,7,FALSE)</f>
        <v>22.127426100000001</v>
      </c>
      <c r="I52" s="192">
        <f t="shared" si="17"/>
        <v>668.22399999999993</v>
      </c>
      <c r="J52" s="192">
        <f t="shared" si="18"/>
        <v>177.01940880000001</v>
      </c>
      <c r="K52" s="192">
        <f t="shared" si="19"/>
        <v>813.8968319999999</v>
      </c>
      <c r="L52" s="192">
        <f t="shared" si="20"/>
        <v>228.01870047528001</v>
      </c>
      <c r="M52" s="192">
        <f t="shared" si="21"/>
        <v>1041.9155324752799</v>
      </c>
      <c r="N52" s="213"/>
      <c r="O52" s="223"/>
      <c r="P52" s="224"/>
      <c r="Q52" s="225"/>
      <c r="R52" s="224"/>
      <c r="S52" s="224"/>
    </row>
    <row r="53" spans="1:19" s="32" customFormat="1" ht="26.25">
      <c r="A53" s="191" t="s">
        <v>18663</v>
      </c>
      <c r="B53" s="191" t="s">
        <v>18466</v>
      </c>
      <c r="C53" s="200" t="s">
        <v>18467</v>
      </c>
      <c r="D53" s="193" t="s">
        <v>62</v>
      </c>
      <c r="E53" s="193" t="s">
        <v>2</v>
      </c>
      <c r="F53" s="194">
        <v>4</v>
      </c>
      <c r="G53" s="192">
        <f>VLOOKUP(B53,'03_COMPOSIÇÕES'!A:G,6,FALSE)</f>
        <v>112.61999999999999</v>
      </c>
      <c r="H53" s="192">
        <f>VLOOKUP(B53,'03_COMPOSIÇÕES'!A:G,7,FALSE)</f>
        <v>24.586029000000003</v>
      </c>
      <c r="I53" s="192">
        <f t="shared" si="17"/>
        <v>450.47999999999996</v>
      </c>
      <c r="J53" s="192">
        <f t="shared" si="18"/>
        <v>98.344116000000014</v>
      </c>
      <c r="K53" s="192">
        <f t="shared" si="19"/>
        <v>548.68463999999994</v>
      </c>
      <c r="L53" s="192">
        <f t="shared" si="20"/>
        <v>126.67705581960001</v>
      </c>
      <c r="M53" s="192">
        <f t="shared" si="21"/>
        <v>675.36169581959996</v>
      </c>
      <c r="N53" s="213"/>
      <c r="O53" s="223"/>
      <c r="P53" s="224"/>
      <c r="Q53" s="225"/>
      <c r="R53" s="224"/>
      <c r="S53" s="224"/>
    </row>
    <row r="54" spans="1:19" s="32" customFormat="1">
      <c r="A54" s="191" t="s">
        <v>18664</v>
      </c>
      <c r="B54" s="191" t="s">
        <v>15817</v>
      </c>
      <c r="C54" s="200" t="s">
        <v>18468</v>
      </c>
      <c r="D54" s="193" t="s">
        <v>62</v>
      </c>
      <c r="E54" s="193" t="s">
        <v>2</v>
      </c>
      <c r="F54" s="194">
        <v>2</v>
      </c>
      <c r="G54" s="192">
        <f>VLOOKUP(B54,'03_COMPOSIÇÕES'!A:G,6,FALSE)</f>
        <v>121.4584</v>
      </c>
      <c r="H54" s="192">
        <f>VLOOKUP(B54,'03_COMPOSIÇÕES'!A:G,7,FALSE)</f>
        <v>7.8675292800000003</v>
      </c>
      <c r="I54" s="192">
        <f t="shared" si="17"/>
        <v>242.91679999999999</v>
      </c>
      <c r="J54" s="192">
        <f t="shared" si="18"/>
        <v>15.735058560000001</v>
      </c>
      <c r="K54" s="192">
        <f t="shared" si="19"/>
        <v>295.87266239999997</v>
      </c>
      <c r="L54" s="192">
        <f t="shared" si="20"/>
        <v>20.268328931136001</v>
      </c>
      <c r="M54" s="192">
        <f t="shared" si="21"/>
        <v>316.14099133113598</v>
      </c>
      <c r="N54" s="213"/>
      <c r="O54" s="223"/>
      <c r="P54" s="224"/>
      <c r="Q54" s="225"/>
      <c r="R54" s="224"/>
      <c r="S54" s="224"/>
    </row>
    <row r="55" spans="1:19" s="32" customFormat="1">
      <c r="A55" s="191" t="s">
        <v>18665</v>
      </c>
      <c r="B55" s="191" t="s">
        <v>18469</v>
      </c>
      <c r="C55" s="200" t="s">
        <v>18470</v>
      </c>
      <c r="D55" s="193" t="s">
        <v>62</v>
      </c>
      <c r="E55" s="193" t="s">
        <v>2</v>
      </c>
      <c r="F55" s="194">
        <v>42</v>
      </c>
      <c r="G55" s="192">
        <f>VLOOKUP(B55,'03_COMPOSIÇÕES'!A:G,6,FALSE)</f>
        <v>4.8929999999999998</v>
      </c>
      <c r="H55" s="192">
        <f>VLOOKUP(B55,'03_COMPOSIÇÕES'!A:G,7,FALSE)</f>
        <v>3.6879043500000002</v>
      </c>
      <c r="I55" s="192">
        <f t="shared" si="17"/>
        <v>205.506</v>
      </c>
      <c r="J55" s="192">
        <f t="shared" si="18"/>
        <v>154.8919827</v>
      </c>
      <c r="K55" s="192">
        <f t="shared" si="19"/>
        <v>250.306308</v>
      </c>
      <c r="L55" s="192">
        <f t="shared" si="20"/>
        <v>199.51636291586999</v>
      </c>
      <c r="M55" s="192">
        <f t="shared" si="21"/>
        <v>449.82267091586999</v>
      </c>
      <c r="N55" s="213"/>
      <c r="O55" s="223"/>
      <c r="P55" s="224"/>
      <c r="Q55" s="225"/>
      <c r="R55" s="224"/>
      <c r="S55" s="224"/>
    </row>
    <row r="56" spans="1:19" s="32" customFormat="1" ht="26.25">
      <c r="A56" s="191" t="s">
        <v>18666</v>
      </c>
      <c r="B56" s="191" t="s">
        <v>18471</v>
      </c>
      <c r="C56" s="200" t="s">
        <v>2215</v>
      </c>
      <c r="D56" s="193" t="s">
        <v>62</v>
      </c>
      <c r="E56" s="193" t="s">
        <v>2</v>
      </c>
      <c r="F56" s="194">
        <v>2</v>
      </c>
      <c r="G56" s="192">
        <f>VLOOKUP(B56,'03_COMPOSIÇÕES'!A:G,6,FALSE)</f>
        <v>76700</v>
      </c>
      <c r="H56" s="192">
        <f>VLOOKUP(B56,'03_COMPOSIÇÕES'!A:G,7,FALSE)</f>
        <v>0</v>
      </c>
      <c r="I56" s="192">
        <f t="shared" si="17"/>
        <v>153400</v>
      </c>
      <c r="J56" s="192">
        <f t="shared" si="18"/>
        <v>0</v>
      </c>
      <c r="K56" s="192">
        <f>$I56*(1+$I$113)</f>
        <v>178434.88</v>
      </c>
      <c r="L56" s="192">
        <f t="shared" si="20"/>
        <v>0</v>
      </c>
      <c r="M56" s="192">
        <f t="shared" si="21"/>
        <v>178434.88</v>
      </c>
      <c r="N56" s="213"/>
      <c r="O56" s="223"/>
      <c r="P56" s="224"/>
      <c r="Q56" s="225"/>
      <c r="R56" s="224"/>
      <c r="S56" s="224"/>
    </row>
    <row r="57" spans="1:19" s="32" customFormat="1">
      <c r="A57" s="191" t="s">
        <v>18667</v>
      </c>
      <c r="B57" s="191" t="s">
        <v>18472</v>
      </c>
      <c r="C57" s="200" t="s">
        <v>18473</v>
      </c>
      <c r="D57" s="193" t="s">
        <v>62</v>
      </c>
      <c r="E57" s="193" t="s">
        <v>2</v>
      </c>
      <c r="F57" s="194">
        <v>42</v>
      </c>
      <c r="G57" s="192">
        <f>VLOOKUP(B57,'03_COMPOSIÇÕES'!A:G,6,FALSE)</f>
        <v>10.385999999999999</v>
      </c>
      <c r="H57" s="192">
        <f>VLOOKUP(B57,'03_COMPOSIÇÕES'!A:G,7,FALSE)</f>
        <v>7.3758087000000003</v>
      </c>
      <c r="I57" s="192">
        <f t="shared" si="17"/>
        <v>436.21199999999999</v>
      </c>
      <c r="J57" s="192">
        <f t="shared" si="18"/>
        <v>309.7839654</v>
      </c>
      <c r="K57" s="192">
        <f t="shared" ref="K57:K72" si="25">$I57*(1+BDI_MAT)</f>
        <v>531.30621599999995</v>
      </c>
      <c r="L57" s="192">
        <f t="shared" si="20"/>
        <v>399.03272583173998</v>
      </c>
      <c r="M57" s="192">
        <f t="shared" si="21"/>
        <v>930.33894183173993</v>
      </c>
      <c r="N57" s="213"/>
      <c r="O57" s="223"/>
      <c r="P57" s="224"/>
      <c r="Q57" s="225"/>
      <c r="R57" s="224"/>
      <c r="S57" s="224"/>
    </row>
    <row r="58" spans="1:19" s="32" customFormat="1">
      <c r="A58" s="191" t="s">
        <v>18668</v>
      </c>
      <c r="B58" s="191" t="s">
        <v>18474</v>
      </c>
      <c r="C58" s="200" t="s">
        <v>18475</v>
      </c>
      <c r="D58" s="193" t="s">
        <v>62</v>
      </c>
      <c r="E58" s="193" t="s">
        <v>2</v>
      </c>
      <c r="F58" s="194">
        <v>9</v>
      </c>
      <c r="G58" s="192">
        <f>VLOOKUP(B58,'03_COMPOSIÇÕES'!A:G,6,FALSE)</f>
        <v>33.786954000000001</v>
      </c>
      <c r="H58" s="192">
        <f>VLOOKUP(B58,'03_COMPOSIÇÕES'!A:G,7,FALSE)</f>
        <v>4.0984910343000003</v>
      </c>
      <c r="I58" s="192">
        <f t="shared" si="17"/>
        <v>304.08258599999999</v>
      </c>
      <c r="J58" s="192">
        <f t="shared" si="18"/>
        <v>36.886419308699999</v>
      </c>
      <c r="K58" s="192">
        <f t="shared" si="25"/>
        <v>370.372589748</v>
      </c>
      <c r="L58" s="192">
        <f t="shared" si="20"/>
        <v>47.513396711536473</v>
      </c>
      <c r="M58" s="192">
        <f t="shared" si="21"/>
        <v>417.88598645953647</v>
      </c>
      <c r="N58" s="213"/>
      <c r="O58" s="223"/>
      <c r="P58" s="224"/>
      <c r="Q58" s="225"/>
      <c r="R58" s="224"/>
      <c r="S58" s="224"/>
    </row>
    <row r="59" spans="1:19" s="32" customFormat="1">
      <c r="A59" s="191" t="s">
        <v>18669</v>
      </c>
      <c r="B59" s="191" t="s">
        <v>18476</v>
      </c>
      <c r="C59" s="200" t="s">
        <v>18477</v>
      </c>
      <c r="D59" s="193" t="s">
        <v>62</v>
      </c>
      <c r="E59" s="193" t="s">
        <v>2</v>
      </c>
      <c r="F59" s="194">
        <v>20</v>
      </c>
      <c r="G59" s="192">
        <f>VLOOKUP(B59,'03_COMPOSIÇÕES'!A:G,6,FALSE)</f>
        <v>131.6584</v>
      </c>
      <c r="H59" s="192">
        <f>VLOOKUP(B59,'03_COMPOSIÇÕES'!A:G,7,FALSE)</f>
        <v>7.8675292800000003</v>
      </c>
      <c r="I59" s="192">
        <f t="shared" si="17"/>
        <v>2633.1680000000001</v>
      </c>
      <c r="J59" s="192">
        <f t="shared" si="18"/>
        <v>157.35058560000002</v>
      </c>
      <c r="K59" s="192">
        <f t="shared" si="25"/>
        <v>3207.1986240000001</v>
      </c>
      <c r="L59" s="192">
        <f t="shared" si="20"/>
        <v>202.68328931136003</v>
      </c>
      <c r="M59" s="192">
        <f t="shared" si="21"/>
        <v>3409.8819133113602</v>
      </c>
      <c r="N59" s="213"/>
      <c r="O59" s="223"/>
      <c r="P59" s="224"/>
      <c r="Q59" s="225"/>
      <c r="R59" s="224"/>
      <c r="S59" s="224"/>
    </row>
    <row r="60" spans="1:19" s="32" customFormat="1">
      <c r="A60" s="191" t="s">
        <v>18670</v>
      </c>
      <c r="B60" s="191" t="s">
        <v>18478</v>
      </c>
      <c r="C60" s="200" t="s">
        <v>18479</v>
      </c>
      <c r="D60" s="193" t="s">
        <v>62</v>
      </c>
      <c r="E60" s="193" t="s">
        <v>2</v>
      </c>
      <c r="F60" s="194">
        <v>2</v>
      </c>
      <c r="G60" s="192">
        <f>VLOOKUP(B60,'03_COMPOSIÇÕES'!A:G,6,FALSE)</f>
        <v>113.75840000000001</v>
      </c>
      <c r="H60" s="192">
        <f>VLOOKUP(B60,'03_COMPOSIÇÕES'!A:G,7,FALSE)</f>
        <v>7.8675292800000003</v>
      </c>
      <c r="I60" s="192">
        <f t="shared" si="17"/>
        <v>227.51680000000002</v>
      </c>
      <c r="J60" s="192">
        <f t="shared" si="18"/>
        <v>15.735058560000001</v>
      </c>
      <c r="K60" s="192">
        <f t="shared" si="25"/>
        <v>277.11546240000001</v>
      </c>
      <c r="L60" s="192">
        <f t="shared" si="20"/>
        <v>20.268328931136001</v>
      </c>
      <c r="M60" s="192">
        <f t="shared" si="21"/>
        <v>297.38379133113602</v>
      </c>
      <c r="N60" s="213"/>
      <c r="O60" s="223"/>
      <c r="P60" s="224"/>
      <c r="Q60" s="225"/>
      <c r="R60" s="224"/>
      <c r="S60" s="224"/>
    </row>
    <row r="61" spans="1:19" s="32" customFormat="1">
      <c r="A61" s="191" t="s">
        <v>18671</v>
      </c>
      <c r="B61" s="191" t="s">
        <v>18480</v>
      </c>
      <c r="C61" s="200" t="s">
        <v>18481</v>
      </c>
      <c r="D61" s="193" t="s">
        <v>62</v>
      </c>
      <c r="E61" s="193" t="s">
        <v>2</v>
      </c>
      <c r="F61" s="194">
        <v>9</v>
      </c>
      <c r="G61" s="192">
        <f>VLOOKUP(B61,'03_COMPOSIÇÕES'!A:G,6,FALSE)</f>
        <v>117.730812</v>
      </c>
      <c r="H61" s="192">
        <f>VLOOKUP(B61,'03_COMPOSIÇÕES'!A:G,7,FALSE)</f>
        <v>7.9314529554000002</v>
      </c>
      <c r="I61" s="192">
        <f t="shared" si="17"/>
        <v>1059.5773079999999</v>
      </c>
      <c r="J61" s="192">
        <f t="shared" si="18"/>
        <v>71.383076598599999</v>
      </c>
      <c r="K61" s="192">
        <f t="shared" si="25"/>
        <v>1290.5651611439998</v>
      </c>
      <c r="L61" s="192">
        <f t="shared" si="20"/>
        <v>91.948540966656665</v>
      </c>
      <c r="M61" s="192">
        <f t="shared" si="21"/>
        <v>1382.5137021106566</v>
      </c>
      <c r="N61" s="213"/>
      <c r="O61" s="223"/>
      <c r="P61" s="224"/>
      <c r="Q61" s="225"/>
      <c r="R61" s="224"/>
      <c r="S61" s="224"/>
    </row>
    <row r="62" spans="1:19" s="32" customFormat="1">
      <c r="A62" s="191" t="s">
        <v>18672</v>
      </c>
      <c r="B62" s="191" t="s">
        <v>18482</v>
      </c>
      <c r="C62" s="200" t="s">
        <v>18483</v>
      </c>
      <c r="D62" s="193" t="s">
        <v>62</v>
      </c>
      <c r="E62" s="193" t="s">
        <v>2</v>
      </c>
      <c r="F62" s="194">
        <v>60</v>
      </c>
      <c r="G62" s="192">
        <f>VLOOKUP(B62,'03_COMPOSIÇÕES'!A:G,6,FALSE)</f>
        <v>3.7210000000000001</v>
      </c>
      <c r="H62" s="192">
        <f>VLOOKUP(B62,'03_COMPOSIÇÕES'!A:G,7,FALSE)</f>
        <v>1.2293014499999999</v>
      </c>
      <c r="I62" s="192">
        <f t="shared" si="17"/>
        <v>223.26</v>
      </c>
      <c r="J62" s="192">
        <f t="shared" si="18"/>
        <v>73.758086999999989</v>
      </c>
      <c r="K62" s="192">
        <f t="shared" si="25"/>
        <v>271.93068</v>
      </c>
      <c r="L62" s="192">
        <f t="shared" si="20"/>
        <v>95.007791864699982</v>
      </c>
      <c r="M62" s="192">
        <f t="shared" si="21"/>
        <v>366.93847186469998</v>
      </c>
      <c r="N62" s="213"/>
      <c r="O62" s="223"/>
      <c r="P62" s="224"/>
      <c r="Q62" s="225"/>
      <c r="R62" s="224"/>
      <c r="S62" s="224"/>
    </row>
    <row r="63" spans="1:19" s="32" customFormat="1">
      <c r="A63" s="191" t="s">
        <v>18673</v>
      </c>
      <c r="B63" s="191" t="s">
        <v>18484</v>
      </c>
      <c r="C63" s="200" t="s">
        <v>18485</v>
      </c>
      <c r="D63" s="193" t="s">
        <v>62</v>
      </c>
      <c r="E63" s="193" t="s">
        <v>2</v>
      </c>
      <c r="F63" s="194">
        <v>2</v>
      </c>
      <c r="G63" s="192">
        <f>VLOOKUP(B63,'03_COMPOSIÇÕES'!A:G,6,FALSE)</f>
        <v>39.595999999999997</v>
      </c>
      <c r="H63" s="192">
        <f>VLOOKUP(B63,'03_COMPOSIÇÕES'!A:G,7,FALSE)</f>
        <v>7.3758087000000003</v>
      </c>
      <c r="I63" s="192">
        <f t="shared" si="17"/>
        <v>79.191999999999993</v>
      </c>
      <c r="J63" s="192">
        <f t="shared" si="18"/>
        <v>14.751617400000001</v>
      </c>
      <c r="K63" s="192">
        <f t="shared" si="25"/>
        <v>96.455855999999983</v>
      </c>
      <c r="L63" s="192">
        <f t="shared" si="20"/>
        <v>19.00155837294</v>
      </c>
      <c r="M63" s="192">
        <f t="shared" si="21"/>
        <v>115.45741437293998</v>
      </c>
      <c r="N63" s="213"/>
      <c r="O63" s="223"/>
      <c r="P63" s="224"/>
      <c r="Q63" s="225"/>
      <c r="R63" s="224"/>
      <c r="S63" s="224"/>
    </row>
    <row r="64" spans="1:19" s="32" customFormat="1">
      <c r="A64" s="191" t="s">
        <v>18674</v>
      </c>
      <c r="B64" s="191" t="s">
        <v>18486</v>
      </c>
      <c r="C64" s="200" t="s">
        <v>18487</v>
      </c>
      <c r="D64" s="193" t="s">
        <v>62</v>
      </c>
      <c r="E64" s="193" t="s">
        <v>2</v>
      </c>
      <c r="F64" s="194">
        <v>5</v>
      </c>
      <c r="G64" s="192">
        <f>VLOOKUP(B64,'03_COMPOSIÇÕES'!A:G,6,FALSE)</f>
        <v>576.89</v>
      </c>
      <c r="H64" s="192">
        <f>VLOOKUP(B64,'03_COMPOSIÇÕES'!A:G,7,FALSE)</f>
        <v>49.172058000000007</v>
      </c>
      <c r="I64" s="192">
        <f t="shared" si="17"/>
        <v>2884.45</v>
      </c>
      <c r="J64" s="192">
        <f t="shared" si="18"/>
        <v>245.86029000000002</v>
      </c>
      <c r="K64" s="192">
        <f t="shared" si="25"/>
        <v>3513.2600999999995</v>
      </c>
      <c r="L64" s="192">
        <f t="shared" si="20"/>
        <v>316.69263954900003</v>
      </c>
      <c r="M64" s="192">
        <f t="shared" si="21"/>
        <v>3829.9527395489995</v>
      </c>
      <c r="N64" s="213"/>
      <c r="O64" s="223"/>
      <c r="P64" s="224"/>
      <c r="Q64" s="225"/>
      <c r="R64" s="224"/>
      <c r="S64" s="224"/>
    </row>
    <row r="65" spans="1:19" s="32" customFormat="1">
      <c r="A65" s="191" t="s">
        <v>18675</v>
      </c>
      <c r="B65" s="191" t="s">
        <v>18488</v>
      </c>
      <c r="C65" s="200" t="s">
        <v>18489</v>
      </c>
      <c r="D65" s="193" t="s">
        <v>62</v>
      </c>
      <c r="E65" s="193" t="s">
        <v>2</v>
      </c>
      <c r="F65" s="194">
        <v>9</v>
      </c>
      <c r="G65" s="192">
        <f>VLOOKUP(B65,'03_COMPOSIÇÕES'!A:G,6,FALSE)</f>
        <v>112.7084</v>
      </c>
      <c r="H65" s="192">
        <f>VLOOKUP(B65,'03_COMPOSIÇÕES'!A:G,7,FALSE)</f>
        <v>7.8675292800000003</v>
      </c>
      <c r="I65" s="192">
        <f t="shared" si="17"/>
        <v>1014.3756</v>
      </c>
      <c r="J65" s="192">
        <f t="shared" si="18"/>
        <v>70.807763520000009</v>
      </c>
      <c r="K65" s="192">
        <f t="shared" si="25"/>
        <v>1235.5094807999999</v>
      </c>
      <c r="L65" s="192">
        <f t="shared" si="20"/>
        <v>91.207480190112008</v>
      </c>
      <c r="M65" s="192">
        <f t="shared" si="21"/>
        <v>1326.7169609901118</v>
      </c>
      <c r="N65" s="213"/>
      <c r="O65" s="223"/>
      <c r="P65" s="224"/>
      <c r="Q65" s="225"/>
      <c r="R65" s="224"/>
      <c r="S65" s="224"/>
    </row>
    <row r="66" spans="1:19" s="32" customFormat="1">
      <c r="A66" s="191" t="s">
        <v>18676</v>
      </c>
      <c r="B66" s="191" t="s">
        <v>18490</v>
      </c>
      <c r="C66" s="200" t="s">
        <v>18491</v>
      </c>
      <c r="D66" s="193" t="s">
        <v>62</v>
      </c>
      <c r="E66" s="193" t="s">
        <v>2</v>
      </c>
      <c r="F66" s="194">
        <v>2</v>
      </c>
      <c r="G66" s="192">
        <f>VLOOKUP(B66,'03_COMPOSIÇÕES'!A:G,6,FALSE)</f>
        <v>80.958399999999997</v>
      </c>
      <c r="H66" s="192">
        <f>VLOOKUP(B66,'03_COMPOSIÇÕES'!A:G,7,FALSE)</f>
        <v>7.8675292800000003</v>
      </c>
      <c r="I66" s="192">
        <f t="shared" si="17"/>
        <v>161.91679999999999</v>
      </c>
      <c r="J66" s="192">
        <f t="shared" si="18"/>
        <v>15.735058560000001</v>
      </c>
      <c r="K66" s="192">
        <f t="shared" si="25"/>
        <v>197.21466239999998</v>
      </c>
      <c r="L66" s="192">
        <f t="shared" si="20"/>
        <v>20.268328931136001</v>
      </c>
      <c r="M66" s="192">
        <f t="shared" si="21"/>
        <v>217.48299133113599</v>
      </c>
      <c r="N66" s="213"/>
      <c r="O66" s="223"/>
      <c r="P66" s="224"/>
      <c r="Q66" s="225"/>
      <c r="R66" s="224"/>
      <c r="S66" s="224"/>
    </row>
    <row r="67" spans="1:19" s="32" customFormat="1">
      <c r="A67" s="191" t="s">
        <v>18677</v>
      </c>
      <c r="B67" s="191" t="s">
        <v>18492</v>
      </c>
      <c r="C67" s="200" t="s">
        <v>18493</v>
      </c>
      <c r="D67" s="193" t="s">
        <v>62</v>
      </c>
      <c r="E67" s="193" t="s">
        <v>2</v>
      </c>
      <c r="F67" s="194">
        <v>28</v>
      </c>
      <c r="G67" s="192">
        <f>VLOOKUP(B67,'03_COMPOSIÇÕES'!A:G,6,FALSE)</f>
        <v>5.1369999999999996</v>
      </c>
      <c r="H67" s="192">
        <f>VLOOKUP(B67,'03_COMPOSIÇÕES'!A:G,7,FALSE)</f>
        <v>8.6051101500000016</v>
      </c>
      <c r="I67" s="192">
        <f t="shared" si="17"/>
        <v>143.83599999999998</v>
      </c>
      <c r="J67" s="192">
        <f t="shared" si="18"/>
        <v>240.94308420000004</v>
      </c>
      <c r="K67" s="192">
        <f t="shared" si="25"/>
        <v>175.19224799999998</v>
      </c>
      <c r="L67" s="192">
        <f t="shared" si="20"/>
        <v>310.35878675802007</v>
      </c>
      <c r="M67" s="192">
        <f t="shared" si="21"/>
        <v>485.55103475802002</v>
      </c>
      <c r="N67" s="213"/>
      <c r="O67" s="223"/>
      <c r="P67" s="224"/>
      <c r="Q67" s="225"/>
      <c r="R67" s="224"/>
      <c r="S67" s="224"/>
    </row>
    <row r="68" spans="1:19" s="32" customFormat="1">
      <c r="A68" s="191" t="s">
        <v>18678</v>
      </c>
      <c r="B68" s="191" t="s">
        <v>18494</v>
      </c>
      <c r="C68" s="200" t="s">
        <v>18495</v>
      </c>
      <c r="D68" s="193" t="s">
        <v>62</v>
      </c>
      <c r="E68" s="193" t="s">
        <v>2</v>
      </c>
      <c r="F68" s="194">
        <v>16</v>
      </c>
      <c r="G68" s="192">
        <f>VLOOKUP(B68,'03_COMPOSIÇÕES'!A:G,6,FALSE)</f>
        <v>20.070000000000004</v>
      </c>
      <c r="H68" s="192">
        <f>VLOOKUP(B68,'03_COMPOSIÇÕES'!A:G,7,FALSE)</f>
        <v>12.293014500000002</v>
      </c>
      <c r="I68" s="192">
        <f t="shared" si="17"/>
        <v>321.12000000000006</v>
      </c>
      <c r="J68" s="192">
        <f t="shared" si="18"/>
        <v>196.68823200000003</v>
      </c>
      <c r="K68" s="192">
        <f t="shared" si="25"/>
        <v>391.12416000000007</v>
      </c>
      <c r="L68" s="192">
        <f t="shared" si="20"/>
        <v>253.35411163920003</v>
      </c>
      <c r="M68" s="192">
        <f t="shared" si="21"/>
        <v>644.4782716392001</v>
      </c>
      <c r="N68" s="213"/>
      <c r="O68" s="223"/>
      <c r="P68" s="224"/>
      <c r="Q68" s="225"/>
      <c r="R68" s="224"/>
      <c r="S68" s="224"/>
    </row>
    <row r="69" spans="1:19" s="32" customFormat="1">
      <c r="A69" s="191" t="s">
        <v>18679</v>
      </c>
      <c r="B69" s="191" t="s">
        <v>18496</v>
      </c>
      <c r="C69" s="200" t="s">
        <v>18497</v>
      </c>
      <c r="D69" s="193" t="s">
        <v>62</v>
      </c>
      <c r="E69" s="193" t="s">
        <v>2</v>
      </c>
      <c r="F69" s="194">
        <v>40</v>
      </c>
      <c r="G69" s="192">
        <f>VLOOKUP(B69,'03_COMPOSIÇÕES'!A:G,6,FALSE)</f>
        <v>9.1289999999999996</v>
      </c>
      <c r="H69" s="192">
        <f>VLOOKUP(B69,'03_COMPOSIÇÕES'!A:G,7,FALSE)</f>
        <v>11.06371305</v>
      </c>
      <c r="I69" s="192">
        <f t="shared" si="17"/>
        <v>365.15999999999997</v>
      </c>
      <c r="J69" s="192">
        <f t="shared" si="18"/>
        <v>442.54852200000005</v>
      </c>
      <c r="K69" s="192">
        <f t="shared" si="25"/>
        <v>444.76487999999995</v>
      </c>
      <c r="L69" s="192">
        <f t="shared" si="20"/>
        <v>570.04675118820012</v>
      </c>
      <c r="M69" s="192">
        <f t="shared" si="21"/>
        <v>1014.8116311882001</v>
      </c>
      <c r="N69" s="213"/>
      <c r="O69" s="223"/>
      <c r="P69" s="224"/>
      <c r="Q69" s="225"/>
      <c r="R69" s="224"/>
      <c r="S69" s="224"/>
    </row>
    <row r="70" spans="1:19" s="32" customFormat="1">
      <c r="A70" s="191" t="s">
        <v>18680</v>
      </c>
      <c r="B70" s="191" t="s">
        <v>18498</v>
      </c>
      <c r="C70" s="200" t="s">
        <v>18499</v>
      </c>
      <c r="D70" s="193" t="s">
        <v>62</v>
      </c>
      <c r="E70" s="193" t="s">
        <v>2</v>
      </c>
      <c r="F70" s="194">
        <v>52</v>
      </c>
      <c r="G70" s="192">
        <f>VLOOKUP(B70,'03_COMPOSIÇÕES'!A:G,6,FALSE)</f>
        <v>12.546999999999997</v>
      </c>
      <c r="H70" s="192">
        <f>VLOOKUP(B70,'03_COMPOSIÇÕES'!A:G,7,FALSE)</f>
        <v>8.6051101500000016</v>
      </c>
      <c r="I70" s="192">
        <f t="shared" si="17"/>
        <v>652.44399999999985</v>
      </c>
      <c r="J70" s="192">
        <f t="shared" si="18"/>
        <v>447.46572780000008</v>
      </c>
      <c r="K70" s="192">
        <f t="shared" si="25"/>
        <v>794.67679199999975</v>
      </c>
      <c r="L70" s="192">
        <f t="shared" si="20"/>
        <v>576.38060397918014</v>
      </c>
      <c r="M70" s="192">
        <f t="shared" si="21"/>
        <v>1371.05739597918</v>
      </c>
      <c r="N70" s="213"/>
      <c r="O70" s="223"/>
      <c r="P70" s="224"/>
      <c r="Q70" s="225"/>
      <c r="R70" s="224"/>
      <c r="S70" s="224"/>
    </row>
    <row r="71" spans="1:19" s="32" customFormat="1">
      <c r="A71" s="191" t="s">
        <v>18681</v>
      </c>
      <c r="B71" s="191" t="s">
        <v>4854</v>
      </c>
      <c r="C71" s="200" t="s">
        <v>4887</v>
      </c>
      <c r="D71" s="193" t="s">
        <v>62</v>
      </c>
      <c r="E71" s="193" t="s">
        <v>2</v>
      </c>
      <c r="F71" s="194">
        <v>4</v>
      </c>
      <c r="G71" s="192">
        <f>VLOOKUP(B71,'03_COMPOSIÇÕES'!A:G,6,FALSE)</f>
        <v>2.5859999999999994</v>
      </c>
      <c r="H71" s="192">
        <f>VLOOKUP(B71,'03_COMPOSIÇÕES'!A:G,7,FALSE)</f>
        <v>7.3758087000000003</v>
      </c>
      <c r="I71" s="192">
        <f t="shared" si="17"/>
        <v>10.343999999999998</v>
      </c>
      <c r="J71" s="192">
        <f t="shared" si="18"/>
        <v>29.503234800000001</v>
      </c>
      <c r="K71" s="192">
        <f t="shared" si="25"/>
        <v>12.598991999999997</v>
      </c>
      <c r="L71" s="192">
        <f t="shared" si="20"/>
        <v>38.00311674588</v>
      </c>
      <c r="M71" s="192">
        <f t="shared" si="21"/>
        <v>50.602108745879995</v>
      </c>
      <c r="N71" s="213"/>
      <c r="O71" s="223"/>
      <c r="P71" s="224"/>
      <c r="Q71" s="225"/>
      <c r="R71" s="224"/>
      <c r="S71" s="224"/>
    </row>
    <row r="72" spans="1:19" s="32" customFormat="1">
      <c r="A72" s="191" t="s">
        <v>18682</v>
      </c>
      <c r="B72" s="191" t="s">
        <v>18500</v>
      </c>
      <c r="C72" s="200" t="s">
        <v>18501</v>
      </c>
      <c r="D72" s="193" t="s">
        <v>62</v>
      </c>
      <c r="E72" s="193" t="s">
        <v>2</v>
      </c>
      <c r="F72" s="194">
        <v>10</v>
      </c>
      <c r="G72" s="192">
        <f>VLOOKUP(B72,'03_COMPOSIÇÕES'!A:G,6,FALSE)</f>
        <v>20.968799999999998</v>
      </c>
      <c r="H72" s="192">
        <f>VLOOKUP(B72,'03_COMPOSIÇÕES'!A:G,7,FALSE)</f>
        <v>5.9006469599999996</v>
      </c>
      <c r="I72" s="192">
        <f t="shared" si="17"/>
        <v>209.68799999999999</v>
      </c>
      <c r="J72" s="192">
        <f t="shared" si="18"/>
        <v>59.006469599999996</v>
      </c>
      <c r="K72" s="192">
        <f t="shared" si="25"/>
        <v>255.39998399999999</v>
      </c>
      <c r="L72" s="192">
        <f t="shared" si="20"/>
        <v>76.00623349176</v>
      </c>
      <c r="M72" s="192">
        <f t="shared" si="21"/>
        <v>331.40621749176</v>
      </c>
      <c r="N72" s="213"/>
      <c r="O72" s="223"/>
      <c r="P72" s="224"/>
      <c r="Q72" s="225"/>
      <c r="R72" s="224"/>
      <c r="S72" s="224"/>
    </row>
    <row r="73" spans="1:19" s="32" customFormat="1">
      <c r="A73" s="191"/>
      <c r="B73" s="191"/>
      <c r="C73" s="200"/>
      <c r="D73" s="193"/>
      <c r="E73" s="193"/>
      <c r="F73" s="194"/>
      <c r="G73" s="192"/>
      <c r="H73" s="192"/>
      <c r="I73" s="192"/>
      <c r="J73" s="192"/>
      <c r="K73" s="192"/>
      <c r="L73" s="192"/>
      <c r="M73" s="192"/>
      <c r="N73" s="213"/>
      <c r="O73" s="223"/>
      <c r="P73" s="224"/>
      <c r="Q73" s="225"/>
      <c r="R73" s="224"/>
      <c r="S73" s="224"/>
    </row>
    <row r="74" spans="1:19" s="32" customFormat="1">
      <c r="A74" s="190" t="s">
        <v>9546</v>
      </c>
      <c r="B74" s="191"/>
      <c r="C74" s="200" t="s">
        <v>18502</v>
      </c>
      <c r="D74" s="193"/>
      <c r="E74" s="193"/>
      <c r="F74" s="194"/>
      <c r="G74" s="192"/>
      <c r="H74" s="192"/>
      <c r="I74" s="192">
        <f t="shared" ref="I74:M74" si="26">SUBTOTAL(9,I75:I102)</f>
        <v>41753.323999999993</v>
      </c>
      <c r="J74" s="192">
        <f t="shared" si="26"/>
        <v>8563.3014101000008</v>
      </c>
      <c r="K74" s="192">
        <f t="shared" si="26"/>
        <v>50855.548631999998</v>
      </c>
      <c r="L74" s="192">
        <f t="shared" si="26"/>
        <v>11030.38854634981</v>
      </c>
      <c r="M74" s="192">
        <f t="shared" si="26"/>
        <v>61885.937178349806</v>
      </c>
      <c r="N74" s="213"/>
      <c r="O74" s="223"/>
      <c r="P74" s="224"/>
      <c r="Q74" s="225"/>
      <c r="R74" s="224"/>
      <c r="S74" s="224"/>
    </row>
    <row r="75" spans="1:19" s="32" customFormat="1">
      <c r="A75" s="191" t="s">
        <v>15819</v>
      </c>
      <c r="B75" s="191" t="s">
        <v>15816</v>
      </c>
      <c r="C75" s="200" t="s">
        <v>18503</v>
      </c>
      <c r="D75" s="193" t="s">
        <v>62</v>
      </c>
      <c r="E75" s="193" t="s">
        <v>2</v>
      </c>
      <c r="F75" s="194">
        <v>30</v>
      </c>
      <c r="G75" s="192">
        <f>VLOOKUP(B75,'03_COMPOSIÇÕES'!A:G,6,FALSE)</f>
        <v>13.77</v>
      </c>
      <c r="H75" s="192">
        <f>VLOOKUP(B75,'03_COMPOSIÇÕES'!A:G,7,FALSE)</f>
        <v>4.4094785000000005</v>
      </c>
      <c r="I75" s="192">
        <f t="shared" ref="I75:I102" si="27">$F75*$G75</f>
        <v>413.09999999999997</v>
      </c>
      <c r="J75" s="192">
        <f t="shared" ref="J75:J102" si="28">$F75*$H75</f>
        <v>132.28435500000001</v>
      </c>
      <c r="K75" s="192">
        <f t="shared" ref="K75:K102" si="29">$I75*(1+BDI_MAT)</f>
        <v>503.15579999999994</v>
      </c>
      <c r="L75" s="192">
        <f t="shared" ref="L75:L102" si="30">$J75*(1+BDI_MDO)</f>
        <v>170.39547767550002</v>
      </c>
      <c r="M75" s="192">
        <f t="shared" ref="M75:M102" si="31">SUM(K75:L75)</f>
        <v>673.55127767549993</v>
      </c>
      <c r="N75" s="213"/>
      <c r="O75" s="223"/>
      <c r="P75" s="224"/>
      <c r="Q75" s="225"/>
      <c r="R75" s="224"/>
      <c r="S75" s="224"/>
    </row>
    <row r="76" spans="1:19" s="32" customFormat="1">
      <c r="A76" s="191" t="s">
        <v>18684</v>
      </c>
      <c r="B76" s="191" t="s">
        <v>18504</v>
      </c>
      <c r="C76" s="200" t="s">
        <v>18505</v>
      </c>
      <c r="D76" s="193" t="s">
        <v>62</v>
      </c>
      <c r="E76" s="193" t="s">
        <v>63</v>
      </c>
      <c r="F76" s="194">
        <v>8</v>
      </c>
      <c r="G76" s="192">
        <f>VLOOKUP(B76,'03_COMPOSIÇÕES'!A:G,6,FALSE)</f>
        <v>19.29</v>
      </c>
      <c r="H76" s="192">
        <f>VLOOKUP(B76,'03_COMPOSIÇÕES'!A:G,7,FALSE)</f>
        <v>11.02369625</v>
      </c>
      <c r="I76" s="192">
        <f t="shared" si="27"/>
        <v>154.32</v>
      </c>
      <c r="J76" s="192">
        <f t="shared" si="28"/>
        <v>88.189570000000003</v>
      </c>
      <c r="K76" s="192">
        <f t="shared" si="29"/>
        <v>187.96176</v>
      </c>
      <c r="L76" s="192">
        <f t="shared" si="30"/>
        <v>113.596985117</v>
      </c>
      <c r="M76" s="192">
        <f t="shared" si="31"/>
        <v>301.558745117</v>
      </c>
      <c r="N76" s="213"/>
      <c r="O76" s="223"/>
      <c r="P76" s="224"/>
      <c r="Q76" s="225"/>
      <c r="R76" s="224"/>
      <c r="S76" s="224"/>
    </row>
    <row r="77" spans="1:19" s="32" customFormat="1" ht="26.25">
      <c r="A77" s="191" t="s">
        <v>18685</v>
      </c>
      <c r="B77" s="191" t="s">
        <v>18506</v>
      </c>
      <c r="C77" s="200" t="s">
        <v>18507</v>
      </c>
      <c r="D77" s="193" t="s">
        <v>62</v>
      </c>
      <c r="E77" s="193" t="s">
        <v>2</v>
      </c>
      <c r="F77" s="194">
        <v>12</v>
      </c>
      <c r="G77" s="192">
        <f>VLOOKUP(B77,'03_COMPOSIÇÕES'!A:G,6,FALSE)</f>
        <v>121.25</v>
      </c>
      <c r="H77" s="192">
        <f>VLOOKUP(B77,'03_COMPOSIÇÕES'!A:G,7,FALSE)</f>
        <v>44.094785000000002</v>
      </c>
      <c r="I77" s="192">
        <f t="shared" si="27"/>
        <v>1455</v>
      </c>
      <c r="J77" s="192">
        <f t="shared" si="28"/>
        <v>529.13742000000002</v>
      </c>
      <c r="K77" s="192">
        <f t="shared" si="29"/>
        <v>1772.19</v>
      </c>
      <c r="L77" s="192">
        <f t="shared" si="30"/>
        <v>681.58191070200007</v>
      </c>
      <c r="M77" s="192">
        <f t="shared" si="31"/>
        <v>2453.7719107020002</v>
      </c>
      <c r="N77" s="213"/>
      <c r="O77" s="223"/>
      <c r="P77" s="224"/>
      <c r="Q77" s="225"/>
      <c r="R77" s="224"/>
      <c r="S77" s="224"/>
    </row>
    <row r="78" spans="1:19" s="32" customFormat="1">
      <c r="A78" s="191" t="s">
        <v>18686</v>
      </c>
      <c r="B78" s="191" t="s">
        <v>18508</v>
      </c>
      <c r="C78" s="200" t="s">
        <v>18509</v>
      </c>
      <c r="D78" s="193" t="s">
        <v>62</v>
      </c>
      <c r="E78" s="193" t="s">
        <v>2</v>
      </c>
      <c r="F78" s="194">
        <v>5</v>
      </c>
      <c r="G78" s="192">
        <f>VLOOKUP(B78,'03_COMPOSIÇÕES'!A:G,6,FALSE)</f>
        <v>9.8099999999999987</v>
      </c>
      <c r="H78" s="192">
        <f>VLOOKUP(B78,'03_COMPOSIÇÕES'!A:G,7,FALSE)</f>
        <v>4.4094785000000005</v>
      </c>
      <c r="I78" s="192">
        <f t="shared" si="27"/>
        <v>49.05</v>
      </c>
      <c r="J78" s="192">
        <f t="shared" si="28"/>
        <v>22.047392500000001</v>
      </c>
      <c r="K78" s="192">
        <f t="shared" si="29"/>
        <v>59.742899999999992</v>
      </c>
      <c r="L78" s="192">
        <f t="shared" si="30"/>
        <v>28.399246279250001</v>
      </c>
      <c r="M78" s="192">
        <f t="shared" si="31"/>
        <v>88.142146279249999</v>
      </c>
      <c r="N78" s="213"/>
      <c r="O78" s="223"/>
      <c r="P78" s="224"/>
      <c r="Q78" s="225"/>
      <c r="R78" s="224"/>
      <c r="S78" s="224"/>
    </row>
    <row r="79" spans="1:19" s="32" customFormat="1">
      <c r="A79" s="191" t="s">
        <v>18687</v>
      </c>
      <c r="B79" s="191" t="s">
        <v>18510</v>
      </c>
      <c r="C79" s="200" t="s">
        <v>18511</v>
      </c>
      <c r="D79" s="193" t="s">
        <v>62</v>
      </c>
      <c r="E79" s="193" t="s">
        <v>2</v>
      </c>
      <c r="F79" s="194">
        <v>5</v>
      </c>
      <c r="G79" s="192">
        <f>VLOOKUP(B79,'03_COMPOSIÇÕES'!A:G,6,FALSE)</f>
        <v>15.959999999999999</v>
      </c>
      <c r="H79" s="192">
        <f>VLOOKUP(B79,'03_COMPOSIÇÕES'!A:G,7,FALSE)</f>
        <v>4.4094785000000005</v>
      </c>
      <c r="I79" s="192">
        <f t="shared" si="27"/>
        <v>79.8</v>
      </c>
      <c r="J79" s="192">
        <f t="shared" si="28"/>
        <v>22.047392500000001</v>
      </c>
      <c r="K79" s="192">
        <f t="shared" si="29"/>
        <v>97.196399999999997</v>
      </c>
      <c r="L79" s="192">
        <f t="shared" si="30"/>
        <v>28.399246279250001</v>
      </c>
      <c r="M79" s="192">
        <f t="shared" si="31"/>
        <v>125.59564627924999</v>
      </c>
      <c r="N79" s="213"/>
      <c r="O79" s="223"/>
      <c r="P79" s="224"/>
      <c r="Q79" s="225"/>
      <c r="R79" s="224"/>
      <c r="S79" s="224"/>
    </row>
    <row r="80" spans="1:19" s="32" customFormat="1" ht="26.25">
      <c r="A80" s="191" t="s">
        <v>18688</v>
      </c>
      <c r="B80" s="191" t="s">
        <v>18512</v>
      </c>
      <c r="C80" s="200" t="s">
        <v>18513</v>
      </c>
      <c r="D80" s="193" t="s">
        <v>62</v>
      </c>
      <c r="E80" s="193" t="s">
        <v>2</v>
      </c>
      <c r="F80" s="194">
        <v>30</v>
      </c>
      <c r="G80" s="192">
        <f>VLOOKUP(B80,'03_COMPOSIÇÕES'!A:G,6,FALSE)</f>
        <v>0.17500000000000002</v>
      </c>
      <c r="H80" s="192">
        <f>VLOOKUP(B80,'03_COMPOSIÇÕES'!A:G,7,FALSE)</f>
        <v>0.80329629999999996</v>
      </c>
      <c r="I80" s="192">
        <f t="shared" si="27"/>
        <v>5.2500000000000009</v>
      </c>
      <c r="J80" s="192">
        <f t="shared" si="28"/>
        <v>24.098889</v>
      </c>
      <c r="K80" s="192">
        <f t="shared" si="29"/>
        <v>6.3945000000000007</v>
      </c>
      <c r="L80" s="192">
        <f t="shared" si="30"/>
        <v>31.041778920900001</v>
      </c>
      <c r="M80" s="192">
        <f t="shared" si="31"/>
        <v>37.436278920900001</v>
      </c>
      <c r="N80" s="213"/>
      <c r="O80" s="223"/>
      <c r="P80" s="224"/>
      <c r="Q80" s="225"/>
      <c r="R80" s="224"/>
      <c r="S80" s="224"/>
    </row>
    <row r="81" spans="1:19" s="32" customFormat="1">
      <c r="A81" s="191" t="s">
        <v>18689</v>
      </c>
      <c r="B81" s="191" t="s">
        <v>18514</v>
      </c>
      <c r="C81" s="200" t="s">
        <v>18515</v>
      </c>
      <c r="D81" s="193" t="s">
        <v>62</v>
      </c>
      <c r="E81" s="193" t="s">
        <v>80</v>
      </c>
      <c r="F81" s="194">
        <v>34.200000000000003</v>
      </c>
      <c r="G81" s="192">
        <f>VLOOKUP(B81,'03_COMPOSIÇÕES'!A:G,6,FALSE)</f>
        <v>5.3900000000000006</v>
      </c>
      <c r="H81" s="192">
        <f>VLOOKUP(B81,'03_COMPOSIÇÕES'!A:G,7,FALSE)</f>
        <v>4.4094785000000005</v>
      </c>
      <c r="I81" s="192">
        <f t="shared" si="27"/>
        <v>184.33800000000002</v>
      </c>
      <c r="J81" s="192">
        <f t="shared" si="28"/>
        <v>150.80416470000003</v>
      </c>
      <c r="K81" s="192">
        <f t="shared" si="29"/>
        <v>224.52368400000003</v>
      </c>
      <c r="L81" s="192">
        <f t="shared" si="30"/>
        <v>194.25084455007004</v>
      </c>
      <c r="M81" s="192">
        <f t="shared" si="31"/>
        <v>418.77452855007004</v>
      </c>
      <c r="N81" s="213"/>
      <c r="O81" s="223"/>
      <c r="P81" s="224"/>
      <c r="Q81" s="225"/>
      <c r="R81" s="224"/>
      <c r="S81" s="224"/>
    </row>
    <row r="82" spans="1:19" s="32" customFormat="1">
      <c r="A82" s="191" t="s">
        <v>18683</v>
      </c>
      <c r="B82" s="191" t="s">
        <v>18516</v>
      </c>
      <c r="C82" s="200" t="s">
        <v>18517</v>
      </c>
      <c r="D82" s="193" t="s">
        <v>62</v>
      </c>
      <c r="E82" s="193" t="s">
        <v>80</v>
      </c>
      <c r="F82" s="194">
        <v>60</v>
      </c>
      <c r="G82" s="192">
        <f>VLOOKUP(B82,'03_COMPOSIÇÕES'!A:G,6,FALSE)</f>
        <v>7.89</v>
      </c>
      <c r="H82" s="192">
        <f>VLOOKUP(B82,'03_COMPOSIÇÕES'!A:G,7,FALSE)</f>
        <v>4.4094785000000005</v>
      </c>
      <c r="I82" s="192">
        <f t="shared" si="27"/>
        <v>473.4</v>
      </c>
      <c r="J82" s="192">
        <f t="shared" si="28"/>
        <v>264.56871000000001</v>
      </c>
      <c r="K82" s="192">
        <f t="shared" si="29"/>
        <v>576.60119999999995</v>
      </c>
      <c r="L82" s="192">
        <f t="shared" si="30"/>
        <v>340.79095535100004</v>
      </c>
      <c r="M82" s="192">
        <f t="shared" si="31"/>
        <v>917.39215535099993</v>
      </c>
      <c r="N82" s="213"/>
      <c r="O82" s="223"/>
      <c r="P82" s="224"/>
      <c r="Q82" s="225"/>
      <c r="R82" s="224"/>
      <c r="S82" s="224"/>
    </row>
    <row r="83" spans="1:19" s="32" customFormat="1">
      <c r="A83" s="191" t="s">
        <v>18690</v>
      </c>
      <c r="B83" s="191" t="s">
        <v>18518</v>
      </c>
      <c r="C83" s="200" t="s">
        <v>18519</v>
      </c>
      <c r="D83" s="193" t="s">
        <v>62</v>
      </c>
      <c r="E83" s="193" t="s">
        <v>80</v>
      </c>
      <c r="F83" s="194">
        <v>16</v>
      </c>
      <c r="G83" s="192">
        <f>VLOOKUP(B83,'03_COMPOSIÇÕES'!A:G,6,FALSE)</f>
        <v>18.599999999999998</v>
      </c>
      <c r="H83" s="192">
        <f>VLOOKUP(B83,'03_COMPOSIÇÕES'!A:G,7,FALSE)</f>
        <v>4.4094785000000005</v>
      </c>
      <c r="I83" s="192">
        <f t="shared" si="27"/>
        <v>297.59999999999997</v>
      </c>
      <c r="J83" s="192">
        <f t="shared" si="28"/>
        <v>70.551656000000008</v>
      </c>
      <c r="K83" s="192">
        <f t="shared" si="29"/>
        <v>362.47679999999997</v>
      </c>
      <c r="L83" s="192">
        <f t="shared" si="30"/>
        <v>90.877588093600011</v>
      </c>
      <c r="M83" s="192">
        <f t="shared" si="31"/>
        <v>453.35438809359999</v>
      </c>
      <c r="N83" s="213"/>
      <c r="O83" s="223"/>
      <c r="P83" s="224"/>
      <c r="Q83" s="225"/>
      <c r="R83" s="224"/>
      <c r="S83" s="224"/>
    </row>
    <row r="84" spans="1:19" s="32" customFormat="1">
      <c r="A84" s="191" t="s">
        <v>18691</v>
      </c>
      <c r="B84" s="191" t="s">
        <v>18459</v>
      </c>
      <c r="C84" s="200" t="s">
        <v>4412</v>
      </c>
      <c r="D84" s="193" t="s">
        <v>62</v>
      </c>
      <c r="E84" s="193" t="s">
        <v>2</v>
      </c>
      <c r="F84" s="194">
        <v>70</v>
      </c>
      <c r="G84" s="192">
        <f>VLOOKUP(B84,'03_COMPOSIÇÕES'!A:G,6,FALSE)</f>
        <v>1.1748000000000001</v>
      </c>
      <c r="H84" s="192">
        <f>VLOOKUP(B84,'03_COMPOSIÇÕES'!A:G,7,FALSE)</f>
        <v>0.81153384000000006</v>
      </c>
      <c r="I84" s="192">
        <f t="shared" si="27"/>
        <v>82.236000000000004</v>
      </c>
      <c r="J84" s="192">
        <f t="shared" si="28"/>
        <v>56.807368800000006</v>
      </c>
      <c r="K84" s="192">
        <f t="shared" si="29"/>
        <v>100.163448</v>
      </c>
      <c r="L84" s="192">
        <f t="shared" si="30"/>
        <v>73.173571751280008</v>
      </c>
      <c r="M84" s="192">
        <f t="shared" si="31"/>
        <v>173.33701975128002</v>
      </c>
      <c r="N84" s="213"/>
      <c r="O84" s="223"/>
      <c r="P84" s="224"/>
      <c r="Q84" s="225"/>
      <c r="R84" s="224"/>
      <c r="S84" s="224"/>
    </row>
    <row r="85" spans="1:19" s="32" customFormat="1">
      <c r="A85" s="191" t="s">
        <v>18692</v>
      </c>
      <c r="B85" s="191" t="s">
        <v>18520</v>
      </c>
      <c r="C85" s="200" t="s">
        <v>18521</v>
      </c>
      <c r="D85" s="193" t="s">
        <v>62</v>
      </c>
      <c r="E85" s="193" t="s">
        <v>65</v>
      </c>
      <c r="F85" s="194">
        <v>20</v>
      </c>
      <c r="G85" s="192">
        <f>VLOOKUP(B85,'03_COMPOSIÇÕES'!A:G,6,FALSE)</f>
        <v>0.67749999999999999</v>
      </c>
      <c r="H85" s="192">
        <f>VLOOKUP(B85,'03_COMPOSIÇÕES'!A:G,7,FALSE)</f>
        <v>8.0329629999999999E-2</v>
      </c>
      <c r="I85" s="192">
        <f t="shared" si="27"/>
        <v>13.55</v>
      </c>
      <c r="J85" s="192">
        <f t="shared" si="28"/>
        <v>1.6065925999999999</v>
      </c>
      <c r="K85" s="192">
        <f t="shared" si="29"/>
        <v>16.503900000000002</v>
      </c>
      <c r="L85" s="192">
        <f t="shared" si="30"/>
        <v>2.0694519280599999</v>
      </c>
      <c r="M85" s="192">
        <f t="shared" si="31"/>
        <v>18.573351928060003</v>
      </c>
      <c r="N85" s="213"/>
      <c r="O85" s="223"/>
      <c r="P85" s="224"/>
      <c r="Q85" s="225"/>
      <c r="R85" s="224"/>
      <c r="S85" s="224"/>
    </row>
    <row r="86" spans="1:19" s="32" customFormat="1">
      <c r="A86" s="191" t="s">
        <v>18693</v>
      </c>
      <c r="B86" s="191" t="s">
        <v>18522</v>
      </c>
      <c r="C86" s="200" t="s">
        <v>18523</v>
      </c>
      <c r="D86" s="193" t="s">
        <v>62</v>
      </c>
      <c r="E86" s="193" t="s">
        <v>2</v>
      </c>
      <c r="F86" s="194">
        <v>8</v>
      </c>
      <c r="G86" s="192">
        <f>VLOOKUP(B86,'03_COMPOSIÇÕES'!A:G,6,FALSE)</f>
        <v>82.28</v>
      </c>
      <c r="H86" s="192">
        <f>VLOOKUP(B86,'03_COMPOSIÇÕES'!A:G,7,FALSE)</f>
        <v>15.433174750000001</v>
      </c>
      <c r="I86" s="192">
        <f t="shared" si="27"/>
        <v>658.24</v>
      </c>
      <c r="J86" s="192">
        <f t="shared" si="28"/>
        <v>123.46539800000001</v>
      </c>
      <c r="K86" s="192">
        <f t="shared" si="29"/>
        <v>801.73631999999998</v>
      </c>
      <c r="L86" s="192">
        <f t="shared" si="30"/>
        <v>159.03577916380002</v>
      </c>
      <c r="M86" s="192">
        <f t="shared" si="31"/>
        <v>960.77209916380002</v>
      </c>
      <c r="N86" s="213"/>
      <c r="O86" s="223"/>
      <c r="P86" s="224"/>
      <c r="Q86" s="225"/>
      <c r="R86" s="224"/>
      <c r="S86" s="224"/>
    </row>
    <row r="87" spans="1:19" s="32" customFormat="1">
      <c r="A87" s="191" t="s">
        <v>18694</v>
      </c>
      <c r="B87" s="191" t="s">
        <v>18524</v>
      </c>
      <c r="C87" s="200" t="s">
        <v>18525</v>
      </c>
      <c r="D87" s="193" t="s">
        <v>62</v>
      </c>
      <c r="E87" s="193" t="s">
        <v>2</v>
      </c>
      <c r="F87" s="194">
        <v>10</v>
      </c>
      <c r="G87" s="192">
        <f>VLOOKUP(B87,'03_COMPOSIÇÕES'!A:G,6,FALSE)</f>
        <v>29.94</v>
      </c>
      <c r="H87" s="192">
        <f>VLOOKUP(B87,'03_COMPOSIÇÕES'!A:G,7,FALSE)</f>
        <v>8.818957000000001</v>
      </c>
      <c r="I87" s="192">
        <f t="shared" si="27"/>
        <v>299.40000000000003</v>
      </c>
      <c r="J87" s="192">
        <f t="shared" si="28"/>
        <v>88.189570000000003</v>
      </c>
      <c r="K87" s="192">
        <f t="shared" si="29"/>
        <v>364.66920000000005</v>
      </c>
      <c r="L87" s="192">
        <f t="shared" si="30"/>
        <v>113.596985117</v>
      </c>
      <c r="M87" s="192">
        <f t="shared" si="31"/>
        <v>478.26618511700008</v>
      </c>
      <c r="N87" s="213"/>
      <c r="O87" s="223"/>
      <c r="P87" s="224"/>
      <c r="Q87" s="225"/>
      <c r="R87" s="224"/>
      <c r="S87" s="224"/>
    </row>
    <row r="88" spans="1:19" s="32" customFormat="1">
      <c r="A88" s="191" t="s">
        <v>18695</v>
      </c>
      <c r="B88" s="191" t="s">
        <v>18526</v>
      </c>
      <c r="C88" s="200" t="s">
        <v>18527</v>
      </c>
      <c r="D88" s="193" t="s">
        <v>62</v>
      </c>
      <c r="E88" s="193" t="s">
        <v>2</v>
      </c>
      <c r="F88" s="194">
        <v>5</v>
      </c>
      <c r="G88" s="192">
        <f>VLOOKUP(B88,'03_COMPOSIÇÕES'!A:G,6,FALSE)</f>
        <v>28.35</v>
      </c>
      <c r="H88" s="192">
        <f>VLOOKUP(B88,'03_COMPOSIÇÕES'!A:G,7,FALSE)</f>
        <v>8.818957000000001</v>
      </c>
      <c r="I88" s="192">
        <f t="shared" si="27"/>
        <v>141.75</v>
      </c>
      <c r="J88" s="192">
        <f t="shared" si="28"/>
        <v>44.094785000000002</v>
      </c>
      <c r="K88" s="192">
        <f t="shared" si="29"/>
        <v>172.6515</v>
      </c>
      <c r="L88" s="192">
        <f t="shared" si="30"/>
        <v>56.798492558500001</v>
      </c>
      <c r="M88" s="192">
        <f t="shared" si="31"/>
        <v>229.44999255850001</v>
      </c>
      <c r="N88" s="213"/>
      <c r="O88" s="223"/>
      <c r="P88" s="224"/>
      <c r="Q88" s="225"/>
      <c r="R88" s="224"/>
      <c r="S88" s="224"/>
    </row>
    <row r="89" spans="1:19" s="32" customFormat="1">
      <c r="A89" s="191" t="s">
        <v>18696</v>
      </c>
      <c r="B89" s="191" t="s">
        <v>18528</v>
      </c>
      <c r="C89" s="200" t="s">
        <v>18529</v>
      </c>
      <c r="D89" s="193" t="s">
        <v>62</v>
      </c>
      <c r="E89" s="193" t="s">
        <v>80</v>
      </c>
      <c r="F89" s="194">
        <v>15</v>
      </c>
      <c r="G89" s="192">
        <f>VLOOKUP(B89,'03_COMPOSIÇÕES'!A:G,6,FALSE)</f>
        <v>19.3</v>
      </c>
      <c r="H89" s="192">
        <f>VLOOKUP(B89,'03_COMPOSIÇÕES'!A:G,7,FALSE)</f>
        <v>8.818957000000001</v>
      </c>
      <c r="I89" s="192">
        <f t="shared" si="27"/>
        <v>289.5</v>
      </c>
      <c r="J89" s="192">
        <f t="shared" si="28"/>
        <v>132.28435500000001</v>
      </c>
      <c r="K89" s="192">
        <f t="shared" si="29"/>
        <v>352.61099999999999</v>
      </c>
      <c r="L89" s="192">
        <f t="shared" si="30"/>
        <v>170.39547767550002</v>
      </c>
      <c r="M89" s="192">
        <f t="shared" si="31"/>
        <v>523.00647767550004</v>
      </c>
      <c r="N89" s="213"/>
      <c r="O89" s="223"/>
      <c r="P89" s="224"/>
      <c r="Q89" s="225"/>
      <c r="R89" s="224"/>
      <c r="S89" s="224"/>
    </row>
    <row r="90" spans="1:19" s="32" customFormat="1">
      <c r="A90" s="191" t="s">
        <v>18697</v>
      </c>
      <c r="B90" s="191" t="s">
        <v>18530</v>
      </c>
      <c r="C90" s="200" t="s">
        <v>18531</v>
      </c>
      <c r="D90" s="193" t="s">
        <v>62</v>
      </c>
      <c r="E90" s="193" t="s">
        <v>2</v>
      </c>
      <c r="F90" s="194">
        <v>5</v>
      </c>
      <c r="G90" s="192">
        <f>VLOOKUP(B90,'03_COMPOSIÇÕES'!A:G,6,FALSE)</f>
        <v>413.4</v>
      </c>
      <c r="H90" s="192">
        <f>VLOOKUP(B90,'03_COMPOSIÇÕES'!A:G,7,FALSE)</f>
        <v>44.094785000000002</v>
      </c>
      <c r="I90" s="192">
        <f t="shared" si="27"/>
        <v>2067</v>
      </c>
      <c r="J90" s="192">
        <f t="shared" si="28"/>
        <v>220.47392500000001</v>
      </c>
      <c r="K90" s="192">
        <f t="shared" si="29"/>
        <v>2517.6059999999998</v>
      </c>
      <c r="L90" s="192">
        <f t="shared" si="30"/>
        <v>283.99246279250002</v>
      </c>
      <c r="M90" s="192">
        <f t="shared" si="31"/>
        <v>2801.5984627925</v>
      </c>
      <c r="N90" s="213"/>
      <c r="O90" s="223"/>
      <c r="P90" s="224"/>
      <c r="Q90" s="225"/>
      <c r="R90" s="224"/>
      <c r="S90" s="224"/>
    </row>
    <row r="91" spans="1:19" s="32" customFormat="1">
      <c r="A91" s="191" t="s">
        <v>18698</v>
      </c>
      <c r="B91" s="191" t="s">
        <v>18532</v>
      </c>
      <c r="C91" s="200" t="s">
        <v>18533</v>
      </c>
      <c r="D91" s="193" t="s">
        <v>62</v>
      </c>
      <c r="E91" s="193" t="s">
        <v>2</v>
      </c>
      <c r="F91" s="194">
        <v>12</v>
      </c>
      <c r="G91" s="192">
        <f>VLOOKUP(B91,'03_COMPOSIÇÕES'!A:G,6,FALSE)</f>
        <v>85</v>
      </c>
      <c r="H91" s="192">
        <f>VLOOKUP(B91,'03_COMPOSIÇÕES'!A:G,7,FALSE)</f>
        <v>44.094785000000002</v>
      </c>
      <c r="I91" s="192">
        <f t="shared" si="27"/>
        <v>1020</v>
      </c>
      <c r="J91" s="192">
        <f t="shared" si="28"/>
        <v>529.13742000000002</v>
      </c>
      <c r="K91" s="192">
        <f t="shared" si="29"/>
        <v>1242.3599999999999</v>
      </c>
      <c r="L91" s="192">
        <f t="shared" si="30"/>
        <v>681.58191070200007</v>
      </c>
      <c r="M91" s="192">
        <f t="shared" si="31"/>
        <v>1923.9419107019999</v>
      </c>
      <c r="N91" s="213"/>
      <c r="O91" s="223"/>
      <c r="P91" s="224"/>
      <c r="Q91" s="225"/>
      <c r="R91" s="224"/>
      <c r="S91" s="224"/>
    </row>
    <row r="92" spans="1:19" s="32" customFormat="1" ht="26.25">
      <c r="A92" s="191" t="s">
        <v>18699</v>
      </c>
      <c r="B92" s="191" t="s">
        <v>18534</v>
      </c>
      <c r="C92" s="200" t="s">
        <v>18535</v>
      </c>
      <c r="D92" s="193" t="s">
        <v>62</v>
      </c>
      <c r="E92" s="193" t="s">
        <v>2</v>
      </c>
      <c r="F92" s="194">
        <v>2</v>
      </c>
      <c r="G92" s="192">
        <f>VLOOKUP(B92,'03_COMPOSIÇÕES'!A:G,6,FALSE)</f>
        <v>1017</v>
      </c>
      <c r="H92" s="192">
        <f>VLOOKUP(B92,'03_COMPOSIÇÕES'!A:G,7,FALSE)</f>
        <v>44.094785000000002</v>
      </c>
      <c r="I92" s="192">
        <f t="shared" si="27"/>
        <v>2034</v>
      </c>
      <c r="J92" s="192">
        <f t="shared" si="28"/>
        <v>88.189570000000003</v>
      </c>
      <c r="K92" s="192">
        <f t="shared" si="29"/>
        <v>2477.4119999999998</v>
      </c>
      <c r="L92" s="192">
        <f t="shared" si="30"/>
        <v>113.596985117</v>
      </c>
      <c r="M92" s="192">
        <f t="shared" si="31"/>
        <v>2591.0089851169996</v>
      </c>
      <c r="N92" s="213"/>
      <c r="O92" s="223"/>
      <c r="P92" s="224"/>
      <c r="Q92" s="225"/>
      <c r="R92" s="224"/>
      <c r="S92" s="224"/>
    </row>
    <row r="93" spans="1:19" s="32" customFormat="1">
      <c r="A93" s="191" t="s">
        <v>18700</v>
      </c>
      <c r="B93" s="191" t="s">
        <v>18536</v>
      </c>
      <c r="C93" s="200" t="s">
        <v>18537</v>
      </c>
      <c r="D93" s="193" t="s">
        <v>62</v>
      </c>
      <c r="E93" s="193" t="s">
        <v>63</v>
      </c>
      <c r="F93" s="194">
        <v>10</v>
      </c>
      <c r="G93" s="192">
        <f>VLOOKUP(B93,'03_COMPOSIÇÕES'!A:G,6,FALSE)</f>
        <v>54.74</v>
      </c>
      <c r="H93" s="192">
        <f>VLOOKUP(B93,'03_COMPOSIÇÕES'!A:G,7,FALSE)</f>
        <v>8.818957000000001</v>
      </c>
      <c r="I93" s="192">
        <f t="shared" si="27"/>
        <v>547.4</v>
      </c>
      <c r="J93" s="192">
        <f t="shared" si="28"/>
        <v>88.189570000000003</v>
      </c>
      <c r="K93" s="192">
        <f t="shared" si="29"/>
        <v>666.73320000000001</v>
      </c>
      <c r="L93" s="192">
        <f t="shared" si="30"/>
        <v>113.596985117</v>
      </c>
      <c r="M93" s="192">
        <f t="shared" si="31"/>
        <v>780.33018511700004</v>
      </c>
      <c r="N93" s="213"/>
      <c r="O93" s="223"/>
      <c r="P93" s="224"/>
      <c r="Q93" s="225"/>
      <c r="R93" s="224"/>
      <c r="S93" s="224"/>
    </row>
    <row r="94" spans="1:19" s="32" customFormat="1">
      <c r="A94" s="191" t="s">
        <v>18701</v>
      </c>
      <c r="B94" s="191" t="s">
        <v>18538</v>
      </c>
      <c r="C94" s="200" t="s">
        <v>18539</v>
      </c>
      <c r="D94" s="193" t="s">
        <v>62</v>
      </c>
      <c r="E94" s="193" t="s">
        <v>63</v>
      </c>
      <c r="F94" s="194">
        <v>0.5</v>
      </c>
      <c r="G94" s="192">
        <f>VLOOKUP(B94,'03_COMPOSIÇÕES'!A:G,6,FALSE)</f>
        <v>537</v>
      </c>
      <c r="H94" s="192">
        <f>VLOOKUP(B94,'03_COMPOSIÇÕES'!A:G,7,FALSE)</f>
        <v>44.094785000000002</v>
      </c>
      <c r="I94" s="192">
        <f t="shared" si="27"/>
        <v>268.5</v>
      </c>
      <c r="J94" s="192">
        <f t="shared" si="28"/>
        <v>22.047392500000001</v>
      </c>
      <c r="K94" s="192">
        <f t="shared" si="29"/>
        <v>327.03300000000002</v>
      </c>
      <c r="L94" s="192">
        <f t="shared" si="30"/>
        <v>28.399246279250001</v>
      </c>
      <c r="M94" s="192">
        <f t="shared" si="31"/>
        <v>355.43224627925002</v>
      </c>
      <c r="N94" s="213"/>
      <c r="O94" s="223"/>
      <c r="P94" s="224"/>
      <c r="Q94" s="225"/>
      <c r="R94" s="224"/>
      <c r="S94" s="224"/>
    </row>
    <row r="95" spans="1:19" s="32" customFormat="1">
      <c r="A95" s="191" t="s">
        <v>18702</v>
      </c>
      <c r="B95" s="191" t="s">
        <v>18540</v>
      </c>
      <c r="C95" s="200" t="s">
        <v>18541</v>
      </c>
      <c r="D95" s="193" t="s">
        <v>62</v>
      </c>
      <c r="E95" s="193" t="s">
        <v>2</v>
      </c>
      <c r="F95" s="194">
        <v>500</v>
      </c>
      <c r="G95" s="192">
        <f>VLOOKUP(B95,'03_COMPOSIÇÕES'!A:G,6,FALSE)</f>
        <v>8.4999999999999992E-2</v>
      </c>
      <c r="H95" s="192">
        <f>VLOOKUP(B95,'03_COMPOSIÇÕES'!A:G,7,FALSE)</f>
        <v>0.22047392500000002</v>
      </c>
      <c r="I95" s="192">
        <f t="shared" si="27"/>
        <v>42.499999999999993</v>
      </c>
      <c r="J95" s="192">
        <f t="shared" si="28"/>
        <v>110.2369625</v>
      </c>
      <c r="K95" s="192">
        <f t="shared" si="29"/>
        <v>51.764999999999993</v>
      </c>
      <c r="L95" s="192">
        <f t="shared" si="30"/>
        <v>141.99623139625001</v>
      </c>
      <c r="M95" s="192">
        <f t="shared" si="31"/>
        <v>193.76123139625</v>
      </c>
      <c r="N95" s="213"/>
      <c r="O95" s="223"/>
      <c r="P95" s="224"/>
      <c r="Q95" s="225"/>
      <c r="R95" s="224"/>
      <c r="S95" s="224"/>
    </row>
    <row r="96" spans="1:19" s="32" customFormat="1">
      <c r="A96" s="191" t="s">
        <v>18703</v>
      </c>
      <c r="B96" s="191" t="s">
        <v>18542</v>
      </c>
      <c r="C96" s="200" t="s">
        <v>18543</v>
      </c>
      <c r="D96" s="193" t="s">
        <v>62</v>
      </c>
      <c r="E96" s="193" t="s">
        <v>2</v>
      </c>
      <c r="F96" s="194">
        <v>20</v>
      </c>
      <c r="G96" s="192">
        <f>VLOOKUP(B96,'03_COMPOSIÇÕES'!A:G,6,FALSE)</f>
        <v>7.22</v>
      </c>
      <c r="H96" s="192">
        <f>VLOOKUP(B96,'03_COMPOSIÇÕES'!A:G,7,FALSE)</f>
        <v>44.094785000000002</v>
      </c>
      <c r="I96" s="192">
        <f t="shared" si="27"/>
        <v>144.4</v>
      </c>
      <c r="J96" s="192">
        <f t="shared" si="28"/>
        <v>881.89570000000003</v>
      </c>
      <c r="K96" s="192">
        <f t="shared" si="29"/>
        <v>175.8792</v>
      </c>
      <c r="L96" s="192">
        <f t="shared" si="30"/>
        <v>1135.9698511700001</v>
      </c>
      <c r="M96" s="192">
        <f t="shared" si="31"/>
        <v>1311.8490511700002</v>
      </c>
      <c r="N96" s="213"/>
      <c r="O96" s="223"/>
      <c r="P96" s="224"/>
      <c r="Q96" s="225"/>
      <c r="R96" s="224"/>
      <c r="S96" s="224"/>
    </row>
    <row r="97" spans="1:19" s="32" customFormat="1">
      <c r="A97" s="191" t="s">
        <v>18704</v>
      </c>
      <c r="B97" s="191" t="s">
        <v>18544</v>
      </c>
      <c r="C97" s="200" t="s">
        <v>18545</v>
      </c>
      <c r="D97" s="193" t="s">
        <v>62</v>
      </c>
      <c r="E97" s="193" t="s">
        <v>2</v>
      </c>
      <c r="F97" s="194">
        <v>2</v>
      </c>
      <c r="G97" s="192">
        <f>VLOOKUP(B97,'03_COMPOSIÇÕES'!A:G,6,FALSE)</f>
        <v>4296.59</v>
      </c>
      <c r="H97" s="192">
        <f>VLOOKUP(B97,'03_COMPOSIÇÕES'!A:G,7,FALSE)</f>
        <v>352.75828000000001</v>
      </c>
      <c r="I97" s="192">
        <f t="shared" si="27"/>
        <v>8593.18</v>
      </c>
      <c r="J97" s="192">
        <f t="shared" si="28"/>
        <v>705.51656000000003</v>
      </c>
      <c r="K97" s="192">
        <f t="shared" si="29"/>
        <v>10466.49324</v>
      </c>
      <c r="L97" s="192">
        <f t="shared" si="30"/>
        <v>908.77588093600002</v>
      </c>
      <c r="M97" s="192">
        <f t="shared" si="31"/>
        <v>11375.269120936</v>
      </c>
      <c r="N97" s="213"/>
      <c r="O97" s="223"/>
      <c r="P97" s="224"/>
      <c r="Q97" s="225"/>
      <c r="R97" s="224"/>
      <c r="S97" s="224"/>
    </row>
    <row r="98" spans="1:19" s="32" customFormat="1">
      <c r="A98" s="191" t="s">
        <v>18705</v>
      </c>
      <c r="B98" s="191" t="s">
        <v>18546</v>
      </c>
      <c r="C98" s="200" t="s">
        <v>18547</v>
      </c>
      <c r="D98" s="193" t="s">
        <v>62</v>
      </c>
      <c r="E98" s="193" t="s">
        <v>2</v>
      </c>
      <c r="F98" s="194">
        <v>2</v>
      </c>
      <c r="G98" s="192">
        <f>VLOOKUP(B98,'03_COMPOSIÇÕES'!A:G,6,FALSE)</f>
        <v>6223.8</v>
      </c>
      <c r="H98" s="192">
        <f>VLOOKUP(B98,'03_COMPOSIÇÕES'!A:G,7,FALSE)</f>
        <v>705.51656000000003</v>
      </c>
      <c r="I98" s="192">
        <f t="shared" si="27"/>
        <v>12447.6</v>
      </c>
      <c r="J98" s="192">
        <f t="shared" si="28"/>
        <v>1411.0331200000001</v>
      </c>
      <c r="K98" s="192">
        <f t="shared" si="29"/>
        <v>15161.176799999999</v>
      </c>
      <c r="L98" s="192">
        <f t="shared" si="30"/>
        <v>1817.551761872</v>
      </c>
      <c r="M98" s="192">
        <f t="shared" si="31"/>
        <v>16978.728561871998</v>
      </c>
      <c r="N98" s="213"/>
      <c r="O98" s="223"/>
      <c r="P98" s="224"/>
      <c r="Q98" s="225"/>
      <c r="R98" s="224"/>
      <c r="S98" s="224"/>
    </row>
    <row r="99" spans="1:19" s="32" customFormat="1">
      <c r="A99" s="191" t="s">
        <v>18706</v>
      </c>
      <c r="B99" s="191" t="s">
        <v>18548</v>
      </c>
      <c r="C99" s="200" t="s">
        <v>18549</v>
      </c>
      <c r="D99" s="193" t="s">
        <v>62</v>
      </c>
      <c r="E99" s="193" t="s">
        <v>65</v>
      </c>
      <c r="F99" s="194">
        <v>6</v>
      </c>
      <c r="G99" s="192">
        <f>VLOOKUP(B99,'03_COMPOSIÇÕES'!A:G,6,FALSE)</f>
        <v>22.01</v>
      </c>
      <c r="H99" s="192">
        <f>VLOOKUP(B99,'03_COMPOSIÇÕES'!A:G,7,FALSE)</f>
        <v>8.818957000000001</v>
      </c>
      <c r="I99" s="192">
        <f t="shared" si="27"/>
        <v>132.06</v>
      </c>
      <c r="J99" s="192">
        <f t="shared" si="28"/>
        <v>52.913742000000006</v>
      </c>
      <c r="K99" s="192">
        <f t="shared" si="29"/>
        <v>160.84907999999999</v>
      </c>
      <c r="L99" s="192">
        <f t="shared" si="30"/>
        <v>68.158191070200004</v>
      </c>
      <c r="M99" s="192">
        <f t="shared" si="31"/>
        <v>229.00727107019998</v>
      </c>
      <c r="N99" s="213"/>
      <c r="O99" s="223"/>
      <c r="P99" s="224"/>
      <c r="Q99" s="225"/>
      <c r="R99" s="224"/>
      <c r="S99" s="224"/>
    </row>
    <row r="100" spans="1:19" s="32" customFormat="1">
      <c r="A100" s="191" t="s">
        <v>18707</v>
      </c>
      <c r="B100" s="191" t="s">
        <v>18550</v>
      </c>
      <c r="C100" s="200" t="s">
        <v>18551</v>
      </c>
      <c r="D100" s="193" t="s">
        <v>62</v>
      </c>
      <c r="E100" s="193" t="s">
        <v>65</v>
      </c>
      <c r="F100" s="194">
        <v>60</v>
      </c>
      <c r="G100" s="192">
        <f>VLOOKUP(B100,'03_COMPOSIÇÕES'!A:G,6,FALSE)</f>
        <v>160.91999999999996</v>
      </c>
      <c r="H100" s="192">
        <f>VLOOKUP(B100,'03_COMPOSIÇÕES'!A:G,7,FALSE)</f>
        <v>44.094785000000002</v>
      </c>
      <c r="I100" s="192">
        <f t="shared" si="27"/>
        <v>9655.1999999999971</v>
      </c>
      <c r="J100" s="192">
        <f t="shared" si="28"/>
        <v>2645.6871000000001</v>
      </c>
      <c r="K100" s="192">
        <f t="shared" si="29"/>
        <v>11760.033599999997</v>
      </c>
      <c r="L100" s="192">
        <f t="shared" si="30"/>
        <v>3407.90955351</v>
      </c>
      <c r="M100" s="192">
        <f t="shared" si="31"/>
        <v>15167.943153509998</v>
      </c>
      <c r="N100" s="213"/>
      <c r="O100" s="223"/>
      <c r="P100" s="224"/>
      <c r="Q100" s="225"/>
      <c r="R100" s="224"/>
      <c r="S100" s="224"/>
    </row>
    <row r="101" spans="1:19" s="32" customFormat="1">
      <c r="A101" s="191" t="s">
        <v>18708</v>
      </c>
      <c r="B101" s="191" t="s">
        <v>18552</v>
      </c>
      <c r="C101" s="200" t="s">
        <v>18553</v>
      </c>
      <c r="D101" s="193" t="s">
        <v>62</v>
      </c>
      <c r="E101" s="193" t="s">
        <v>2</v>
      </c>
      <c r="F101" s="194">
        <v>2</v>
      </c>
      <c r="G101" s="192">
        <f>VLOOKUP(B101,'03_COMPOSIÇÕES'!A:G,6,FALSE)</f>
        <v>48.6</v>
      </c>
      <c r="H101" s="192">
        <f>VLOOKUP(B101,'03_COMPOSIÇÕES'!A:G,7,FALSE)</f>
        <v>8.818957000000001</v>
      </c>
      <c r="I101" s="192">
        <f t="shared" si="27"/>
        <v>97.2</v>
      </c>
      <c r="J101" s="192">
        <f t="shared" si="28"/>
        <v>17.637914000000002</v>
      </c>
      <c r="K101" s="192">
        <f t="shared" si="29"/>
        <v>118.3896</v>
      </c>
      <c r="L101" s="192">
        <f t="shared" si="30"/>
        <v>22.719397023400003</v>
      </c>
      <c r="M101" s="192">
        <f t="shared" si="31"/>
        <v>141.10899702340001</v>
      </c>
      <c r="N101" s="213"/>
      <c r="O101" s="223"/>
      <c r="P101" s="224"/>
      <c r="Q101" s="225"/>
      <c r="R101" s="224"/>
      <c r="S101" s="224"/>
    </row>
    <row r="102" spans="1:19" s="32" customFormat="1">
      <c r="A102" s="191" t="s">
        <v>18709</v>
      </c>
      <c r="B102" s="191" t="s">
        <v>18554</v>
      </c>
      <c r="C102" s="200" t="s">
        <v>18555</v>
      </c>
      <c r="D102" s="193" t="s">
        <v>62</v>
      </c>
      <c r="E102" s="193" t="s">
        <v>65</v>
      </c>
      <c r="F102" s="194">
        <v>50</v>
      </c>
      <c r="G102" s="192">
        <f>VLOOKUP(B102,'03_COMPOSIÇÕES'!A:G,6,FALSE)</f>
        <v>2.1550000000000002</v>
      </c>
      <c r="H102" s="192">
        <f>VLOOKUP(B102,'03_COMPOSIÇÕES'!A:G,7,FALSE)</f>
        <v>0.80329629999999996</v>
      </c>
      <c r="I102" s="192">
        <f t="shared" si="27"/>
        <v>107.75000000000001</v>
      </c>
      <c r="J102" s="192">
        <f t="shared" si="28"/>
        <v>40.164814999999997</v>
      </c>
      <c r="K102" s="192">
        <f t="shared" si="29"/>
        <v>131.23950000000002</v>
      </c>
      <c r="L102" s="192">
        <f t="shared" si="30"/>
        <v>51.736298201499999</v>
      </c>
      <c r="M102" s="192">
        <f t="shared" si="31"/>
        <v>182.97579820150003</v>
      </c>
      <c r="N102" s="213"/>
      <c r="O102" s="223"/>
      <c r="P102" s="224"/>
      <c r="Q102" s="225"/>
      <c r="R102" s="224"/>
      <c r="S102" s="224"/>
    </row>
    <row r="103" spans="1:19" s="32" customFormat="1">
      <c r="A103" s="191"/>
      <c r="B103" s="191"/>
      <c r="C103" s="200"/>
      <c r="D103" s="193"/>
      <c r="E103" s="193"/>
      <c r="F103" s="194"/>
      <c r="G103" s="192"/>
      <c r="H103" s="192"/>
      <c r="I103" s="192"/>
      <c r="J103" s="192"/>
      <c r="K103" s="192"/>
      <c r="L103" s="192"/>
      <c r="M103" s="192"/>
      <c r="N103" s="213"/>
      <c r="O103" s="223"/>
      <c r="P103" s="224"/>
      <c r="Q103" s="225"/>
      <c r="R103" s="224"/>
      <c r="S103" s="224"/>
    </row>
    <row r="104" spans="1:19" s="32" customFormat="1">
      <c r="A104" s="190" t="s">
        <v>9547</v>
      </c>
      <c r="B104" s="191"/>
      <c r="C104" s="200" t="s">
        <v>9308</v>
      </c>
      <c r="D104" s="193"/>
      <c r="E104" s="193"/>
      <c r="F104" s="194"/>
      <c r="G104" s="192"/>
      <c r="H104" s="192"/>
      <c r="I104" s="192">
        <f t="shared" ref="I104:M104" si="32">SUBTOTAL(9,I105:I106)</f>
        <v>24.858500000000003</v>
      </c>
      <c r="J104" s="192">
        <f t="shared" si="32"/>
        <v>480.5079272000001</v>
      </c>
      <c r="K104" s="192">
        <f t="shared" si="32"/>
        <v>30.277653000000001</v>
      </c>
      <c r="L104" s="192">
        <f t="shared" si="32"/>
        <v>618.94226102632001</v>
      </c>
      <c r="M104" s="192">
        <f t="shared" si="32"/>
        <v>649.21991402632011</v>
      </c>
      <c r="N104" s="213"/>
      <c r="O104" s="223"/>
      <c r="P104" s="224"/>
      <c r="Q104" s="225"/>
      <c r="R104" s="224"/>
      <c r="S104" s="224"/>
    </row>
    <row r="105" spans="1:19" s="32" customFormat="1" ht="26.25">
      <c r="A105" s="191" t="s">
        <v>15838</v>
      </c>
      <c r="B105" s="191" t="s">
        <v>9309</v>
      </c>
      <c r="C105" s="200" t="s">
        <v>4504</v>
      </c>
      <c r="D105" s="193" t="s">
        <v>62</v>
      </c>
      <c r="E105" s="193" t="s">
        <v>83</v>
      </c>
      <c r="F105" s="194">
        <v>5</v>
      </c>
      <c r="G105" s="192">
        <f>VLOOKUP(B105,'03_COMPOSIÇÕES'!A:G,6,FALSE)</f>
        <v>6.5500000000000003E-2</v>
      </c>
      <c r="H105" s="192">
        <f>VLOOKUP(B105,'03_COMPOSIÇÕES'!A:G,7,FALSE)</f>
        <v>88.465300000000013</v>
      </c>
      <c r="I105" s="192">
        <f>$F105*$G105</f>
        <v>0.32750000000000001</v>
      </c>
      <c r="J105" s="192">
        <f>$F105*$H105</f>
        <v>442.32650000000007</v>
      </c>
      <c r="K105" s="192">
        <f>$I105*(1+BDI_MAT)</f>
        <v>0.398895</v>
      </c>
      <c r="L105" s="192">
        <f>$J105*(1+BDI_MDO)</f>
        <v>569.76076465000006</v>
      </c>
      <c r="M105" s="192">
        <f>SUM(K105:L105)</f>
        <v>570.15965965000009</v>
      </c>
      <c r="N105" s="213"/>
      <c r="O105" s="223"/>
      <c r="P105" s="224"/>
      <c r="Q105" s="225"/>
      <c r="R105" s="224"/>
      <c r="S105" s="224"/>
    </row>
    <row r="106" spans="1:19" s="32" customFormat="1">
      <c r="A106" s="191" t="s">
        <v>15839</v>
      </c>
      <c r="B106" s="191" t="s">
        <v>9310</v>
      </c>
      <c r="C106" s="200" t="s">
        <v>9311</v>
      </c>
      <c r="D106" s="193" t="s">
        <v>62</v>
      </c>
      <c r="E106" s="193" t="s">
        <v>63</v>
      </c>
      <c r="F106" s="194">
        <v>30</v>
      </c>
      <c r="G106" s="192">
        <f>VLOOKUP(B106,'03_COMPOSIÇÕES'!A:G,6,FALSE)</f>
        <v>0.81770000000000009</v>
      </c>
      <c r="H106" s="192">
        <f>VLOOKUP(B106,'03_COMPOSIÇÕES'!A:G,7,FALSE)</f>
        <v>1.2727142400000002</v>
      </c>
      <c r="I106" s="192">
        <f>$F106*$G106</f>
        <v>24.531000000000002</v>
      </c>
      <c r="J106" s="192">
        <f>$F106*$H106</f>
        <v>38.181427200000009</v>
      </c>
      <c r="K106" s="192">
        <f>$I106*(1+BDI_MAT)</f>
        <v>29.878758000000001</v>
      </c>
      <c r="L106" s="192">
        <f>$J106*(1+BDI_MDO)</f>
        <v>49.181496376320013</v>
      </c>
      <c r="M106" s="192">
        <f>SUM(K106:L106)</f>
        <v>79.060254376320017</v>
      </c>
      <c r="N106" s="213"/>
      <c r="O106" s="223"/>
      <c r="P106" s="224"/>
      <c r="Q106" s="225"/>
      <c r="R106" s="224"/>
      <c r="S106" s="224"/>
    </row>
    <row r="107" spans="1:19" s="32" customFormat="1">
      <c r="A107" s="261"/>
      <c r="B107" s="195"/>
      <c r="C107" s="195"/>
      <c r="D107" s="196"/>
      <c r="E107" s="196"/>
      <c r="F107" s="197"/>
      <c r="G107" s="198"/>
      <c r="H107" s="199"/>
      <c r="I107" s="192"/>
      <c r="J107" s="192"/>
      <c r="K107" s="192"/>
      <c r="L107" s="192"/>
      <c r="M107" s="192"/>
      <c r="N107" s="213"/>
      <c r="O107" s="223"/>
      <c r="P107" s="224"/>
      <c r="Q107" s="225"/>
      <c r="R107" s="224"/>
      <c r="S107" s="224"/>
    </row>
    <row r="108" spans="1:19" s="29" customFormat="1">
      <c r="A108" s="285" t="s">
        <v>68</v>
      </c>
      <c r="B108" s="286"/>
      <c r="C108" s="286"/>
      <c r="D108" s="286"/>
      <c r="E108" s="286"/>
      <c r="F108" s="286"/>
      <c r="G108" s="286"/>
      <c r="H108" s="287" t="s">
        <v>67</v>
      </c>
      <c r="I108" s="207">
        <f>SUBTOTAL(9,I7:I106)</f>
        <v>265411.02664014883</v>
      </c>
      <c r="J108" s="207">
        <f>SUBTOTAL(9,J7:J106)</f>
        <v>32208.400833118347</v>
      </c>
      <c r="K108" s="207">
        <f>SUBTOTAL(9,K7:K106)</f>
        <v>314864.31044770125</v>
      </c>
      <c r="L108" s="207">
        <f>SUBTOTAL(9,L7:L106)</f>
        <v>41487.641113139762</v>
      </c>
      <c r="M108" s="220">
        <f>SUBTOTAL(9,M7:M106)</f>
        <v>356351.951560841</v>
      </c>
      <c r="N108" s="214"/>
      <c r="S108" s="208"/>
    </row>
    <row r="109" spans="1:19" s="29" customFormat="1">
      <c r="A109" s="285" t="s">
        <v>24</v>
      </c>
      <c r="B109" s="286"/>
      <c r="C109" s="286"/>
      <c r="D109" s="286"/>
      <c r="E109" s="286"/>
      <c r="F109" s="286"/>
      <c r="G109" s="286"/>
      <c r="H109" s="287"/>
      <c r="I109" s="288">
        <f>I108+J108</f>
        <v>297619.42747326719</v>
      </c>
      <c r="J109" s="289"/>
      <c r="K109" s="207"/>
      <c r="L109" s="207"/>
      <c r="M109" s="220"/>
      <c r="N109" s="214"/>
    </row>
    <row r="110" spans="1:19" s="29" customFormat="1">
      <c r="A110" s="285" t="s">
        <v>18638</v>
      </c>
      <c r="B110" s="286"/>
      <c r="C110" s="286"/>
      <c r="D110" s="286"/>
      <c r="E110" s="286"/>
      <c r="F110" s="286"/>
      <c r="G110" s="286"/>
      <c r="H110" s="287"/>
      <c r="I110" s="272">
        <v>0.218</v>
      </c>
      <c r="J110" s="272">
        <v>0.28810000000000002</v>
      </c>
      <c r="K110" s="270"/>
      <c r="L110" s="207"/>
      <c r="M110" s="220"/>
      <c r="N110" s="214"/>
      <c r="S110" s="209"/>
    </row>
    <row r="111" spans="1:19" s="29" customFormat="1">
      <c r="A111" s="285" t="s">
        <v>18710</v>
      </c>
      <c r="B111" s="286"/>
      <c r="C111" s="286"/>
      <c r="D111" s="286"/>
      <c r="E111" s="286"/>
      <c r="F111" s="286"/>
      <c r="G111" s="286"/>
      <c r="H111" s="287"/>
      <c r="I111" s="241">
        <f>(I108-$I$112)*I110</f>
        <v>24418.403807552444</v>
      </c>
      <c r="J111" s="241">
        <f>J108*J110</f>
        <v>9279.2402800213968</v>
      </c>
      <c r="K111" s="270"/>
      <c r="L111" s="207"/>
      <c r="M111" s="220"/>
      <c r="N111" s="214"/>
    </row>
    <row r="112" spans="1:19" s="29" customFormat="1">
      <c r="A112" s="285" t="s">
        <v>18640</v>
      </c>
      <c r="B112" s="286"/>
      <c r="C112" s="286"/>
      <c r="D112" s="286"/>
      <c r="E112" s="286"/>
      <c r="F112" s="286"/>
      <c r="G112" s="286"/>
      <c r="H112" s="287"/>
      <c r="I112" s="273">
        <f>I56</f>
        <v>153400</v>
      </c>
      <c r="J112" s="274"/>
      <c r="K112" s="270"/>
      <c r="L112" s="241"/>
      <c r="M112" s="241"/>
      <c r="N112" s="214"/>
      <c r="S112" s="209"/>
    </row>
    <row r="113" spans="1:19" s="29" customFormat="1">
      <c r="A113" s="240"/>
      <c r="B113" s="267"/>
      <c r="C113" s="267"/>
      <c r="D113" s="267"/>
      <c r="E113" s="267"/>
      <c r="F113" s="267"/>
      <c r="G113" s="267"/>
      <c r="H113" s="268" t="s">
        <v>18639</v>
      </c>
      <c r="I113" s="272">
        <v>0.16320000000000001</v>
      </c>
      <c r="J113" s="269"/>
      <c r="K113" s="270"/>
      <c r="L113" s="241"/>
      <c r="M113" s="241"/>
      <c r="N113" s="214"/>
      <c r="S113" s="209"/>
    </row>
    <row r="114" spans="1:19">
      <c r="A114" s="285" t="s">
        <v>18641</v>
      </c>
      <c r="B114" s="286"/>
      <c r="C114" s="286"/>
      <c r="D114" s="286"/>
      <c r="E114" s="286"/>
      <c r="F114" s="286"/>
      <c r="G114" s="286"/>
      <c r="H114" s="287" t="s">
        <v>18641</v>
      </c>
      <c r="I114" s="241">
        <f>I113*I112</f>
        <v>25034.880000000001</v>
      </c>
      <c r="J114" s="215"/>
    </row>
    <row r="115" spans="1:19" s="189" customFormat="1">
      <c r="A115" s="266"/>
      <c r="B115" s="267"/>
      <c r="C115" s="267"/>
      <c r="D115" s="267"/>
      <c r="E115" s="267"/>
      <c r="F115" s="267"/>
      <c r="G115" s="267"/>
      <c r="H115" s="268"/>
      <c r="I115" s="271"/>
      <c r="J115" s="222"/>
      <c r="K115" s="222"/>
      <c r="L115" s="222"/>
      <c r="M115" s="222"/>
      <c r="N115" s="229"/>
      <c r="O115" s="230"/>
      <c r="P115" s="230"/>
      <c r="Q115" s="230"/>
      <c r="R115" s="230"/>
      <c r="S115" s="230"/>
    </row>
    <row r="116" spans="1:19" s="29" customFormat="1">
      <c r="A116" s="285" t="s">
        <v>26</v>
      </c>
      <c r="B116" s="286"/>
      <c r="C116" s="286"/>
      <c r="D116" s="286"/>
      <c r="E116" s="286"/>
      <c r="F116" s="286"/>
      <c r="G116" s="286"/>
      <c r="H116" s="287"/>
      <c r="I116" s="241">
        <f>I108+I111+I114</f>
        <v>314864.31044770125</v>
      </c>
      <c r="J116" s="241">
        <f>J108+J111</f>
        <v>41487.641113139747</v>
      </c>
      <c r="K116" s="207"/>
      <c r="L116" s="207"/>
      <c r="M116" s="220"/>
      <c r="N116" s="214"/>
    </row>
    <row r="117" spans="1:19" s="29" customFormat="1">
      <c r="A117" s="285" t="s">
        <v>11</v>
      </c>
      <c r="B117" s="286"/>
      <c r="C117" s="286"/>
      <c r="D117" s="286"/>
      <c r="E117" s="286"/>
      <c r="F117" s="286"/>
      <c r="G117" s="286"/>
      <c r="H117" s="287"/>
      <c r="I117" s="309">
        <f>I116+J116</f>
        <v>356351.951560841</v>
      </c>
      <c r="J117" s="310"/>
      <c r="K117" s="207"/>
      <c r="L117" s="207"/>
      <c r="M117" s="220"/>
      <c r="N117" s="214"/>
    </row>
    <row r="118" spans="1:19" s="35" customFormat="1" ht="14.25">
      <c r="A118" s="33"/>
      <c r="B118" s="143"/>
      <c r="C118" s="23"/>
      <c r="D118" s="34"/>
      <c r="E118" s="34"/>
      <c r="F118" s="93"/>
      <c r="G118" s="93"/>
      <c r="H118" s="93"/>
      <c r="I118" s="93"/>
      <c r="J118" s="93"/>
      <c r="K118" s="216"/>
      <c r="L118" s="216"/>
      <c r="M118" s="216"/>
      <c r="N118" s="226"/>
      <c r="O118" s="227"/>
      <c r="P118" s="227"/>
      <c r="Q118" s="227"/>
      <c r="R118" s="227"/>
      <c r="S118" s="227"/>
    </row>
    <row r="119" spans="1:19" s="35" customFormat="1" ht="14.25">
      <c r="A119" s="33"/>
      <c r="B119" s="143"/>
      <c r="C119" s="23"/>
      <c r="D119" s="34"/>
      <c r="E119" s="34"/>
      <c r="F119" s="93"/>
      <c r="G119" s="93"/>
      <c r="H119" s="93"/>
      <c r="I119" s="93"/>
      <c r="J119" s="93"/>
      <c r="K119" s="228">
        <f>I117/I109-1</f>
        <v>0.19734102906588413</v>
      </c>
      <c r="L119" s="216" t="s">
        <v>60</v>
      </c>
      <c r="M119" s="216"/>
      <c r="N119" s="226"/>
      <c r="O119" s="227"/>
      <c r="P119" s="227"/>
      <c r="Q119" s="227"/>
      <c r="R119" s="227"/>
      <c r="S119" s="227"/>
    </row>
    <row r="120" spans="1:19" s="35" customFormat="1" ht="14.25">
      <c r="A120" s="33"/>
      <c r="B120" s="143"/>
      <c r="C120" s="23"/>
      <c r="D120" s="34"/>
      <c r="E120" s="34"/>
      <c r="F120" s="93"/>
      <c r="G120" s="93"/>
      <c r="H120" s="93"/>
      <c r="I120" s="93"/>
      <c r="J120" s="93"/>
      <c r="K120" s="216"/>
      <c r="L120" s="216"/>
      <c r="M120" s="216"/>
      <c r="N120" s="226"/>
      <c r="O120" s="227"/>
      <c r="P120" s="227"/>
      <c r="Q120" s="227"/>
      <c r="R120" s="227"/>
      <c r="S120" s="227"/>
    </row>
    <row r="121" spans="1:19" s="35" customFormat="1" ht="14.25">
      <c r="A121" s="33"/>
      <c r="B121" s="143"/>
      <c r="C121" s="23"/>
      <c r="D121" s="34"/>
      <c r="E121" s="34"/>
      <c r="F121" s="93"/>
      <c r="G121" s="93"/>
      <c r="H121" s="93"/>
      <c r="I121" s="93"/>
      <c r="J121" s="93"/>
      <c r="K121" s="216"/>
      <c r="L121" s="216"/>
      <c r="M121" s="216"/>
      <c r="N121" s="226"/>
      <c r="O121" s="227"/>
      <c r="P121" s="227"/>
      <c r="Q121" s="227"/>
      <c r="R121" s="227"/>
      <c r="S121" s="227"/>
    </row>
    <row r="122" spans="1:19" s="35" customFormat="1" ht="14.25">
      <c r="A122" s="33"/>
      <c r="B122" s="143"/>
      <c r="C122" s="23"/>
      <c r="D122" s="34"/>
      <c r="E122" s="34"/>
      <c r="F122" s="93"/>
      <c r="G122" s="93"/>
      <c r="H122" s="93"/>
      <c r="I122" s="93"/>
      <c r="J122" s="93"/>
      <c r="K122" s="216"/>
      <c r="L122" s="216"/>
      <c r="M122" s="216"/>
      <c r="N122" s="226"/>
      <c r="O122" s="227"/>
      <c r="P122" s="227"/>
      <c r="Q122" s="227"/>
      <c r="R122" s="227"/>
      <c r="S122" s="227"/>
    </row>
    <row r="123" spans="1:19" s="35" customFormat="1" ht="14.25">
      <c r="A123" s="33"/>
      <c r="B123" s="143"/>
      <c r="C123" s="23"/>
      <c r="D123" s="34"/>
      <c r="E123" s="34"/>
      <c r="F123" s="93"/>
      <c r="G123" s="93"/>
      <c r="H123" s="93"/>
      <c r="I123" s="93"/>
      <c r="J123" s="93"/>
      <c r="K123" s="216"/>
      <c r="L123" s="216"/>
      <c r="M123" s="216"/>
      <c r="N123" s="226"/>
      <c r="O123" s="227"/>
      <c r="P123" s="227"/>
      <c r="Q123" s="227"/>
      <c r="R123" s="227"/>
      <c r="S123" s="227"/>
    </row>
    <row r="124" spans="1:19" s="35" customFormat="1" ht="14.25">
      <c r="A124" s="33"/>
      <c r="B124" s="143"/>
      <c r="C124" s="23"/>
      <c r="D124" s="34"/>
      <c r="E124" s="34"/>
      <c r="F124" s="93"/>
      <c r="G124" s="93"/>
      <c r="H124" s="93"/>
      <c r="I124" s="93"/>
      <c r="J124" s="93"/>
      <c r="K124" s="216"/>
      <c r="L124" s="216"/>
      <c r="M124" s="216"/>
      <c r="N124" s="226"/>
      <c r="O124" s="227"/>
      <c r="P124" s="227"/>
      <c r="Q124" s="227"/>
      <c r="R124" s="227"/>
      <c r="S124" s="227"/>
    </row>
    <row r="125" spans="1:19" s="35" customFormat="1" ht="14.25">
      <c r="A125" s="33"/>
      <c r="B125" s="143"/>
      <c r="C125" s="23"/>
      <c r="D125" s="34"/>
      <c r="E125" s="34"/>
      <c r="F125" s="93"/>
      <c r="G125" s="93"/>
      <c r="H125" s="93"/>
      <c r="I125" s="93"/>
      <c r="J125" s="93"/>
      <c r="K125" s="216"/>
      <c r="L125" s="216"/>
      <c r="M125" s="216"/>
      <c r="N125" s="226"/>
      <c r="O125" s="227"/>
      <c r="P125" s="227"/>
      <c r="Q125" s="227"/>
      <c r="R125" s="227"/>
      <c r="S125" s="227"/>
    </row>
    <row r="126" spans="1:19" s="35" customFormat="1">
      <c r="A126" s="33"/>
      <c r="B126" s="143"/>
      <c r="C126" s="23"/>
      <c r="D126" s="34"/>
      <c r="E126" s="34"/>
      <c r="F126" s="93"/>
      <c r="G126" s="93"/>
      <c r="H126" s="93"/>
      <c r="I126" s="93"/>
      <c r="J126" s="93"/>
      <c r="K126" s="216"/>
      <c r="L126" s="217" t="s">
        <v>15815</v>
      </c>
      <c r="M126" s="216"/>
      <c r="N126" s="226"/>
      <c r="O126" s="227"/>
      <c r="P126" s="227"/>
      <c r="Q126" s="227"/>
      <c r="R126" s="227"/>
      <c r="S126" s="227"/>
    </row>
    <row r="127" spans="1:19" s="35" customFormat="1">
      <c r="A127" s="33"/>
      <c r="B127" s="143"/>
      <c r="C127" s="23"/>
      <c r="D127" s="34"/>
      <c r="E127" s="34"/>
      <c r="F127" s="93"/>
      <c r="G127" s="93"/>
      <c r="H127" s="93"/>
      <c r="I127" s="93"/>
      <c r="J127" s="93"/>
      <c r="K127" s="216"/>
      <c r="L127" s="217">
        <f>I117/30</f>
        <v>11878.398385361366</v>
      </c>
      <c r="M127" s="216"/>
      <c r="N127" s="226"/>
      <c r="O127" s="227"/>
      <c r="P127" s="227"/>
      <c r="Q127" s="227"/>
      <c r="R127" s="227"/>
      <c r="S127" s="227"/>
    </row>
    <row r="128" spans="1:19" s="35" customFormat="1" ht="14.25">
      <c r="A128" s="33"/>
      <c r="B128" s="143"/>
      <c r="C128" s="23"/>
      <c r="D128" s="34"/>
      <c r="E128" s="34"/>
      <c r="F128" s="93"/>
      <c r="G128" s="93"/>
      <c r="H128" s="93"/>
      <c r="I128" s="93"/>
      <c r="J128" s="93"/>
      <c r="K128" s="216"/>
      <c r="L128" s="216"/>
      <c r="M128" s="216"/>
      <c r="N128" s="226"/>
      <c r="O128" s="227"/>
      <c r="P128" s="227"/>
      <c r="Q128" s="227"/>
      <c r="R128" s="227"/>
      <c r="S128" s="227"/>
    </row>
  </sheetData>
  <autoFilter ref="A6:S117" xr:uid="{00000000-0009-0000-0000-000001000000}"/>
  <mergeCells count="24">
    <mergeCell ref="P5:S5"/>
    <mergeCell ref="M4:M5"/>
    <mergeCell ref="I117:J117"/>
    <mergeCell ref="A111:H111"/>
    <mergeCell ref="A117:H117"/>
    <mergeCell ref="I4:J4"/>
    <mergeCell ref="K4:L4"/>
    <mergeCell ref="A4:A5"/>
    <mergeCell ref="B4:B5"/>
    <mergeCell ref="C4:C5"/>
    <mergeCell ref="D4:D5"/>
    <mergeCell ref="E4:E5"/>
    <mergeCell ref="F4:F5"/>
    <mergeCell ref="A116:H116"/>
    <mergeCell ref="A110:H110"/>
    <mergeCell ref="A109:H109"/>
    <mergeCell ref="A112:H112"/>
    <mergeCell ref="A114:H114"/>
    <mergeCell ref="I109:J109"/>
    <mergeCell ref="G4:H4"/>
    <mergeCell ref="A1:C3"/>
    <mergeCell ref="D1:J1"/>
    <mergeCell ref="D2:I3"/>
    <mergeCell ref="A108:H108"/>
  </mergeCells>
  <phoneticPr fontId="85" type="noConversion"/>
  <conditionalFormatting sqref="A7:XFD107">
    <cfRule type="expression" dxfId="26" priority="38">
      <formula>IF(AND($A7&lt;&gt;"",$B7=""),TRUE,FALSE)</formula>
    </cfRule>
  </conditionalFormatting>
  <printOptions horizontalCentered="1"/>
  <pageMargins left="0.23622047244094491" right="0.23622047244094491" top="0.74803149606299213" bottom="0.74803149606299213" header="0.31496062992125984" footer="0.31496062992125984"/>
  <pageSetup paperSize="9" scale="70" fitToHeight="0" orientation="landscape" horizontalDpi="300" verticalDpi="300" r:id="rId1"/>
  <ignoredErrors>
    <ignoredError sqref="A6:M6"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
    <tabColor theme="3" tint="0.39997558519241921"/>
    <pageSetUpPr fitToPage="1"/>
  </sheetPr>
  <dimension ref="A1:N99"/>
  <sheetViews>
    <sheetView view="pageBreakPreview" zoomScale="70" zoomScaleNormal="70" zoomScaleSheetLayoutView="70" zoomScalePageLayoutView="55" workbookViewId="0"/>
  </sheetViews>
  <sheetFormatPr defaultColWidth="8.7109375" defaultRowHeight="14.25"/>
  <cols>
    <col min="1" max="1" width="2.5703125" style="21" customWidth="1"/>
    <col min="2" max="2" width="8.7109375" style="140" customWidth="1"/>
    <col min="3" max="3" width="89.5703125" style="21" customWidth="1"/>
    <col min="4" max="4" width="17.85546875" style="21" customWidth="1"/>
    <col min="5" max="5" width="15.85546875" style="21" customWidth="1"/>
    <col min="6" max="6" width="6.85546875" style="21" customWidth="1"/>
    <col min="7" max="8" width="31.28515625" style="21" customWidth="1"/>
    <col min="9" max="9" width="15" style="21" customWidth="1"/>
    <col min="10" max="10" width="19.85546875" style="21" customWidth="1"/>
    <col min="11" max="11" width="18.28515625" style="21" bestFit="1" customWidth="1"/>
    <col min="12" max="13" width="25.5703125" style="27" customWidth="1"/>
    <col min="14" max="14" width="15.85546875" style="21" bestFit="1" customWidth="1"/>
    <col min="15" max="15" width="14.42578125" style="21" bestFit="1" customWidth="1"/>
    <col min="16" max="16384" width="8.7109375" style="21"/>
  </cols>
  <sheetData>
    <row r="1" spans="1:13">
      <c r="K1" s="27"/>
      <c r="M1" s="21"/>
    </row>
    <row r="2" spans="1:13" customFormat="1" ht="15.75">
      <c r="B2" s="321" t="s">
        <v>29</v>
      </c>
      <c r="C2" s="321"/>
      <c r="D2" s="321"/>
      <c r="E2" s="321"/>
      <c r="F2" s="321"/>
      <c r="G2" s="335" t="s">
        <v>30</v>
      </c>
      <c r="H2" s="336"/>
      <c r="I2" s="336"/>
      <c r="J2" s="337"/>
    </row>
    <row r="3" spans="1:13" customFormat="1" ht="15" customHeight="1">
      <c r="B3" s="321"/>
      <c r="C3" s="321"/>
      <c r="D3" s="321"/>
      <c r="E3" s="321"/>
      <c r="F3" s="321"/>
      <c r="G3" s="329" t="str">
        <f>'01_SINTETICO'!D2</f>
        <v>OBRA: GERADORES STI</v>
      </c>
      <c r="H3" s="330"/>
      <c r="I3" s="331"/>
      <c r="J3" s="36">
        <f>'CAPA-DADOS'!E13</f>
        <v>44033</v>
      </c>
      <c r="K3" t="s">
        <v>74</v>
      </c>
      <c r="L3" s="51"/>
      <c r="M3" s="51"/>
    </row>
    <row r="4" spans="1:13" customFormat="1" ht="33" customHeight="1">
      <c r="B4" s="321"/>
      <c r="C4" s="321"/>
      <c r="D4" s="321"/>
      <c r="E4" s="321"/>
      <c r="F4" s="321"/>
      <c r="G4" s="332"/>
      <c r="H4" s="333"/>
      <c r="I4" s="334"/>
      <c r="J4" s="81" t="str">
        <f>'01_SINTETICO'!J3</f>
        <v>SINAPI-MAI/2020</v>
      </c>
      <c r="K4" t="s">
        <v>4492</v>
      </c>
    </row>
    <row r="5" spans="1:13" s="5" customFormat="1" ht="15">
      <c r="B5" s="6"/>
      <c r="C5" s="6"/>
      <c r="D5" s="7"/>
      <c r="E5" s="7"/>
      <c r="F5" s="8"/>
      <c r="G5" s="9"/>
      <c r="H5" s="9"/>
      <c r="I5" s="9"/>
      <c r="J5" s="9"/>
      <c r="K5" s="10"/>
      <c r="L5" s="11"/>
    </row>
    <row r="6" spans="1:13" s="4" customFormat="1" ht="15">
      <c r="B6" s="324" t="s">
        <v>3</v>
      </c>
      <c r="C6" s="316" t="s">
        <v>76</v>
      </c>
      <c r="D6" s="317"/>
      <c r="E6" s="317"/>
      <c r="F6" s="318"/>
      <c r="G6" s="324" t="s">
        <v>4493</v>
      </c>
      <c r="H6" s="327"/>
      <c r="I6" s="328"/>
      <c r="J6" s="324"/>
      <c r="K6" s="30"/>
      <c r="L6" s="24"/>
      <c r="M6" s="16"/>
    </row>
    <row r="7" spans="1:13" s="4" customFormat="1" ht="15">
      <c r="A7" s="58"/>
      <c r="B7" s="325"/>
      <c r="C7" s="319"/>
      <c r="D7" s="320"/>
      <c r="E7" s="320"/>
      <c r="F7" s="320"/>
      <c r="G7" s="82" t="s">
        <v>32</v>
      </c>
      <c r="H7" s="232" t="s">
        <v>170</v>
      </c>
      <c r="I7" s="263"/>
      <c r="J7" s="263"/>
      <c r="K7" s="59"/>
      <c r="L7" s="60"/>
      <c r="M7" s="58"/>
    </row>
    <row r="8" spans="1:13" s="4" customFormat="1" ht="15">
      <c r="A8" s="58"/>
      <c r="B8" s="326"/>
      <c r="C8" s="319"/>
      <c r="D8" s="320"/>
      <c r="E8" s="320"/>
      <c r="F8" s="320"/>
      <c r="G8" s="61">
        <v>30</v>
      </c>
      <c r="H8" s="61">
        <v>60</v>
      </c>
      <c r="I8" s="262"/>
      <c r="J8" s="262"/>
      <c r="K8" s="315" t="s">
        <v>37</v>
      </c>
      <c r="L8" s="315"/>
      <c r="M8" s="58"/>
    </row>
    <row r="9" spans="1:13" s="5" customFormat="1" ht="15">
      <c r="A9" s="62"/>
      <c r="B9" s="141"/>
      <c r="C9" s="63"/>
      <c r="D9" s="64"/>
      <c r="E9" s="64"/>
      <c r="F9" s="65"/>
      <c r="G9" s="91"/>
      <c r="H9" s="91"/>
      <c r="I9" s="91"/>
      <c r="J9" s="91"/>
      <c r="K9" s="66"/>
      <c r="L9" s="67"/>
      <c r="M9" s="62"/>
    </row>
    <row r="10" spans="1:13" s="70" customFormat="1" ht="15">
      <c r="B10" s="233" t="s">
        <v>9542</v>
      </c>
      <c r="C10" s="74" t="str">
        <f>VLOOKUP($B10,'01_SINTETICO'!A:M,3,FALSE)</f>
        <v>ADMINISTRAÇÃO LOCAL</v>
      </c>
      <c r="D10" s="14">
        <f>VLOOKUP($B10,'01_SINTETICO'!A:M,13,FALSE)</f>
        <v>19068.19687673527</v>
      </c>
      <c r="E10" s="15">
        <f>D10/$D$22</f>
        <v>5.3509449838047819E-2</v>
      </c>
      <c r="F10" s="186" t="s">
        <v>31</v>
      </c>
      <c r="G10" s="148">
        <f>(G13+G15+G17+G19+G21)/($D$22-$D$10)</f>
        <v>0.4525690019719682</v>
      </c>
      <c r="H10" s="148">
        <f>(H13+H15+H17+H19+H21)/($D$22-$D$10)</f>
        <v>0.54743099802803175</v>
      </c>
      <c r="I10" s="148"/>
      <c r="J10" s="148"/>
      <c r="K10" s="18">
        <f t="shared" ref="K10:K23" si="0">SUM(G10:J10)</f>
        <v>1</v>
      </c>
      <c r="L10" s="19" t="b">
        <f>K10=1</f>
        <v>1</v>
      </c>
    </row>
    <row r="11" spans="1:13" s="70" customFormat="1" ht="15">
      <c r="B11" s="187"/>
      <c r="C11" s="73" t="s">
        <v>66</v>
      </c>
      <c r="D11" s="13"/>
      <c r="E11" s="13"/>
      <c r="F11" s="188" t="s">
        <v>33</v>
      </c>
      <c r="G11" s="147">
        <f t="shared" ref="G11" si="1">G10*$D10</f>
        <v>8629.6748299090814</v>
      </c>
      <c r="H11" s="147">
        <f t="shared" ref="H11" si="2">H10*$D10</f>
        <v>10438.522046826187</v>
      </c>
      <c r="I11" s="147"/>
      <c r="J11" s="147"/>
      <c r="K11" s="10">
        <f t="shared" si="0"/>
        <v>19068.196876735266</v>
      </c>
      <c r="L11" s="72" t="b">
        <f>K11-D10&lt;0.00001</f>
        <v>1</v>
      </c>
    </row>
    <row r="12" spans="1:13" s="70" customFormat="1" ht="15">
      <c r="B12" s="233" t="s">
        <v>9543</v>
      </c>
      <c r="C12" s="75" t="str">
        <f>VLOOKUP($B12,'01_SINTETICO'!A:M,3,FALSE)</f>
        <v>IMPLANTACAO, OPERACAO E MANUTENCAO DO CANTEIRO DE OBRAS</v>
      </c>
      <c r="D12" s="14">
        <f>VLOOKUP($B12,'01_SINTETICO'!A:M,13,FALSE)</f>
        <v>409.28097026879999</v>
      </c>
      <c r="E12" s="15">
        <f>D12/$D$22</f>
        <v>1.1485301777529966E-3</v>
      </c>
      <c r="F12" s="186" t="s">
        <v>31</v>
      </c>
      <c r="G12" s="145">
        <v>1</v>
      </c>
      <c r="H12" s="147"/>
      <c r="I12" s="146"/>
      <c r="J12" s="146"/>
      <c r="K12" s="18">
        <f t="shared" si="0"/>
        <v>1</v>
      </c>
      <c r="L12" s="19" t="b">
        <f>K12=1</f>
        <v>1</v>
      </c>
    </row>
    <row r="13" spans="1:13" s="70" customFormat="1" ht="15">
      <c r="B13" s="187"/>
      <c r="C13" s="73"/>
      <c r="D13" s="13"/>
      <c r="E13" s="13"/>
      <c r="F13" s="188" t="s">
        <v>33</v>
      </c>
      <c r="G13" s="147">
        <f>G12*$D12</f>
        <v>409.28097026879999</v>
      </c>
      <c r="H13" s="146"/>
      <c r="I13" s="147"/>
      <c r="J13" s="147"/>
      <c r="K13" s="10">
        <f t="shared" si="0"/>
        <v>409.28097026879999</v>
      </c>
      <c r="L13" s="72" t="b">
        <f>K13=D12</f>
        <v>1</v>
      </c>
    </row>
    <row r="14" spans="1:13" s="70" customFormat="1" ht="15">
      <c r="B14" s="233" t="s">
        <v>9544</v>
      </c>
      <c r="C14" s="75" t="str">
        <f>VLOOKUP($B14,'01_SINTETICO'!A:M,3,FALSE)</f>
        <v>SERVICOS CIVIS</v>
      </c>
      <c r="D14" s="14">
        <f>VLOOKUP($B14,'01_SINTETICO'!A:M,13,FALSE)</f>
        <v>11495.941576695785</v>
      </c>
      <c r="E14" s="15">
        <f>D14/$D$22</f>
        <v>3.22600775057999E-2</v>
      </c>
      <c r="F14" s="186" t="s">
        <v>31</v>
      </c>
      <c r="G14" s="145">
        <v>1</v>
      </c>
      <c r="H14" s="146">
        <v>0</v>
      </c>
      <c r="I14" s="146"/>
      <c r="J14" s="146"/>
      <c r="K14" s="18">
        <f t="shared" si="0"/>
        <v>1</v>
      </c>
      <c r="L14" s="19" t="b">
        <f>K14=1</f>
        <v>1</v>
      </c>
    </row>
    <row r="15" spans="1:13" s="70" customFormat="1" ht="15">
      <c r="B15" s="187"/>
      <c r="C15" s="73"/>
      <c r="D15" s="13"/>
      <c r="E15" s="13"/>
      <c r="F15" s="188" t="s">
        <v>33</v>
      </c>
      <c r="G15" s="147">
        <f>G14*$D14</f>
        <v>11495.941576695785</v>
      </c>
      <c r="H15" s="147">
        <v>0</v>
      </c>
      <c r="I15" s="147"/>
      <c r="J15" s="147"/>
      <c r="K15" s="10">
        <f t="shared" si="0"/>
        <v>11495.941576695785</v>
      </c>
      <c r="L15" s="72" t="b">
        <f>K15=D14</f>
        <v>1</v>
      </c>
    </row>
    <row r="16" spans="1:13" s="70" customFormat="1" ht="15">
      <c r="B16" s="233" t="s">
        <v>9545</v>
      </c>
      <c r="C16" s="75" t="str">
        <f>VLOOKUP($B16,'01_SINTETICO'!A:M,3,FALSE)</f>
        <v>INSTALACOES ELETRICAS</v>
      </c>
      <c r="D16" s="14">
        <f>VLOOKUP($B16,'01_SINTETICO'!A:M,13,FALSE)</f>
        <v>262843.37504476507</v>
      </c>
      <c r="E16" s="15">
        <f>D16/$D$22</f>
        <v>0.73759488026793929</v>
      </c>
      <c r="F16" s="186" t="s">
        <v>31</v>
      </c>
      <c r="G16" s="145">
        <v>0.3</v>
      </c>
      <c r="H16" s="145">
        <v>0.7</v>
      </c>
      <c r="I16" s="146">
        <v>0</v>
      </c>
      <c r="J16" s="146">
        <v>0</v>
      </c>
      <c r="K16" s="18">
        <f t="shared" si="0"/>
        <v>1</v>
      </c>
      <c r="L16" s="19" t="b">
        <f>K16=1</f>
        <v>1</v>
      </c>
    </row>
    <row r="17" spans="1:14" s="70" customFormat="1" ht="15">
      <c r="B17" s="187"/>
      <c r="C17" s="73"/>
      <c r="D17" s="13"/>
      <c r="E17" s="13"/>
      <c r="F17" s="188" t="s">
        <v>33</v>
      </c>
      <c r="G17" s="147">
        <f>G16*$D16</f>
        <v>78853.012513429523</v>
      </c>
      <c r="H17" s="147">
        <f>H16*$D16</f>
        <v>183990.36253133553</v>
      </c>
      <c r="I17" s="147">
        <v>0</v>
      </c>
      <c r="J17" s="147">
        <v>0</v>
      </c>
      <c r="K17" s="10">
        <f t="shared" si="0"/>
        <v>262843.37504476507</v>
      </c>
      <c r="L17" s="72" t="b">
        <f>K17=D16</f>
        <v>1</v>
      </c>
    </row>
    <row r="18" spans="1:14" s="70" customFormat="1" ht="15">
      <c r="B18" s="233" t="s">
        <v>9546</v>
      </c>
      <c r="C18" s="75" t="str">
        <f>VLOOKUP($B18,'01_SINTETICO'!A:M,3,FALSE)</f>
        <v>INSTALACOES MECANICAS</v>
      </c>
      <c r="D18" s="14">
        <f>VLOOKUP($B18,'01_SINTETICO'!A:M,13,FALSE)</f>
        <v>61885.937178349806</v>
      </c>
      <c r="E18" s="15">
        <f>D18/$D$22</f>
        <v>0.17366521189875911</v>
      </c>
      <c r="F18" s="186" t="s">
        <v>31</v>
      </c>
      <c r="G18" s="145">
        <v>1</v>
      </c>
      <c r="H18" s="146">
        <v>0</v>
      </c>
      <c r="I18" s="146">
        <v>0</v>
      </c>
      <c r="J18" s="146">
        <v>0</v>
      </c>
      <c r="K18" s="18">
        <f t="shared" si="0"/>
        <v>1</v>
      </c>
      <c r="L18" s="19" t="b">
        <f>K18=1</f>
        <v>1</v>
      </c>
    </row>
    <row r="19" spans="1:14" s="70" customFormat="1" ht="15">
      <c r="B19" s="187"/>
      <c r="C19" s="73"/>
      <c r="D19" s="13"/>
      <c r="E19" s="13"/>
      <c r="F19" s="188" t="s">
        <v>33</v>
      </c>
      <c r="G19" s="147">
        <f>G18*$D18</f>
        <v>61885.937178349806</v>
      </c>
      <c r="H19" s="147">
        <v>0</v>
      </c>
      <c r="I19" s="147">
        <v>0</v>
      </c>
      <c r="J19" s="147">
        <v>0</v>
      </c>
      <c r="K19" s="10">
        <f t="shared" si="0"/>
        <v>61885.937178349806</v>
      </c>
      <c r="L19" s="72" t="b">
        <f>K19=D18</f>
        <v>1</v>
      </c>
    </row>
    <row r="20" spans="1:14" s="70" customFormat="1" ht="15">
      <c r="B20" s="233" t="s">
        <v>9547</v>
      </c>
      <c r="C20" s="75" t="str">
        <f>VLOOKUP($B20,'01_SINTETICO'!A:M,3,FALSE)</f>
        <v>SERVICOS FINAIS</v>
      </c>
      <c r="D20" s="14">
        <f>VLOOKUP($B20,'01_SINTETICO'!A:M,13,FALSE)</f>
        <v>649.21991402632011</v>
      </c>
      <c r="E20" s="15">
        <f>D20/$D$22</f>
        <v>1.8218503117008377E-3</v>
      </c>
      <c r="F20" s="186" t="s">
        <v>31</v>
      </c>
      <c r="G20" s="146"/>
      <c r="H20" s="145">
        <v>1</v>
      </c>
      <c r="I20" s="146">
        <v>0</v>
      </c>
      <c r="J20" s="146">
        <v>0</v>
      </c>
      <c r="K20" s="18">
        <f t="shared" si="0"/>
        <v>1</v>
      </c>
      <c r="L20" s="19" t="b">
        <f>K20=1</f>
        <v>1</v>
      </c>
    </row>
    <row r="21" spans="1:14" s="70" customFormat="1" ht="15">
      <c r="B21" s="187"/>
      <c r="C21" s="73"/>
      <c r="D21" s="13"/>
      <c r="E21" s="13"/>
      <c r="F21" s="188" t="s">
        <v>33</v>
      </c>
      <c r="G21" s="147"/>
      <c r="H21" s="147">
        <f>H20*$D20</f>
        <v>649.21991402632011</v>
      </c>
      <c r="I21" s="147">
        <v>0</v>
      </c>
      <c r="J21" s="147">
        <v>0</v>
      </c>
      <c r="K21" s="10">
        <f t="shared" si="0"/>
        <v>649.21991402632011</v>
      </c>
      <c r="L21" s="72" t="b">
        <f>K21=D20</f>
        <v>1</v>
      </c>
    </row>
    <row r="22" spans="1:14" s="70" customFormat="1" ht="15">
      <c r="B22" s="322" t="s">
        <v>262</v>
      </c>
      <c r="C22" s="323"/>
      <c r="D22" s="88">
        <f>SUM(D10:D21)</f>
        <v>356351.95156084106</v>
      </c>
      <c r="E22" s="89">
        <f>SUBTOTAL(9,E10:E21)</f>
        <v>0.99999999999999989</v>
      </c>
      <c r="F22" s="128" t="s">
        <v>31</v>
      </c>
      <c r="G22" s="134">
        <f t="shared" ref="G22:H22" si="3">G23/$D$22</f>
        <v>0.45256900197196814</v>
      </c>
      <c r="H22" s="134">
        <f t="shared" si="3"/>
        <v>0.54743099802803175</v>
      </c>
      <c r="I22" s="134"/>
      <c r="J22" s="134"/>
      <c r="K22" s="132">
        <f t="shared" si="0"/>
        <v>0.99999999999999989</v>
      </c>
      <c r="L22" s="72" t="b">
        <f>K22=1</f>
        <v>1</v>
      </c>
    </row>
    <row r="23" spans="1:14" s="70" customFormat="1" ht="15">
      <c r="B23" s="83"/>
      <c r="C23" s="84"/>
      <c r="D23" s="85"/>
      <c r="E23" s="90"/>
      <c r="F23" s="129" t="s">
        <v>33</v>
      </c>
      <c r="G23" s="135">
        <f>G11+G13+G15+G17+G19+G21</f>
        <v>161273.84706865298</v>
      </c>
      <c r="H23" s="135">
        <f>H11+H13+H15+H17+H19+H21</f>
        <v>195078.10449218805</v>
      </c>
      <c r="I23" s="135"/>
      <c r="J23" s="135"/>
      <c r="K23" s="133">
        <f t="shared" si="0"/>
        <v>356351.95156084106</v>
      </c>
      <c r="L23" s="12" t="b">
        <f>K23=D22</f>
        <v>1</v>
      </c>
    </row>
    <row r="24" spans="1:14" s="130" customFormat="1" ht="15">
      <c r="B24" s="71"/>
      <c r="C24" s="71"/>
      <c r="D24" s="10"/>
      <c r="E24" s="10"/>
      <c r="F24" s="87"/>
      <c r="G24" s="20"/>
      <c r="H24" s="20"/>
      <c r="I24" s="20"/>
      <c r="J24" s="20"/>
      <c r="K24" s="10"/>
      <c r="L24" s="72"/>
      <c r="M24" s="77"/>
    </row>
    <row r="25" spans="1:14" s="76" customFormat="1" ht="15">
      <c r="B25" s="322" t="s">
        <v>261</v>
      </c>
      <c r="C25" s="323"/>
      <c r="D25" s="88"/>
      <c r="E25" s="89"/>
      <c r="F25" s="128" t="s">
        <v>260</v>
      </c>
      <c r="G25" s="134">
        <f>G22</f>
        <v>0.45256900197196814</v>
      </c>
      <c r="H25" s="134">
        <f>H22+G25</f>
        <v>0.99999999999999989</v>
      </c>
      <c r="I25" s="134"/>
      <c r="J25" s="134"/>
      <c r="K25" s="20"/>
      <c r="L25" s="12"/>
      <c r="M25" s="77"/>
    </row>
    <row r="26" spans="1:14" s="86" customFormat="1" ht="15">
      <c r="B26" s="83"/>
      <c r="C26" s="84"/>
      <c r="D26" s="85"/>
      <c r="E26" s="90"/>
      <c r="F26" s="129" t="s">
        <v>33</v>
      </c>
      <c r="G26" s="135">
        <f>G23</f>
        <v>161273.84706865298</v>
      </c>
      <c r="H26" s="135">
        <f>H23+G26</f>
        <v>356351.95156084106</v>
      </c>
      <c r="I26" s="135"/>
      <c r="J26" s="135"/>
      <c r="K26" s="20"/>
      <c r="L26" s="12"/>
      <c r="M26" s="77"/>
    </row>
    <row r="27" spans="1:14" customFormat="1" ht="15">
      <c r="B27" s="142"/>
      <c r="H27" s="189"/>
    </row>
    <row r="28" spans="1:14">
      <c r="A28" s="68"/>
      <c r="B28" s="139"/>
      <c r="C28" s="68"/>
      <c r="D28" s="68"/>
      <c r="E28" s="68"/>
      <c r="F28" s="68"/>
      <c r="G28" s="68"/>
      <c r="H28" s="68"/>
      <c r="I28" s="68"/>
      <c r="J28" s="68"/>
      <c r="K28" s="68"/>
      <c r="L28" s="69"/>
      <c r="M28" s="69"/>
      <c r="N28" s="68"/>
    </row>
    <row r="29" spans="1:14">
      <c r="A29" s="68"/>
      <c r="B29" s="139"/>
      <c r="C29" s="68"/>
      <c r="D29" s="68"/>
      <c r="E29" s="68"/>
      <c r="F29" s="68"/>
      <c r="G29" s="68"/>
      <c r="H29" s="68"/>
      <c r="I29" s="68"/>
      <c r="J29" s="68"/>
      <c r="K29" s="68"/>
      <c r="L29" s="69"/>
      <c r="M29" s="69"/>
      <c r="N29" s="68"/>
    </row>
    <row r="30" spans="1:14">
      <c r="A30" s="68"/>
      <c r="B30" s="139"/>
      <c r="C30" s="68"/>
      <c r="D30" s="68"/>
      <c r="E30" s="68"/>
      <c r="F30" s="68"/>
      <c r="G30" s="68"/>
      <c r="H30" s="68"/>
      <c r="I30" s="68"/>
      <c r="J30" s="68"/>
      <c r="K30" s="68"/>
      <c r="L30" s="69"/>
      <c r="M30" s="69"/>
      <c r="N30" s="68"/>
    </row>
    <row r="31" spans="1:14">
      <c r="A31" s="68"/>
      <c r="B31" s="139"/>
      <c r="C31" s="68"/>
      <c r="D31" s="68"/>
      <c r="E31" s="68"/>
      <c r="F31" s="68"/>
      <c r="G31" s="68"/>
      <c r="H31" s="68"/>
      <c r="I31" s="68"/>
      <c r="J31" s="68"/>
      <c r="K31" s="68"/>
      <c r="L31" s="69"/>
      <c r="M31" s="69"/>
      <c r="N31" s="68"/>
    </row>
    <row r="32" spans="1:14">
      <c r="A32" s="68"/>
      <c r="B32" s="139"/>
      <c r="C32" s="68"/>
      <c r="D32" s="68"/>
      <c r="E32" s="68"/>
      <c r="F32" s="68"/>
      <c r="G32" s="68"/>
      <c r="H32" s="68"/>
      <c r="I32" s="68"/>
      <c r="J32" s="68"/>
      <c r="K32" s="68"/>
      <c r="L32" s="69"/>
      <c r="M32" s="69"/>
      <c r="N32" s="68"/>
    </row>
    <row r="33" spans="1:14">
      <c r="A33" s="68"/>
      <c r="B33" s="139"/>
      <c r="C33" s="68"/>
      <c r="D33" s="68"/>
      <c r="E33" s="68"/>
      <c r="F33" s="68"/>
      <c r="G33" s="68"/>
      <c r="H33" s="68"/>
      <c r="I33" s="68"/>
      <c r="J33" s="68"/>
      <c r="K33" s="68"/>
      <c r="L33" s="69"/>
      <c r="M33" s="69"/>
      <c r="N33" s="68"/>
    </row>
    <row r="34" spans="1:14">
      <c r="A34" s="68"/>
      <c r="B34" s="139"/>
      <c r="C34" s="68"/>
      <c r="D34" s="68"/>
      <c r="E34" s="68"/>
      <c r="F34" s="68"/>
      <c r="G34" s="68"/>
      <c r="H34" s="68"/>
      <c r="I34" s="68"/>
      <c r="J34" s="68"/>
      <c r="K34" s="68"/>
      <c r="L34" s="69"/>
      <c r="M34" s="69"/>
      <c r="N34" s="68"/>
    </row>
    <row r="35" spans="1:14">
      <c r="A35" s="68"/>
      <c r="B35" s="139"/>
      <c r="C35" s="68"/>
      <c r="D35" s="68"/>
      <c r="E35" s="68"/>
      <c r="F35" s="68"/>
      <c r="G35" s="68"/>
      <c r="H35" s="68"/>
      <c r="I35" s="68"/>
      <c r="J35" s="68"/>
      <c r="K35" s="68"/>
      <c r="L35" s="69"/>
      <c r="M35" s="69"/>
      <c r="N35" s="68"/>
    </row>
    <row r="36" spans="1:14">
      <c r="A36" s="68"/>
      <c r="B36" s="139"/>
      <c r="C36" s="68"/>
      <c r="D36" s="68"/>
      <c r="E36" s="68"/>
      <c r="F36" s="68"/>
      <c r="G36" s="68"/>
      <c r="H36" s="68"/>
      <c r="I36" s="68"/>
      <c r="J36" s="68"/>
      <c r="K36" s="68"/>
      <c r="L36" s="69"/>
      <c r="M36" s="69"/>
      <c r="N36" s="68"/>
    </row>
    <row r="37" spans="1:14">
      <c r="A37" s="68"/>
      <c r="B37" s="139"/>
      <c r="C37" s="68"/>
      <c r="D37" s="68"/>
      <c r="E37" s="68"/>
      <c r="F37" s="68"/>
      <c r="G37" s="68"/>
      <c r="H37" s="68"/>
      <c r="I37" s="68"/>
      <c r="J37" s="68"/>
      <c r="K37" s="68"/>
      <c r="L37" s="69"/>
      <c r="M37" s="69"/>
      <c r="N37" s="68"/>
    </row>
    <row r="38" spans="1:14">
      <c r="A38" s="68"/>
      <c r="B38" s="139"/>
      <c r="C38" s="68"/>
      <c r="D38" s="68"/>
      <c r="E38" s="68"/>
      <c r="F38" s="68"/>
      <c r="G38" s="68"/>
      <c r="H38" s="68"/>
      <c r="I38" s="68"/>
      <c r="J38" s="68"/>
      <c r="K38" s="68"/>
      <c r="L38" s="69"/>
      <c r="M38" s="69"/>
      <c r="N38" s="68"/>
    </row>
    <row r="39" spans="1:14">
      <c r="A39" s="68"/>
      <c r="B39" s="139"/>
      <c r="C39" s="68"/>
      <c r="D39" s="68"/>
      <c r="E39" s="68"/>
      <c r="F39" s="68"/>
      <c r="G39" s="68"/>
      <c r="H39" s="68"/>
      <c r="I39" s="68"/>
      <c r="J39" s="68"/>
      <c r="K39" s="68"/>
      <c r="L39" s="69"/>
      <c r="M39" s="69"/>
      <c r="N39" s="68"/>
    </row>
    <row r="40" spans="1:14">
      <c r="A40" s="68"/>
      <c r="B40" s="139"/>
      <c r="C40" s="68"/>
      <c r="D40" s="68"/>
      <c r="E40" s="68"/>
      <c r="F40" s="68"/>
      <c r="G40" s="68"/>
      <c r="H40" s="68"/>
      <c r="I40" s="68"/>
      <c r="J40" s="68"/>
      <c r="K40" s="68"/>
      <c r="L40" s="69"/>
      <c r="M40" s="69"/>
      <c r="N40" s="68"/>
    </row>
    <row r="41" spans="1:14">
      <c r="A41" s="68"/>
      <c r="B41" s="139"/>
      <c r="C41" s="68"/>
      <c r="D41" s="68"/>
      <c r="E41" s="68"/>
      <c r="F41" s="68"/>
      <c r="G41" s="68"/>
      <c r="H41" s="68"/>
      <c r="I41" s="68"/>
      <c r="J41" s="68"/>
      <c r="K41" s="68"/>
      <c r="L41" s="69"/>
      <c r="M41" s="69"/>
      <c r="N41" s="68"/>
    </row>
    <row r="42" spans="1:14">
      <c r="A42" s="68"/>
      <c r="B42" s="139"/>
      <c r="C42" s="68"/>
      <c r="D42" s="68"/>
      <c r="E42" s="68"/>
      <c r="F42" s="68"/>
      <c r="G42" s="68"/>
      <c r="H42" s="68"/>
      <c r="I42" s="68"/>
      <c r="J42" s="68"/>
      <c r="K42" s="68"/>
      <c r="L42" s="69"/>
      <c r="M42" s="69"/>
      <c r="N42" s="68"/>
    </row>
    <row r="43" spans="1:14">
      <c r="A43" s="68"/>
      <c r="B43" s="139"/>
      <c r="C43" s="68"/>
      <c r="D43" s="68"/>
      <c r="E43" s="68"/>
      <c r="F43" s="68"/>
      <c r="G43" s="68"/>
      <c r="H43" s="68"/>
      <c r="I43" s="68"/>
      <c r="J43" s="68"/>
      <c r="K43" s="68"/>
      <c r="L43" s="69"/>
      <c r="M43" s="69"/>
      <c r="N43" s="68"/>
    </row>
    <row r="44" spans="1:14">
      <c r="A44" s="68"/>
      <c r="B44" s="139"/>
      <c r="C44" s="68"/>
      <c r="D44" s="68"/>
      <c r="E44" s="68"/>
      <c r="F44" s="68"/>
      <c r="G44" s="68"/>
      <c r="H44" s="68"/>
      <c r="I44" s="68"/>
      <c r="J44" s="68"/>
      <c r="K44" s="68"/>
      <c r="L44" s="69"/>
      <c r="M44" s="69"/>
      <c r="N44" s="68"/>
    </row>
    <row r="45" spans="1:14">
      <c r="A45" s="68"/>
      <c r="B45" s="139"/>
      <c r="C45" s="68"/>
      <c r="D45" s="68"/>
      <c r="E45" s="68"/>
      <c r="F45" s="68"/>
      <c r="G45" s="68"/>
      <c r="H45" s="68"/>
      <c r="I45" s="68"/>
      <c r="J45" s="68"/>
      <c r="K45" s="68"/>
      <c r="L45" s="69"/>
      <c r="M45" s="69"/>
      <c r="N45" s="68"/>
    </row>
    <row r="46" spans="1:14">
      <c r="A46" s="68"/>
      <c r="B46" s="139"/>
      <c r="C46" s="68"/>
      <c r="D46" s="68"/>
      <c r="E46" s="68"/>
      <c r="F46" s="68"/>
      <c r="G46" s="68"/>
      <c r="H46" s="68"/>
      <c r="I46" s="68"/>
      <c r="J46" s="68"/>
      <c r="K46" s="68"/>
      <c r="L46" s="69"/>
      <c r="M46" s="69"/>
      <c r="N46" s="68"/>
    </row>
    <row r="47" spans="1:14">
      <c r="A47" s="68"/>
      <c r="B47" s="139"/>
      <c r="C47" s="68"/>
      <c r="D47" s="68"/>
      <c r="E47" s="68"/>
      <c r="F47" s="68"/>
      <c r="G47" s="68"/>
      <c r="H47" s="68"/>
      <c r="I47" s="68"/>
      <c r="J47" s="68"/>
      <c r="K47" s="68"/>
      <c r="L47" s="69"/>
      <c r="M47" s="69"/>
      <c r="N47" s="68"/>
    </row>
    <row r="48" spans="1:14">
      <c r="A48" s="68"/>
      <c r="B48" s="139"/>
      <c r="C48" s="68"/>
      <c r="D48" s="68"/>
      <c r="E48" s="68"/>
      <c r="F48" s="68"/>
      <c r="G48" s="68"/>
      <c r="H48" s="68"/>
      <c r="I48" s="68"/>
      <c r="J48" s="68"/>
      <c r="K48" s="68"/>
      <c r="L48" s="69"/>
      <c r="M48" s="69"/>
      <c r="N48" s="68"/>
    </row>
    <row r="49" spans="1:14">
      <c r="A49" s="68"/>
      <c r="B49" s="139"/>
      <c r="C49" s="68"/>
      <c r="D49" s="68"/>
      <c r="E49" s="68"/>
      <c r="F49" s="68"/>
      <c r="G49" s="68"/>
      <c r="H49" s="68"/>
      <c r="I49" s="68"/>
      <c r="J49" s="68"/>
      <c r="K49" s="68"/>
      <c r="L49" s="69"/>
      <c r="M49" s="69"/>
      <c r="N49" s="68"/>
    </row>
    <row r="50" spans="1:14">
      <c r="A50" s="68"/>
      <c r="B50" s="139"/>
      <c r="C50" s="68"/>
      <c r="D50" s="68"/>
      <c r="E50" s="68"/>
      <c r="F50" s="68"/>
      <c r="G50" s="68"/>
      <c r="H50" s="68"/>
      <c r="I50" s="68"/>
      <c r="J50" s="68"/>
      <c r="K50" s="68"/>
      <c r="L50" s="69"/>
      <c r="M50" s="69"/>
      <c r="N50" s="68"/>
    </row>
    <row r="51" spans="1:14">
      <c r="A51" s="68"/>
      <c r="B51" s="139"/>
      <c r="C51" s="68"/>
      <c r="D51" s="68"/>
      <c r="E51" s="68"/>
      <c r="F51" s="68"/>
      <c r="G51" s="68"/>
      <c r="H51" s="68"/>
      <c r="I51" s="68"/>
      <c r="J51" s="68"/>
      <c r="K51" s="68"/>
      <c r="L51" s="69"/>
      <c r="M51" s="69"/>
      <c r="N51" s="68"/>
    </row>
    <row r="52" spans="1:14">
      <c r="A52" s="68"/>
      <c r="B52" s="139"/>
      <c r="C52" s="68"/>
      <c r="D52" s="68"/>
      <c r="E52" s="68"/>
      <c r="F52" s="68"/>
      <c r="G52" s="68"/>
      <c r="H52" s="68"/>
      <c r="I52" s="68"/>
      <c r="J52" s="68"/>
      <c r="K52" s="68"/>
      <c r="L52" s="69"/>
      <c r="M52" s="69"/>
      <c r="N52" s="68"/>
    </row>
    <row r="53" spans="1:14">
      <c r="A53" s="68"/>
      <c r="B53" s="139"/>
      <c r="C53" s="68"/>
      <c r="D53" s="68"/>
      <c r="E53" s="68"/>
      <c r="F53" s="68"/>
      <c r="G53" s="68"/>
      <c r="H53" s="68"/>
      <c r="I53" s="68"/>
      <c r="J53" s="68"/>
      <c r="K53" s="68"/>
      <c r="L53" s="69"/>
      <c r="M53" s="69"/>
      <c r="N53" s="68"/>
    </row>
    <row r="54" spans="1:14">
      <c r="A54" s="68"/>
      <c r="B54" s="139"/>
      <c r="C54" s="68"/>
      <c r="D54" s="68"/>
      <c r="E54" s="68"/>
      <c r="F54" s="68"/>
      <c r="G54" s="68"/>
      <c r="H54" s="68"/>
      <c r="I54" s="68"/>
      <c r="J54" s="68"/>
      <c r="K54" s="68"/>
      <c r="L54" s="69"/>
      <c r="M54" s="69"/>
      <c r="N54" s="68"/>
    </row>
    <row r="55" spans="1:14">
      <c r="A55" s="68"/>
      <c r="B55" s="139"/>
      <c r="C55" s="68"/>
      <c r="D55" s="68"/>
      <c r="E55" s="68"/>
      <c r="F55" s="68"/>
      <c r="G55" s="68"/>
      <c r="H55" s="68"/>
      <c r="I55" s="68"/>
      <c r="J55" s="68"/>
      <c r="K55" s="68"/>
      <c r="L55" s="69"/>
      <c r="M55" s="69"/>
      <c r="N55" s="68"/>
    </row>
    <row r="56" spans="1:14">
      <c r="A56" s="68"/>
      <c r="B56" s="139"/>
      <c r="C56" s="68"/>
      <c r="D56" s="68"/>
      <c r="E56" s="68"/>
      <c r="F56" s="68"/>
      <c r="G56" s="68"/>
      <c r="H56" s="68"/>
      <c r="I56" s="68"/>
      <c r="J56" s="68"/>
      <c r="K56" s="68"/>
      <c r="L56" s="69"/>
      <c r="M56" s="69"/>
      <c r="N56" s="68"/>
    </row>
    <row r="57" spans="1:14">
      <c r="A57" s="68"/>
      <c r="B57" s="139"/>
      <c r="C57" s="68"/>
      <c r="D57" s="68"/>
      <c r="E57" s="68"/>
      <c r="F57" s="68"/>
      <c r="G57" s="68"/>
      <c r="H57" s="68"/>
      <c r="I57" s="68"/>
      <c r="J57" s="68"/>
      <c r="K57" s="68"/>
      <c r="L57" s="69"/>
      <c r="M57" s="69"/>
      <c r="N57" s="68"/>
    </row>
    <row r="58" spans="1:14">
      <c r="A58" s="68"/>
      <c r="B58" s="139"/>
      <c r="C58" s="68"/>
      <c r="D58" s="68"/>
      <c r="E58" s="68"/>
      <c r="F58" s="68"/>
      <c r="G58" s="68"/>
      <c r="H58" s="68"/>
      <c r="I58" s="68"/>
      <c r="J58" s="68"/>
      <c r="K58" s="68"/>
      <c r="L58" s="69"/>
      <c r="M58" s="69"/>
      <c r="N58" s="68"/>
    </row>
    <row r="59" spans="1:14">
      <c r="A59" s="68"/>
      <c r="B59" s="139"/>
      <c r="C59" s="68"/>
      <c r="D59" s="68"/>
      <c r="E59" s="68"/>
      <c r="F59" s="68"/>
      <c r="G59" s="68"/>
      <c r="H59" s="68"/>
      <c r="I59" s="68"/>
      <c r="J59" s="68"/>
      <c r="K59" s="68"/>
      <c r="L59" s="69"/>
      <c r="M59" s="69"/>
      <c r="N59" s="68"/>
    </row>
    <row r="60" spans="1:14">
      <c r="A60" s="68"/>
      <c r="B60" s="139"/>
      <c r="C60" s="68"/>
      <c r="D60" s="68"/>
      <c r="E60" s="68"/>
      <c r="F60" s="68"/>
      <c r="G60" s="68"/>
      <c r="H60" s="68"/>
      <c r="I60" s="68"/>
      <c r="J60" s="68"/>
      <c r="K60" s="68"/>
      <c r="L60" s="69"/>
      <c r="M60" s="69"/>
      <c r="N60" s="68"/>
    </row>
    <row r="61" spans="1:14">
      <c r="A61" s="68"/>
      <c r="B61" s="139"/>
      <c r="C61" s="68"/>
      <c r="D61" s="68"/>
      <c r="E61" s="68"/>
      <c r="F61" s="68"/>
      <c r="G61" s="68"/>
      <c r="H61" s="68"/>
      <c r="I61" s="68"/>
      <c r="J61" s="68"/>
      <c r="K61" s="68"/>
      <c r="L61" s="69"/>
      <c r="M61" s="69"/>
      <c r="N61" s="68"/>
    </row>
    <row r="62" spans="1:14">
      <c r="A62" s="68"/>
      <c r="B62" s="139"/>
      <c r="C62" s="68"/>
      <c r="D62" s="68"/>
      <c r="E62" s="68"/>
      <c r="F62" s="68"/>
      <c r="G62" s="68"/>
      <c r="H62" s="68"/>
      <c r="I62" s="68"/>
      <c r="J62" s="68"/>
      <c r="K62" s="68"/>
      <c r="L62" s="69"/>
      <c r="M62" s="69"/>
      <c r="N62" s="68"/>
    </row>
    <row r="63" spans="1:14">
      <c r="A63" s="68"/>
      <c r="B63" s="139"/>
      <c r="C63" s="68"/>
      <c r="D63" s="68"/>
      <c r="E63" s="68"/>
      <c r="F63" s="68"/>
      <c r="G63" s="68"/>
      <c r="H63" s="68"/>
      <c r="I63" s="68"/>
      <c r="J63" s="68"/>
      <c r="K63" s="68"/>
      <c r="L63" s="69"/>
      <c r="M63" s="69"/>
      <c r="N63" s="68"/>
    </row>
    <row r="64" spans="1:14">
      <c r="A64" s="68"/>
      <c r="B64" s="139"/>
      <c r="C64" s="68"/>
      <c r="D64" s="68"/>
      <c r="E64" s="68"/>
      <c r="F64" s="68"/>
      <c r="G64" s="68"/>
      <c r="H64" s="68"/>
      <c r="I64" s="68"/>
      <c r="J64" s="68"/>
      <c r="K64" s="68"/>
      <c r="L64" s="69"/>
      <c r="M64" s="69"/>
      <c r="N64" s="68"/>
    </row>
    <row r="65" spans="1:14">
      <c r="A65" s="68"/>
      <c r="B65" s="139"/>
      <c r="C65" s="68"/>
      <c r="D65" s="68"/>
      <c r="E65" s="68"/>
      <c r="F65" s="68"/>
      <c r="G65" s="68"/>
      <c r="H65" s="68"/>
      <c r="I65" s="68"/>
      <c r="J65" s="68"/>
      <c r="K65" s="68"/>
      <c r="L65" s="69"/>
      <c r="M65" s="69"/>
      <c r="N65" s="68"/>
    </row>
    <row r="66" spans="1:14">
      <c r="A66" s="68"/>
      <c r="B66" s="139"/>
      <c r="C66" s="68"/>
      <c r="D66" s="68"/>
      <c r="E66" s="68"/>
      <c r="F66" s="68"/>
      <c r="G66" s="68"/>
      <c r="H66" s="68"/>
      <c r="I66" s="68"/>
      <c r="J66" s="68"/>
      <c r="K66" s="68"/>
      <c r="L66" s="69"/>
      <c r="M66" s="69"/>
      <c r="N66" s="68"/>
    </row>
    <row r="67" spans="1:14">
      <c r="A67" s="68"/>
      <c r="B67" s="139"/>
      <c r="C67" s="68"/>
      <c r="D67" s="68"/>
      <c r="E67" s="68"/>
      <c r="F67" s="68"/>
      <c r="G67" s="68"/>
      <c r="H67" s="68"/>
      <c r="I67" s="68"/>
      <c r="J67" s="68"/>
      <c r="K67" s="68"/>
      <c r="L67" s="69"/>
      <c r="M67" s="69"/>
      <c r="N67" s="68"/>
    </row>
    <row r="68" spans="1:14">
      <c r="A68" s="68"/>
      <c r="B68" s="139"/>
      <c r="C68" s="68"/>
      <c r="D68" s="68"/>
      <c r="E68" s="68"/>
      <c r="F68" s="68"/>
      <c r="G68" s="68"/>
      <c r="H68" s="68"/>
      <c r="I68" s="68"/>
      <c r="J68" s="68"/>
      <c r="K68" s="68"/>
      <c r="L68" s="69"/>
      <c r="M68" s="69"/>
      <c r="N68" s="68"/>
    </row>
    <row r="69" spans="1:14">
      <c r="A69" s="68"/>
      <c r="B69" s="139"/>
      <c r="C69" s="68"/>
      <c r="D69" s="68"/>
      <c r="E69" s="68"/>
      <c r="F69" s="68"/>
      <c r="G69" s="68"/>
      <c r="H69" s="68"/>
      <c r="I69" s="68"/>
      <c r="J69" s="68"/>
      <c r="K69" s="68"/>
      <c r="L69" s="69"/>
      <c r="M69" s="69"/>
      <c r="N69" s="68"/>
    </row>
    <row r="70" spans="1:14">
      <c r="A70" s="68"/>
      <c r="B70" s="139"/>
      <c r="C70" s="68"/>
      <c r="D70" s="68"/>
      <c r="E70" s="68"/>
      <c r="F70" s="68"/>
      <c r="G70" s="68"/>
      <c r="H70" s="68"/>
      <c r="I70" s="68"/>
      <c r="J70" s="68"/>
      <c r="K70" s="68"/>
      <c r="L70" s="69"/>
      <c r="M70" s="69"/>
      <c r="N70" s="68"/>
    </row>
    <row r="71" spans="1:14">
      <c r="A71" s="68"/>
      <c r="B71" s="139"/>
      <c r="C71" s="68"/>
      <c r="D71" s="68"/>
      <c r="E71" s="68"/>
      <c r="F71" s="68"/>
      <c r="G71" s="68"/>
      <c r="H71" s="68"/>
      <c r="I71" s="68"/>
      <c r="J71" s="68"/>
      <c r="K71" s="68"/>
      <c r="L71" s="69"/>
      <c r="M71" s="69"/>
      <c r="N71" s="68"/>
    </row>
    <row r="72" spans="1:14">
      <c r="A72" s="68"/>
      <c r="B72" s="139"/>
      <c r="C72" s="68"/>
      <c r="D72" s="68"/>
      <c r="E72" s="68"/>
      <c r="F72" s="68"/>
      <c r="G72" s="68"/>
      <c r="H72" s="68"/>
      <c r="I72" s="68"/>
      <c r="J72" s="68"/>
      <c r="K72" s="68"/>
      <c r="L72" s="69"/>
      <c r="M72" s="69"/>
      <c r="N72" s="68"/>
    </row>
    <row r="73" spans="1:14">
      <c r="A73" s="68"/>
      <c r="B73" s="139"/>
      <c r="C73" s="68"/>
      <c r="D73" s="68"/>
      <c r="E73" s="68"/>
      <c r="F73" s="68"/>
      <c r="G73" s="68"/>
      <c r="H73" s="68"/>
      <c r="I73" s="68"/>
      <c r="J73" s="68"/>
      <c r="K73" s="68"/>
      <c r="L73" s="69"/>
      <c r="M73" s="69"/>
      <c r="N73" s="68"/>
    </row>
    <row r="74" spans="1:14">
      <c r="A74" s="68"/>
      <c r="B74" s="139"/>
      <c r="C74" s="68"/>
      <c r="D74" s="68"/>
      <c r="E74" s="68"/>
      <c r="F74" s="68"/>
      <c r="G74" s="68"/>
      <c r="H74" s="68"/>
      <c r="I74" s="68"/>
      <c r="J74" s="68"/>
      <c r="K74" s="68"/>
      <c r="L74" s="69"/>
      <c r="M74" s="69"/>
      <c r="N74" s="68"/>
    </row>
    <row r="75" spans="1:14">
      <c r="A75" s="68"/>
      <c r="B75" s="139"/>
      <c r="C75" s="68"/>
      <c r="D75" s="68"/>
      <c r="E75" s="68"/>
      <c r="F75" s="68"/>
      <c r="G75" s="68"/>
      <c r="H75" s="68"/>
      <c r="I75" s="68"/>
      <c r="J75" s="68"/>
      <c r="K75" s="68"/>
      <c r="L75" s="69"/>
      <c r="M75" s="69"/>
      <c r="N75" s="68"/>
    </row>
    <row r="76" spans="1:14">
      <c r="A76" s="68"/>
      <c r="B76" s="139"/>
      <c r="C76" s="68"/>
      <c r="D76" s="68"/>
      <c r="E76" s="68"/>
      <c r="F76" s="68"/>
      <c r="G76" s="68"/>
      <c r="H76" s="68"/>
      <c r="I76" s="68"/>
      <c r="J76" s="68"/>
      <c r="K76" s="68"/>
      <c r="L76" s="69"/>
      <c r="M76" s="69"/>
      <c r="N76" s="68"/>
    </row>
    <row r="77" spans="1:14">
      <c r="A77" s="68"/>
      <c r="B77" s="139"/>
      <c r="C77" s="68"/>
      <c r="D77" s="68"/>
      <c r="E77" s="68"/>
      <c r="F77" s="68"/>
      <c r="G77" s="68"/>
      <c r="H77" s="68"/>
      <c r="I77" s="68"/>
      <c r="J77" s="68"/>
      <c r="K77" s="68"/>
      <c r="L77" s="69"/>
      <c r="M77" s="69"/>
      <c r="N77" s="68"/>
    </row>
    <row r="78" spans="1:14">
      <c r="A78" s="68"/>
      <c r="B78" s="139"/>
      <c r="C78" s="68"/>
      <c r="D78" s="68"/>
      <c r="E78" s="68"/>
      <c r="F78" s="68"/>
      <c r="G78" s="68"/>
      <c r="H78" s="68"/>
      <c r="I78" s="68"/>
      <c r="J78" s="68"/>
      <c r="K78" s="68"/>
      <c r="L78" s="69"/>
      <c r="M78" s="69"/>
      <c r="N78" s="68"/>
    </row>
    <row r="79" spans="1:14">
      <c r="A79" s="68"/>
      <c r="B79" s="139"/>
      <c r="C79" s="68"/>
      <c r="D79" s="68"/>
      <c r="E79" s="68"/>
      <c r="F79" s="68"/>
      <c r="G79" s="68"/>
      <c r="H79" s="68"/>
      <c r="I79" s="68"/>
      <c r="J79" s="68"/>
      <c r="K79" s="68"/>
      <c r="L79" s="69"/>
      <c r="M79" s="69"/>
      <c r="N79" s="68"/>
    </row>
    <row r="80" spans="1:14">
      <c r="A80" s="68"/>
      <c r="B80" s="139"/>
      <c r="C80" s="68"/>
      <c r="D80" s="68"/>
      <c r="E80" s="68"/>
      <c r="F80" s="68"/>
      <c r="G80" s="68"/>
      <c r="H80" s="68"/>
      <c r="I80" s="68"/>
      <c r="J80" s="68"/>
      <c r="K80" s="68"/>
      <c r="L80" s="69"/>
      <c r="M80" s="69"/>
      <c r="N80" s="68"/>
    </row>
    <row r="81" spans="1:14">
      <c r="A81" s="68"/>
      <c r="B81" s="139"/>
      <c r="C81" s="68"/>
      <c r="D81" s="68"/>
      <c r="E81" s="68"/>
      <c r="F81" s="68"/>
      <c r="G81" s="68"/>
      <c r="H81" s="68"/>
      <c r="I81" s="68"/>
      <c r="J81" s="68"/>
      <c r="K81" s="68"/>
      <c r="L81" s="69"/>
      <c r="M81" s="69"/>
      <c r="N81" s="68"/>
    </row>
    <row r="82" spans="1:14">
      <c r="A82" s="68"/>
      <c r="B82" s="139"/>
      <c r="C82" s="68"/>
      <c r="D82" s="68"/>
      <c r="E82" s="68"/>
      <c r="F82" s="68"/>
      <c r="G82" s="68"/>
      <c r="H82" s="68"/>
      <c r="I82" s="68"/>
      <c r="J82" s="68"/>
      <c r="K82" s="68"/>
      <c r="L82" s="69"/>
      <c r="M82" s="69"/>
      <c r="N82" s="68"/>
    </row>
    <row r="83" spans="1:14">
      <c r="A83" s="68"/>
      <c r="B83" s="139"/>
      <c r="C83" s="68"/>
      <c r="D83" s="68"/>
      <c r="E83" s="68"/>
      <c r="F83" s="68"/>
      <c r="G83" s="68"/>
      <c r="H83" s="68"/>
      <c r="I83" s="68"/>
      <c r="J83" s="68"/>
      <c r="K83" s="68"/>
      <c r="L83" s="69"/>
      <c r="M83" s="69"/>
      <c r="N83" s="68"/>
    </row>
    <row r="84" spans="1:14">
      <c r="A84" s="68"/>
      <c r="B84" s="139"/>
      <c r="C84" s="68"/>
      <c r="D84" s="68"/>
      <c r="E84" s="68"/>
      <c r="F84" s="68">
        <f>E85*F85</f>
        <v>0</v>
      </c>
      <c r="G84" s="68"/>
      <c r="H84" s="68"/>
      <c r="I84" s="68"/>
      <c r="J84" s="68"/>
      <c r="K84" s="68"/>
      <c r="L84" s="69"/>
      <c r="M84" s="69"/>
      <c r="N84" s="68"/>
    </row>
    <row r="85" spans="1:14">
      <c r="A85" s="68"/>
      <c r="B85" s="139"/>
      <c r="C85" s="68"/>
      <c r="D85" s="68"/>
      <c r="E85" s="68"/>
      <c r="F85" s="68"/>
      <c r="G85" s="68"/>
      <c r="H85" s="68"/>
      <c r="I85" s="68"/>
      <c r="J85" s="68"/>
      <c r="K85" s="68"/>
      <c r="L85" s="69"/>
      <c r="M85" s="69"/>
      <c r="N85" s="68"/>
    </row>
    <row r="86" spans="1:14">
      <c r="A86" s="68"/>
      <c r="B86" s="139"/>
      <c r="C86" s="68"/>
      <c r="D86" s="68"/>
      <c r="E86" s="68"/>
      <c r="F86" s="68"/>
      <c r="G86" s="68"/>
      <c r="H86" s="68"/>
      <c r="I86" s="68"/>
      <c r="J86" s="68"/>
      <c r="K86" s="68"/>
      <c r="L86" s="69"/>
      <c r="M86" s="69"/>
      <c r="N86" s="68"/>
    </row>
    <row r="87" spans="1:14">
      <c r="A87" s="68"/>
      <c r="B87" s="139"/>
      <c r="C87" s="68"/>
      <c r="D87" s="68"/>
      <c r="E87" s="68"/>
      <c r="F87" s="68"/>
      <c r="G87" s="68"/>
      <c r="H87" s="68"/>
      <c r="I87" s="68"/>
      <c r="J87" s="68"/>
      <c r="K87" s="68"/>
      <c r="L87" s="69"/>
      <c r="M87" s="69"/>
      <c r="N87" s="68"/>
    </row>
    <row r="88" spans="1:14">
      <c r="A88" s="68"/>
      <c r="B88" s="139"/>
      <c r="C88" s="68"/>
      <c r="D88" s="68"/>
      <c r="E88" s="68"/>
      <c r="F88" s="68"/>
      <c r="G88" s="68"/>
      <c r="H88" s="68"/>
      <c r="I88" s="68"/>
      <c r="J88" s="68"/>
      <c r="K88" s="68"/>
      <c r="L88" s="69"/>
      <c r="M88" s="69"/>
      <c r="N88" s="68"/>
    </row>
    <row r="89" spans="1:14">
      <c r="A89" s="68"/>
      <c r="B89" s="139"/>
      <c r="C89" s="68"/>
      <c r="D89" s="68"/>
      <c r="E89" s="68"/>
      <c r="F89" s="68"/>
      <c r="G89" s="68"/>
      <c r="H89" s="68"/>
      <c r="I89" s="68"/>
      <c r="J89" s="68"/>
      <c r="K89" s="68"/>
      <c r="L89" s="69"/>
      <c r="M89" s="69"/>
      <c r="N89" s="68"/>
    </row>
    <row r="90" spans="1:14">
      <c r="A90" s="68"/>
      <c r="B90" s="139"/>
      <c r="C90" s="68"/>
      <c r="D90" s="68"/>
      <c r="E90" s="68"/>
      <c r="F90" s="68"/>
      <c r="G90" s="68"/>
      <c r="H90" s="68"/>
      <c r="I90" s="68"/>
      <c r="J90" s="68"/>
      <c r="K90" s="68"/>
      <c r="L90" s="69"/>
      <c r="M90" s="69"/>
      <c r="N90" s="68"/>
    </row>
    <row r="91" spans="1:14">
      <c r="A91" s="68"/>
      <c r="B91" s="139"/>
      <c r="C91" s="68"/>
      <c r="D91" s="68"/>
      <c r="E91" s="68"/>
      <c r="F91" s="68"/>
      <c r="G91" s="68"/>
      <c r="H91" s="68"/>
      <c r="I91" s="68"/>
      <c r="J91" s="68"/>
      <c r="K91" s="68"/>
      <c r="L91" s="69"/>
      <c r="M91" s="69"/>
      <c r="N91" s="68"/>
    </row>
    <row r="92" spans="1:14">
      <c r="A92" s="68"/>
      <c r="B92" s="139"/>
      <c r="C92" s="68"/>
      <c r="D92" s="68"/>
      <c r="E92" s="68"/>
      <c r="F92" s="68"/>
      <c r="G92" s="68"/>
      <c r="H92" s="68"/>
      <c r="I92" s="68"/>
      <c r="J92" s="68"/>
      <c r="K92" s="68"/>
      <c r="L92" s="69"/>
      <c r="M92" s="69"/>
      <c r="N92" s="68"/>
    </row>
    <row r="93" spans="1:14">
      <c r="A93" s="68"/>
      <c r="B93" s="139"/>
      <c r="C93" s="68"/>
      <c r="D93" s="68"/>
      <c r="E93" s="68"/>
      <c r="F93" s="68"/>
      <c r="G93" s="68"/>
      <c r="H93" s="68"/>
      <c r="I93" s="68"/>
      <c r="J93" s="68"/>
      <c r="K93" s="68"/>
      <c r="L93" s="69"/>
      <c r="M93" s="69"/>
      <c r="N93" s="68"/>
    </row>
    <row r="94" spans="1:14">
      <c r="A94" s="68"/>
      <c r="B94" s="139"/>
      <c r="C94" s="68"/>
      <c r="D94" s="68"/>
      <c r="E94" s="68"/>
      <c r="F94" s="68"/>
      <c r="G94" s="68"/>
      <c r="H94" s="68"/>
      <c r="I94" s="68"/>
      <c r="J94" s="68"/>
      <c r="K94" s="68"/>
      <c r="L94" s="69"/>
      <c r="M94" s="69"/>
      <c r="N94" s="68"/>
    </row>
    <row r="95" spans="1:14">
      <c r="A95" s="68"/>
      <c r="B95" s="139"/>
      <c r="C95" s="68"/>
      <c r="D95" s="68"/>
      <c r="E95" s="68"/>
      <c r="F95" s="68"/>
      <c r="G95" s="68"/>
      <c r="H95" s="68"/>
      <c r="I95" s="68"/>
      <c r="J95" s="68"/>
      <c r="K95" s="68"/>
      <c r="L95" s="69"/>
      <c r="M95" s="69"/>
      <c r="N95" s="68"/>
    </row>
    <row r="96" spans="1:14">
      <c r="A96" s="68"/>
      <c r="B96" s="139"/>
      <c r="C96" s="68"/>
      <c r="D96" s="68"/>
      <c r="E96" s="68"/>
      <c r="F96" s="68"/>
      <c r="G96" s="68"/>
      <c r="H96" s="68"/>
      <c r="I96" s="68"/>
      <c r="J96" s="68"/>
      <c r="K96" s="68"/>
      <c r="L96" s="69"/>
      <c r="M96" s="69"/>
      <c r="N96" s="68"/>
    </row>
    <row r="97" spans="1:14">
      <c r="A97" s="68"/>
      <c r="B97" s="139"/>
      <c r="C97" s="68"/>
      <c r="D97" s="68"/>
      <c r="E97" s="68"/>
      <c r="F97" s="68"/>
      <c r="G97" s="68"/>
      <c r="H97" s="68"/>
      <c r="I97" s="68"/>
      <c r="J97" s="68"/>
      <c r="K97" s="68"/>
      <c r="L97" s="69"/>
      <c r="M97" s="69"/>
      <c r="N97" s="68"/>
    </row>
    <row r="98" spans="1:14">
      <c r="A98" s="68"/>
      <c r="K98" s="68"/>
      <c r="L98" s="69"/>
      <c r="M98" s="69"/>
      <c r="N98" s="68"/>
    </row>
    <row r="99" spans="1:14">
      <c r="A99" s="68"/>
      <c r="K99" s="68"/>
      <c r="L99" s="69"/>
      <c r="M99" s="69"/>
      <c r="N99" s="68"/>
    </row>
  </sheetData>
  <sheetProtection selectLockedCells="1" selectUnlockedCells="1"/>
  <mergeCells count="9">
    <mergeCell ref="K8:L8"/>
    <mergeCell ref="C6:F8"/>
    <mergeCell ref="B2:F4"/>
    <mergeCell ref="B25:C25"/>
    <mergeCell ref="B22:C22"/>
    <mergeCell ref="B6:B8"/>
    <mergeCell ref="G6:J6"/>
    <mergeCell ref="G3:I4"/>
    <mergeCell ref="G2:J2"/>
  </mergeCells>
  <conditionalFormatting sqref="I13:J13 I12 G17 I15:J15 G10:J11">
    <cfRule type="expression" dxfId="25" priority="1926">
      <formula>G10=0</formula>
    </cfRule>
  </conditionalFormatting>
  <conditionalFormatting sqref="J12">
    <cfRule type="expression" dxfId="24" priority="793">
      <formula>J12=0</formula>
    </cfRule>
  </conditionalFormatting>
  <conditionalFormatting sqref="G16">
    <cfRule type="expression" dxfId="23" priority="400">
      <formula>G16=0</formula>
    </cfRule>
  </conditionalFormatting>
  <conditionalFormatting sqref="I14:J14">
    <cfRule type="expression" dxfId="22" priority="261">
      <formula>I14=0</formula>
    </cfRule>
  </conditionalFormatting>
  <conditionalFormatting sqref="G15">
    <cfRule type="expression" dxfId="21" priority="206">
      <formula>G15=0</formula>
    </cfRule>
  </conditionalFormatting>
  <conditionalFormatting sqref="G14">
    <cfRule type="expression" dxfId="20" priority="205">
      <formula>G14=0</formula>
    </cfRule>
  </conditionalFormatting>
  <conditionalFormatting sqref="H15">
    <cfRule type="expression" dxfId="19" priority="94">
      <formula>H15=0</formula>
    </cfRule>
  </conditionalFormatting>
  <conditionalFormatting sqref="H14">
    <cfRule type="expression" dxfId="18" priority="93">
      <formula>H14=0</formula>
    </cfRule>
  </conditionalFormatting>
  <conditionalFormatting sqref="H13">
    <cfRule type="expression" dxfId="17" priority="103">
      <formula>H13=0</formula>
    </cfRule>
  </conditionalFormatting>
  <conditionalFormatting sqref="G21">
    <cfRule type="expression" dxfId="16" priority="90">
      <formula>G21=0</formula>
    </cfRule>
  </conditionalFormatting>
  <conditionalFormatting sqref="G20">
    <cfRule type="expression" dxfId="15" priority="89">
      <formula>G20=0</formula>
    </cfRule>
  </conditionalFormatting>
  <conditionalFormatting sqref="H21">
    <cfRule type="expression" dxfId="14" priority="16">
      <formula>H21=0</formula>
    </cfRule>
  </conditionalFormatting>
  <conditionalFormatting sqref="H20">
    <cfRule type="expression" dxfId="13" priority="15">
      <formula>H20=0</formula>
    </cfRule>
  </conditionalFormatting>
  <conditionalFormatting sqref="G13">
    <cfRule type="expression" dxfId="12" priority="132">
      <formula>G13=0</formula>
    </cfRule>
  </conditionalFormatting>
  <conditionalFormatting sqref="G12">
    <cfRule type="expression" dxfId="11" priority="131">
      <formula>G12=0</formula>
    </cfRule>
  </conditionalFormatting>
  <conditionalFormatting sqref="I17:J17">
    <cfRule type="expression" dxfId="10" priority="10">
      <formula>I17=0</formula>
    </cfRule>
  </conditionalFormatting>
  <conditionalFormatting sqref="I16:J16">
    <cfRule type="expression" dxfId="9" priority="9">
      <formula>I16=0</formula>
    </cfRule>
  </conditionalFormatting>
  <conditionalFormatting sqref="H12">
    <cfRule type="expression" dxfId="8" priority="106">
      <formula>H12=0</formula>
    </cfRule>
  </conditionalFormatting>
  <conditionalFormatting sqref="I19:J19 I21:J21">
    <cfRule type="expression" dxfId="7" priority="8">
      <formula>I19=0</formula>
    </cfRule>
  </conditionalFormatting>
  <conditionalFormatting sqref="I18:J18 I20:J20">
    <cfRule type="expression" dxfId="6" priority="7">
      <formula>I18=0</formula>
    </cfRule>
  </conditionalFormatting>
  <conditionalFormatting sqref="H17">
    <cfRule type="expression" dxfId="5" priority="6">
      <formula>H17=0</formula>
    </cfRule>
  </conditionalFormatting>
  <conditionalFormatting sqref="H16">
    <cfRule type="expression" dxfId="4" priority="5">
      <formula>H16=0</formula>
    </cfRule>
  </conditionalFormatting>
  <conditionalFormatting sqref="G19">
    <cfRule type="expression" dxfId="3" priority="4">
      <formula>G19=0</formula>
    </cfRule>
  </conditionalFormatting>
  <conditionalFormatting sqref="G18">
    <cfRule type="expression" dxfId="2" priority="3">
      <formula>G18=0</formula>
    </cfRule>
  </conditionalFormatting>
  <conditionalFormatting sqref="H19">
    <cfRule type="expression" dxfId="1" priority="2">
      <formula>H19=0</formula>
    </cfRule>
  </conditionalFormatting>
  <conditionalFormatting sqref="H18">
    <cfRule type="expression" dxfId="0" priority="1">
      <formula>H18=0</formula>
    </cfRule>
  </conditionalFormatting>
  <printOptions horizontalCentered="1" verticalCentered="1"/>
  <pageMargins left="0.39374999999999999" right="0.39374999999999999" top="0.39374999999999999" bottom="0.24" header="0.51180555555555551" footer="0.49"/>
  <pageSetup paperSize="9" scale="60" firstPageNumber="0" orientation="landscape"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tabColor theme="3" tint="0.39997558519241921"/>
    <pageSetUpPr fitToPage="1"/>
  </sheetPr>
  <dimension ref="A1:J1008"/>
  <sheetViews>
    <sheetView tabSelected="1" view="pageBreakPreview" topLeftCell="A535" zoomScale="85" zoomScaleNormal="100" zoomScaleSheetLayoutView="85" workbookViewId="0">
      <selection activeCell="A548" sqref="A548"/>
    </sheetView>
  </sheetViews>
  <sheetFormatPr defaultRowHeight="15"/>
  <cols>
    <col min="1" max="1" width="29" bestFit="1" customWidth="1"/>
    <col min="2" max="2" width="80.42578125" style="57" customWidth="1"/>
    <col min="5" max="5" width="13.7109375" bestFit="1" customWidth="1"/>
    <col min="6" max="6" width="22.28515625" customWidth="1"/>
    <col min="7" max="7" width="23" customWidth="1"/>
    <col min="8" max="9" width="23" style="189" customWidth="1"/>
  </cols>
  <sheetData>
    <row r="1" spans="1:10">
      <c r="A1" s="338" t="s">
        <v>29</v>
      </c>
      <c r="B1" s="339"/>
      <c r="C1" s="344" t="s">
        <v>39</v>
      </c>
      <c r="D1" s="344"/>
      <c r="E1" s="344"/>
      <c r="F1" s="344"/>
      <c r="G1" s="344"/>
      <c r="H1" s="255"/>
      <c r="I1" s="255"/>
    </row>
    <row r="2" spans="1:10">
      <c r="A2" s="340"/>
      <c r="B2" s="341"/>
      <c r="C2" s="345" t="str">
        <f>'01_SINTETICO'!D2</f>
        <v>OBRA: GERADORES STI</v>
      </c>
      <c r="D2" s="345"/>
      <c r="E2" s="345"/>
      <c r="F2" s="345"/>
      <c r="G2" s="37">
        <f>'CAPA-DADOS'!E13</f>
        <v>44033</v>
      </c>
      <c r="H2" s="204"/>
      <c r="I2" s="204"/>
    </row>
    <row r="3" spans="1:10">
      <c r="A3" s="342"/>
      <c r="B3" s="343"/>
      <c r="C3" s="345"/>
      <c r="D3" s="345"/>
      <c r="E3" s="345"/>
      <c r="F3" s="345"/>
      <c r="G3" s="37" t="str">
        <f>'CAPA-DADOS'!E16</f>
        <v>SINAPI-MAI/2020</v>
      </c>
      <c r="H3" s="204"/>
      <c r="I3" s="204"/>
    </row>
    <row r="4" spans="1:10" s="189" customFormat="1" ht="15.75">
      <c r="A4" s="202"/>
      <c r="B4" s="202"/>
      <c r="C4" s="203"/>
      <c r="D4" s="203"/>
      <c r="E4" s="203"/>
      <c r="F4" s="203"/>
      <c r="G4" s="204"/>
      <c r="H4" s="204"/>
      <c r="I4" s="204"/>
    </row>
    <row r="5" spans="1:10">
      <c r="A5" s="55">
        <v>1</v>
      </c>
      <c r="B5" s="201" t="s">
        <v>18421</v>
      </c>
      <c r="C5" s="56"/>
      <c r="D5" s="56"/>
      <c r="E5" s="56"/>
      <c r="F5" s="56"/>
      <c r="G5" s="56"/>
      <c r="H5" s="256"/>
      <c r="I5" s="256"/>
    </row>
    <row r="6" spans="1:10">
      <c r="A6" s="78"/>
      <c r="B6" s="79"/>
      <c r="C6" s="79"/>
      <c r="D6" s="79"/>
      <c r="E6" s="79"/>
      <c r="F6" s="79"/>
      <c r="G6" s="79"/>
      <c r="H6" s="257"/>
      <c r="I6" s="257"/>
    </row>
    <row r="7" spans="1:10">
      <c r="A7" s="172" t="s">
        <v>4806</v>
      </c>
      <c r="B7" s="172" t="s">
        <v>4807</v>
      </c>
      <c r="C7" s="173" t="s">
        <v>62</v>
      </c>
      <c r="D7" s="173" t="s">
        <v>64</v>
      </c>
      <c r="E7" s="174">
        <v>0.03</v>
      </c>
      <c r="F7" s="174">
        <f t="shared" ref="F7:G7" si="0">SUMPRODUCT($E8:$E12,F8:F12)</f>
        <v>188.7</v>
      </c>
      <c r="G7" s="137">
        <f t="shared" si="0"/>
        <v>13452.134556000001</v>
      </c>
      <c r="H7" s="258"/>
      <c r="I7" s="258"/>
    </row>
    <row r="8" spans="1:10">
      <c r="A8" s="185">
        <v>40811</v>
      </c>
      <c r="B8" s="175" t="s">
        <v>92</v>
      </c>
      <c r="C8" s="176" t="s">
        <v>78</v>
      </c>
      <c r="D8" s="176" t="s">
        <v>64</v>
      </c>
      <c r="E8" s="185">
        <v>1.0078</v>
      </c>
      <c r="F8" s="164">
        <f>IF(C8="MAT.",VLOOKUP(A8,INSUMOS_AUX!A:F,6,FALSE),0)</f>
        <v>0</v>
      </c>
      <c r="G8" s="185">
        <f>IF(C8="M.O.",VLOOKUP(A8,INSUMOS_AUX!A:F,6,FALSE),0)</f>
        <v>13348.02</v>
      </c>
      <c r="H8" s="259"/>
      <c r="I8" s="259"/>
      <c r="J8">
        <f t="shared" ref="J8:J12" si="1">$E$7*$E8</f>
        <v>3.0234E-2</v>
      </c>
    </row>
    <row r="9" spans="1:10">
      <c r="A9" s="185">
        <v>40863</v>
      </c>
      <c r="B9" s="175" t="s">
        <v>9312</v>
      </c>
      <c r="C9" s="176" t="s">
        <v>38</v>
      </c>
      <c r="D9" s="176" t="s">
        <v>64</v>
      </c>
      <c r="E9" s="185">
        <v>1</v>
      </c>
      <c r="F9" s="164">
        <f>IF(C9="MAT.",VLOOKUP(A9,INSUMOS_AUX!A:F,6,FALSE),0)</f>
        <v>65.94</v>
      </c>
      <c r="G9" s="185">
        <f>IF(C9="M.O.",VLOOKUP(A9,INSUMOS_AUX!A:F,6,FALSE),0)</f>
        <v>0</v>
      </c>
      <c r="H9" s="259"/>
      <c r="I9" s="259"/>
      <c r="J9">
        <f t="shared" si="1"/>
        <v>0.03</v>
      </c>
    </row>
    <row r="10" spans="1:10">
      <c r="A10" s="185">
        <v>40864</v>
      </c>
      <c r="B10" s="175" t="s">
        <v>9313</v>
      </c>
      <c r="C10" s="176" t="s">
        <v>38</v>
      </c>
      <c r="D10" s="176" t="s">
        <v>64</v>
      </c>
      <c r="E10" s="185">
        <v>1</v>
      </c>
      <c r="F10" s="164">
        <f>IF(C10="MAT.",VLOOKUP(A10,INSUMOS_AUX!A:F,6,FALSE),0)</f>
        <v>13.07</v>
      </c>
      <c r="G10" s="185">
        <f>IF(C10="M.O.",VLOOKUP(A10,INSUMOS_AUX!A:F,6,FALSE),0)</f>
        <v>0</v>
      </c>
      <c r="H10" s="259"/>
      <c r="I10" s="259"/>
      <c r="J10">
        <f t="shared" si="1"/>
        <v>0.03</v>
      </c>
    </row>
    <row r="11" spans="1:10">
      <c r="A11" s="185">
        <v>43474</v>
      </c>
      <c r="B11" s="175" t="s">
        <v>16092</v>
      </c>
      <c r="C11" s="176" t="s">
        <v>38</v>
      </c>
      <c r="D11" s="176" t="s">
        <v>64</v>
      </c>
      <c r="E11" s="185">
        <v>1</v>
      </c>
      <c r="F11" s="164">
        <f>IF(C11="MAT.",VLOOKUP(A11,INSUMOS_AUX!A:F,6,FALSE),0)</f>
        <v>1.45</v>
      </c>
      <c r="G11" s="185">
        <f>IF(C11="M.O.",VLOOKUP(A11,INSUMOS_AUX!A:F,6,FALSE),0)</f>
        <v>0</v>
      </c>
      <c r="H11" s="259"/>
      <c r="I11" s="259"/>
      <c r="J11">
        <f t="shared" si="1"/>
        <v>0.03</v>
      </c>
    </row>
    <row r="12" spans="1:10">
      <c r="A12" s="185">
        <v>43498</v>
      </c>
      <c r="B12" s="175" t="s">
        <v>16063</v>
      </c>
      <c r="C12" s="176" t="s">
        <v>38</v>
      </c>
      <c r="D12" s="176" t="s">
        <v>64</v>
      </c>
      <c r="E12" s="185">
        <v>1</v>
      </c>
      <c r="F12" s="164">
        <f>IF(C12="MAT.",VLOOKUP(A12,INSUMOS_AUX!A:F,6,FALSE),0)</f>
        <v>108.24</v>
      </c>
      <c r="G12" s="185">
        <f>IF(C12="M.O.",VLOOKUP(A12,INSUMOS_AUX!A:F,6,FALSE),0)</f>
        <v>0</v>
      </c>
      <c r="H12" s="259"/>
      <c r="I12" s="259"/>
      <c r="J12">
        <f t="shared" si="1"/>
        <v>0.03</v>
      </c>
    </row>
    <row r="13" spans="1:10">
      <c r="A13" s="78"/>
      <c r="B13" s="79"/>
      <c r="C13" s="79"/>
      <c r="D13" s="79"/>
      <c r="E13" s="79"/>
      <c r="F13" s="79"/>
      <c r="G13" s="79"/>
      <c r="H13" s="257"/>
      <c r="I13" s="257"/>
    </row>
    <row r="14" spans="1:10">
      <c r="A14" s="172" t="s">
        <v>9298</v>
      </c>
      <c r="B14" s="172" t="s">
        <v>9182</v>
      </c>
      <c r="C14" s="173" t="s">
        <v>62</v>
      </c>
      <c r="D14" s="173" t="s">
        <v>64</v>
      </c>
      <c r="E14" s="174">
        <v>1</v>
      </c>
      <c r="F14" s="174">
        <f t="shared" ref="F14:G14" si="2">SUMPRODUCT($E15:$E19,F15:F19)</f>
        <v>272.70999999999998</v>
      </c>
      <c r="G14" s="137">
        <f t="shared" si="2"/>
        <v>5270.9608960000005</v>
      </c>
      <c r="H14" s="258"/>
      <c r="I14" s="258"/>
    </row>
    <row r="15" spans="1:10">
      <c r="A15" s="185">
        <v>40818</v>
      </c>
      <c r="B15" s="175" t="s">
        <v>1931</v>
      </c>
      <c r="C15" s="176" t="s">
        <v>78</v>
      </c>
      <c r="D15" s="176" t="s">
        <v>64</v>
      </c>
      <c r="E15" s="185">
        <v>1.0112000000000001</v>
      </c>
      <c r="F15" s="164">
        <f>IF(C15="MAT.",VLOOKUP(A15,INSUMOS_AUX!A:F,6,FALSE),0)</f>
        <v>0</v>
      </c>
      <c r="G15" s="185">
        <f>IF(C15="M.O.",VLOOKUP(A15,INSUMOS_AUX!A:F,6,FALSE),0)</f>
        <v>5212.58</v>
      </c>
      <c r="H15" s="259"/>
      <c r="I15" s="259"/>
      <c r="J15">
        <f t="shared" ref="J15:J19" si="3">$E$14*$E15</f>
        <v>1.0112000000000001</v>
      </c>
    </row>
    <row r="16" spans="1:10">
      <c r="A16" s="185">
        <v>40863</v>
      </c>
      <c r="B16" s="175" t="s">
        <v>9312</v>
      </c>
      <c r="C16" s="176" t="s">
        <v>38</v>
      </c>
      <c r="D16" s="176" t="s">
        <v>64</v>
      </c>
      <c r="E16" s="185">
        <v>1</v>
      </c>
      <c r="F16" s="164">
        <f>IF(C16="MAT.",VLOOKUP(A16,INSUMOS_AUX!A:F,6,FALSE),0)</f>
        <v>65.94</v>
      </c>
      <c r="G16" s="185">
        <f>IF(C16="M.O.",VLOOKUP(A16,INSUMOS_AUX!A:F,6,FALSE),0)</f>
        <v>0</v>
      </c>
      <c r="H16" s="259"/>
      <c r="I16" s="259"/>
      <c r="J16">
        <f t="shared" si="3"/>
        <v>1</v>
      </c>
    </row>
    <row r="17" spans="1:10">
      <c r="A17" s="185">
        <v>40864</v>
      </c>
      <c r="B17" s="175" t="s">
        <v>9313</v>
      </c>
      <c r="C17" s="176" t="s">
        <v>38</v>
      </c>
      <c r="D17" s="176" t="s">
        <v>64</v>
      </c>
      <c r="E17" s="185">
        <v>1</v>
      </c>
      <c r="F17" s="164">
        <f>IF(C17="MAT.",VLOOKUP(A17,INSUMOS_AUX!A:F,6,FALSE),0)</f>
        <v>13.07</v>
      </c>
      <c r="G17" s="185">
        <f>IF(C17="M.O.",VLOOKUP(A17,INSUMOS_AUX!A:F,6,FALSE),0)</f>
        <v>0</v>
      </c>
      <c r="H17" s="259"/>
      <c r="I17" s="259"/>
      <c r="J17">
        <f t="shared" si="3"/>
        <v>1</v>
      </c>
    </row>
    <row r="18" spans="1:10">
      <c r="A18" s="185">
        <v>43475</v>
      </c>
      <c r="B18" s="175" t="s">
        <v>16090</v>
      </c>
      <c r="C18" s="176" t="s">
        <v>38</v>
      </c>
      <c r="D18" s="176" t="s">
        <v>64</v>
      </c>
      <c r="E18" s="185">
        <v>1</v>
      </c>
      <c r="F18" s="164">
        <f>IF(C18="MAT.",VLOOKUP(A18,INSUMOS_AUX!A:F,6,FALSE),0)</f>
        <v>14.26</v>
      </c>
      <c r="G18" s="185">
        <f>IF(C18="M.O.",VLOOKUP(A18,INSUMOS_AUX!A:F,6,FALSE),0)</f>
        <v>0</v>
      </c>
      <c r="H18" s="259"/>
      <c r="I18" s="259"/>
      <c r="J18">
        <f t="shared" si="3"/>
        <v>1</v>
      </c>
    </row>
    <row r="19" spans="1:10">
      <c r="A19" s="185">
        <v>43499</v>
      </c>
      <c r="B19" s="175" t="s">
        <v>16061</v>
      </c>
      <c r="C19" s="176" t="s">
        <v>38</v>
      </c>
      <c r="D19" s="176" t="s">
        <v>64</v>
      </c>
      <c r="E19" s="185">
        <v>1</v>
      </c>
      <c r="F19" s="164">
        <f>IF(C19="MAT.",VLOOKUP(A19,INSUMOS_AUX!A:F,6,FALSE),0)</f>
        <v>179.44</v>
      </c>
      <c r="G19" s="185">
        <f>IF(C19="M.O.",VLOOKUP(A19,INSUMOS_AUX!A:F,6,FALSE),0)</f>
        <v>0</v>
      </c>
      <c r="H19" s="259"/>
      <c r="I19" s="259"/>
      <c r="J19">
        <f t="shared" si="3"/>
        <v>1</v>
      </c>
    </row>
    <row r="20" spans="1:10">
      <c r="A20" s="78"/>
      <c r="B20" s="79"/>
      <c r="C20" s="79"/>
      <c r="D20" s="79"/>
      <c r="E20" s="79"/>
      <c r="F20" s="79"/>
      <c r="G20" s="79"/>
      <c r="H20" s="257"/>
      <c r="I20" s="257"/>
    </row>
    <row r="21" spans="1:10">
      <c r="A21" s="172" t="s">
        <v>18422</v>
      </c>
      <c r="B21" s="172" t="s">
        <v>53</v>
      </c>
      <c r="C21" s="173" t="s">
        <v>62</v>
      </c>
      <c r="D21" s="173" t="s">
        <v>2</v>
      </c>
      <c r="E21" s="174">
        <v>1</v>
      </c>
      <c r="F21" s="174">
        <f t="shared" ref="F21:G21" si="4">SUMPRODUCT($E22:$E22,F22:F22)</f>
        <v>25</v>
      </c>
      <c r="G21" s="174">
        <f t="shared" si="4"/>
        <v>0</v>
      </c>
      <c r="H21" s="260"/>
      <c r="I21" s="260"/>
    </row>
    <row r="22" spans="1:10">
      <c r="A22" s="185" t="s">
        <v>18556</v>
      </c>
      <c r="B22" s="175" t="s">
        <v>53</v>
      </c>
      <c r="C22" s="176" t="s">
        <v>38</v>
      </c>
      <c r="D22" s="176" t="s">
        <v>2</v>
      </c>
      <c r="E22" s="185">
        <v>1</v>
      </c>
      <c r="F22" s="164">
        <f>IF(C22="MAT.",VLOOKUP(A22,INSUMOS_AUX!A:F,6,FALSE),0)</f>
        <v>25</v>
      </c>
      <c r="G22" s="185">
        <f>IF(C22="M.O.",VLOOKUP(A22,INSUMOS_AUX!A:F,6,FALSE),0)</f>
        <v>0</v>
      </c>
      <c r="H22" s="259"/>
      <c r="I22" s="259"/>
      <c r="J22">
        <f>$E$21*$E22</f>
        <v>1</v>
      </c>
    </row>
    <row r="23" spans="1:10">
      <c r="A23" s="78"/>
      <c r="B23" s="79"/>
      <c r="C23" s="79"/>
      <c r="D23" s="79"/>
      <c r="E23" s="79"/>
      <c r="F23" s="79"/>
      <c r="G23" s="79"/>
      <c r="H23" s="257"/>
      <c r="I23" s="257"/>
    </row>
    <row r="24" spans="1:10">
      <c r="A24" s="172" t="s">
        <v>18423</v>
      </c>
      <c r="B24" s="172" t="s">
        <v>9176</v>
      </c>
      <c r="C24" s="173" t="s">
        <v>62</v>
      </c>
      <c r="D24" s="173" t="s">
        <v>64</v>
      </c>
      <c r="E24" s="174">
        <v>0.3</v>
      </c>
      <c r="F24" s="174">
        <f t="shared" ref="F24:G24" si="5">SUMPRODUCT($E25:$E30,F25:F30)</f>
        <v>188.7</v>
      </c>
      <c r="G24" s="137">
        <f t="shared" si="5"/>
        <v>13452.134556000001</v>
      </c>
      <c r="H24" s="258"/>
      <c r="I24" s="258"/>
    </row>
    <row r="25" spans="1:10">
      <c r="A25" s="185">
        <v>40811</v>
      </c>
      <c r="B25" s="175" t="s">
        <v>92</v>
      </c>
      <c r="C25" s="176" t="s">
        <v>78</v>
      </c>
      <c r="D25" s="176" t="s">
        <v>64</v>
      </c>
      <c r="E25" s="185">
        <v>7.7999999999999996E-3</v>
      </c>
      <c r="F25" s="164">
        <f>IF(C25="MAT.",VLOOKUP(A25,INSUMOS_AUX!A:F,6,FALSE),0)</f>
        <v>0</v>
      </c>
      <c r="G25" s="185">
        <f>IF(C25="M.O.",VLOOKUP(A25,INSUMOS_AUX!A:F,6,FALSE),0)</f>
        <v>13348.02</v>
      </c>
      <c r="H25" s="259"/>
      <c r="I25" s="259"/>
      <c r="J25">
        <f t="shared" ref="J25:J30" si="6">$E$24*$E25</f>
        <v>2.3399999999999996E-3</v>
      </c>
    </row>
    <row r="26" spans="1:10">
      <c r="A26" s="185">
        <v>40863</v>
      </c>
      <c r="B26" s="175" t="s">
        <v>9312</v>
      </c>
      <c r="C26" s="176" t="s">
        <v>38</v>
      </c>
      <c r="D26" s="176" t="s">
        <v>64</v>
      </c>
      <c r="E26" s="185">
        <v>1</v>
      </c>
      <c r="F26" s="164">
        <f>IF(C26="MAT.",VLOOKUP(A26,INSUMOS_AUX!A:F,6,FALSE),0)</f>
        <v>65.94</v>
      </c>
      <c r="G26" s="185">
        <f>IF(C26="M.O.",VLOOKUP(A26,INSUMOS_AUX!A:F,6,FALSE),0)</f>
        <v>0</v>
      </c>
      <c r="H26" s="259"/>
      <c r="I26" s="259"/>
      <c r="J26">
        <f t="shared" si="6"/>
        <v>0.3</v>
      </c>
    </row>
    <row r="27" spans="1:10">
      <c r="A27" s="185">
        <v>40864</v>
      </c>
      <c r="B27" s="175" t="s">
        <v>9313</v>
      </c>
      <c r="C27" s="176" t="s">
        <v>38</v>
      </c>
      <c r="D27" s="176" t="s">
        <v>64</v>
      </c>
      <c r="E27" s="185">
        <v>1</v>
      </c>
      <c r="F27" s="164">
        <f>IF(C27="MAT.",VLOOKUP(A27,INSUMOS_AUX!A:F,6,FALSE),0)</f>
        <v>13.07</v>
      </c>
      <c r="G27" s="185">
        <f>IF(C27="M.O.",VLOOKUP(A27,INSUMOS_AUX!A:F,6,FALSE),0)</f>
        <v>0</v>
      </c>
      <c r="H27" s="259"/>
      <c r="I27" s="259"/>
      <c r="J27">
        <f t="shared" si="6"/>
        <v>0.3</v>
      </c>
    </row>
    <row r="28" spans="1:10">
      <c r="A28" s="185">
        <v>40939</v>
      </c>
      <c r="B28" s="175" t="s">
        <v>171</v>
      </c>
      <c r="C28" s="176" t="s">
        <v>78</v>
      </c>
      <c r="D28" s="176" t="s">
        <v>64</v>
      </c>
      <c r="E28" s="185">
        <v>1</v>
      </c>
      <c r="F28" s="164">
        <f>IF(C28="MAT.",VLOOKUP(A28,INSUMOS_AUX!A:F,6,FALSE),0)</f>
        <v>0</v>
      </c>
      <c r="G28" s="185">
        <f>IF(C28="M.O.",VLOOKUP(A28,INSUMOS_AUX!A:F,6,FALSE),0)</f>
        <v>13348.02</v>
      </c>
      <c r="H28" s="259"/>
      <c r="I28" s="259"/>
      <c r="J28">
        <f t="shared" si="6"/>
        <v>0.3</v>
      </c>
    </row>
    <row r="29" spans="1:10">
      <c r="A29" s="185">
        <v>43474</v>
      </c>
      <c r="B29" s="175" t="s">
        <v>16092</v>
      </c>
      <c r="C29" s="176" t="s">
        <v>38</v>
      </c>
      <c r="D29" s="176" t="s">
        <v>64</v>
      </c>
      <c r="E29" s="185">
        <v>1</v>
      </c>
      <c r="F29" s="164">
        <f>IF(C29="MAT.",VLOOKUP(A29,INSUMOS_AUX!A:F,6,FALSE),0)</f>
        <v>1.45</v>
      </c>
      <c r="G29" s="185">
        <f>IF(C29="M.O.",VLOOKUP(A29,INSUMOS_AUX!A:F,6,FALSE),0)</f>
        <v>0</v>
      </c>
      <c r="H29" s="259"/>
      <c r="I29" s="259"/>
      <c r="J29">
        <f t="shared" si="6"/>
        <v>0.3</v>
      </c>
    </row>
    <row r="30" spans="1:10">
      <c r="A30" s="185">
        <v>43498</v>
      </c>
      <c r="B30" s="175" t="s">
        <v>16063</v>
      </c>
      <c r="C30" s="176" t="s">
        <v>38</v>
      </c>
      <c r="D30" s="176" t="s">
        <v>64</v>
      </c>
      <c r="E30" s="185">
        <v>1</v>
      </c>
      <c r="F30" s="164">
        <f>IF(C30="MAT.",VLOOKUP(A30,INSUMOS_AUX!A:F,6,FALSE),0)</f>
        <v>108.24</v>
      </c>
      <c r="G30" s="185">
        <f>IF(C30="M.O.",VLOOKUP(A30,INSUMOS_AUX!A:F,6,FALSE),0)</f>
        <v>0</v>
      </c>
      <c r="H30" s="259"/>
      <c r="I30" s="259"/>
      <c r="J30">
        <f t="shared" si="6"/>
        <v>0.3</v>
      </c>
    </row>
    <row r="31" spans="1:10">
      <c r="A31" s="78"/>
      <c r="B31" s="79"/>
      <c r="C31" s="79"/>
      <c r="D31" s="79"/>
      <c r="E31" s="79"/>
      <c r="F31" s="79"/>
      <c r="G31" s="79"/>
      <c r="H31" s="257"/>
      <c r="I31" s="257"/>
    </row>
    <row r="32" spans="1:10">
      <c r="A32" s="172" t="s">
        <v>18424</v>
      </c>
      <c r="B32" s="172" t="s">
        <v>18425</v>
      </c>
      <c r="C32" s="173" t="s">
        <v>62</v>
      </c>
      <c r="D32" s="173" t="s">
        <v>64</v>
      </c>
      <c r="E32" s="174">
        <v>0.3</v>
      </c>
      <c r="F32" s="174">
        <f t="shared" ref="F32:G32" si="7">SUMPRODUCT($E33:$E38,F33:F38)</f>
        <v>188.7</v>
      </c>
      <c r="G32" s="137">
        <f t="shared" si="7"/>
        <v>13452.134556000001</v>
      </c>
      <c r="H32" s="258"/>
      <c r="I32" s="258"/>
    </row>
    <row r="33" spans="1:10">
      <c r="A33" s="185">
        <v>40811</v>
      </c>
      <c r="B33" s="175" t="s">
        <v>92</v>
      </c>
      <c r="C33" s="176" t="s">
        <v>78</v>
      </c>
      <c r="D33" s="176" t="s">
        <v>64</v>
      </c>
      <c r="E33" s="185">
        <v>7.7999999999999996E-3</v>
      </c>
      <c r="F33" s="164">
        <f>IF(C33="MAT.",VLOOKUP(A33,INSUMOS_AUX!A:F,6,FALSE),0)</f>
        <v>0</v>
      </c>
      <c r="G33" s="185">
        <f>IF(C33="M.O.",VLOOKUP(A33,INSUMOS_AUX!A:F,6,FALSE),0)</f>
        <v>13348.02</v>
      </c>
      <c r="H33" s="259"/>
      <c r="I33" s="259"/>
      <c r="J33">
        <f t="shared" ref="J33:J38" si="8">$E$32*$E33</f>
        <v>2.3399999999999996E-3</v>
      </c>
    </row>
    <row r="34" spans="1:10">
      <c r="A34" s="185">
        <v>40863</v>
      </c>
      <c r="B34" s="175" t="s">
        <v>9312</v>
      </c>
      <c r="C34" s="176" t="s">
        <v>38</v>
      </c>
      <c r="D34" s="176" t="s">
        <v>64</v>
      </c>
      <c r="E34" s="185">
        <v>1</v>
      </c>
      <c r="F34" s="164">
        <f>IF(C34="MAT.",VLOOKUP(A34,INSUMOS_AUX!A:F,6,FALSE),0)</f>
        <v>65.94</v>
      </c>
      <c r="G34" s="185">
        <f>IF(C34="M.O.",VLOOKUP(A34,INSUMOS_AUX!A:F,6,FALSE),0)</f>
        <v>0</v>
      </c>
      <c r="H34" s="259"/>
      <c r="I34" s="259"/>
      <c r="J34">
        <f t="shared" si="8"/>
        <v>0.3</v>
      </c>
    </row>
    <row r="35" spans="1:10">
      <c r="A35" s="185">
        <v>40864</v>
      </c>
      <c r="B35" s="175" t="s">
        <v>9313</v>
      </c>
      <c r="C35" s="176" t="s">
        <v>38</v>
      </c>
      <c r="D35" s="176" t="s">
        <v>64</v>
      </c>
      <c r="E35" s="185">
        <v>1</v>
      </c>
      <c r="F35" s="164">
        <f>IF(C35="MAT.",VLOOKUP(A35,INSUMOS_AUX!A:F,6,FALSE),0)</f>
        <v>13.07</v>
      </c>
      <c r="G35" s="185">
        <f>IF(C35="M.O.",VLOOKUP(A35,INSUMOS_AUX!A:F,6,FALSE),0)</f>
        <v>0</v>
      </c>
      <c r="H35" s="259"/>
      <c r="I35" s="259"/>
      <c r="J35">
        <f t="shared" si="8"/>
        <v>0.3</v>
      </c>
    </row>
    <row r="36" spans="1:10">
      <c r="A36" s="185">
        <v>40939</v>
      </c>
      <c r="B36" s="175" t="s">
        <v>171</v>
      </c>
      <c r="C36" s="176" t="s">
        <v>78</v>
      </c>
      <c r="D36" s="176" t="s">
        <v>64</v>
      </c>
      <c r="E36" s="185">
        <v>1</v>
      </c>
      <c r="F36" s="164">
        <f>IF(C36="MAT.",VLOOKUP(A36,INSUMOS_AUX!A:F,6,FALSE),0)</f>
        <v>0</v>
      </c>
      <c r="G36" s="185">
        <f>IF(C36="M.O.",VLOOKUP(A36,INSUMOS_AUX!A:F,6,FALSE),0)</f>
        <v>13348.02</v>
      </c>
      <c r="H36" s="259"/>
      <c r="I36" s="259"/>
      <c r="J36">
        <f t="shared" si="8"/>
        <v>0.3</v>
      </c>
    </row>
    <row r="37" spans="1:10">
      <c r="A37" s="185">
        <v>43474</v>
      </c>
      <c r="B37" s="175" t="s">
        <v>16092</v>
      </c>
      <c r="C37" s="176" t="s">
        <v>38</v>
      </c>
      <c r="D37" s="176" t="s">
        <v>64</v>
      </c>
      <c r="E37" s="185">
        <v>1</v>
      </c>
      <c r="F37" s="164">
        <f>IF(C37="MAT.",VLOOKUP(A37,INSUMOS_AUX!A:F,6,FALSE),0)</f>
        <v>1.45</v>
      </c>
      <c r="G37" s="185">
        <f>IF(C37="M.O.",VLOOKUP(A37,INSUMOS_AUX!A:F,6,FALSE),0)</f>
        <v>0</v>
      </c>
      <c r="H37" s="259"/>
      <c r="I37" s="259"/>
      <c r="J37">
        <f t="shared" si="8"/>
        <v>0.3</v>
      </c>
    </row>
    <row r="38" spans="1:10">
      <c r="A38" s="185">
        <v>43498</v>
      </c>
      <c r="B38" s="175" t="s">
        <v>16063</v>
      </c>
      <c r="C38" s="176" t="s">
        <v>38</v>
      </c>
      <c r="D38" s="176" t="s">
        <v>64</v>
      </c>
      <c r="E38" s="185">
        <v>1</v>
      </c>
      <c r="F38" s="164">
        <f>IF(C38="MAT.",VLOOKUP(A38,INSUMOS_AUX!A:F,6,FALSE),0)</f>
        <v>108.24</v>
      </c>
      <c r="G38" s="185">
        <f>IF(C38="M.O.",VLOOKUP(A38,INSUMOS_AUX!A:F,6,FALSE),0)</f>
        <v>0</v>
      </c>
      <c r="H38" s="259"/>
      <c r="I38" s="259"/>
      <c r="J38">
        <f t="shared" si="8"/>
        <v>0.3</v>
      </c>
    </row>
    <row r="39" spans="1:10">
      <c r="A39" s="78"/>
      <c r="B39" s="79"/>
      <c r="C39" s="79"/>
      <c r="D39" s="79"/>
      <c r="E39" s="79"/>
      <c r="F39" s="79"/>
      <c r="G39" s="79"/>
      <c r="H39" s="257"/>
      <c r="I39" s="257"/>
    </row>
    <row r="40" spans="1:10">
      <c r="A40" s="172" t="s">
        <v>4809</v>
      </c>
      <c r="B40" s="172" t="s">
        <v>4810</v>
      </c>
      <c r="C40" s="173" t="s">
        <v>62</v>
      </c>
      <c r="D40" s="173" t="s">
        <v>2</v>
      </c>
      <c r="E40" s="174">
        <v>3</v>
      </c>
      <c r="F40" s="174">
        <f t="shared" ref="F40:G40" si="9">SUMPRODUCT($E41:$E41,F41:F41)</f>
        <v>233.94</v>
      </c>
      <c r="G40" s="174">
        <f t="shared" si="9"/>
        <v>0</v>
      </c>
      <c r="H40" s="260"/>
      <c r="I40" s="260"/>
    </row>
    <row r="41" spans="1:10">
      <c r="A41" s="185" t="s">
        <v>18557</v>
      </c>
      <c r="B41" s="175" t="s">
        <v>4810</v>
      </c>
      <c r="C41" s="176" t="s">
        <v>38</v>
      </c>
      <c r="D41" s="176" t="s">
        <v>2</v>
      </c>
      <c r="E41" s="185">
        <v>1</v>
      </c>
      <c r="F41" s="164">
        <f>IF(C41="MAT.",VLOOKUP(A41,INSUMOS_AUX!A:F,6,FALSE),0)</f>
        <v>233.94</v>
      </c>
      <c r="G41" s="185">
        <f>IF(C41="M.O.",VLOOKUP(A41,INSUMOS_AUX!A:F,6,FALSE),0)</f>
        <v>0</v>
      </c>
      <c r="H41" s="259"/>
      <c r="I41" s="259"/>
      <c r="J41">
        <f>$E$40*$E41</f>
        <v>3</v>
      </c>
    </row>
    <row r="42" spans="1:10">
      <c r="A42" s="78"/>
      <c r="B42" s="79"/>
      <c r="C42" s="79"/>
      <c r="D42" s="79"/>
      <c r="E42" s="79"/>
      <c r="F42" s="79"/>
      <c r="G42" s="79"/>
      <c r="H42" s="257"/>
      <c r="I42" s="257"/>
    </row>
    <row r="43" spans="1:10">
      <c r="A43" s="55">
        <v>2</v>
      </c>
      <c r="B43" s="201" t="s">
        <v>9299</v>
      </c>
      <c r="C43" s="56"/>
      <c r="D43" s="56"/>
      <c r="E43" s="56"/>
      <c r="F43" s="56"/>
      <c r="G43" s="56"/>
      <c r="H43" s="256"/>
      <c r="I43" s="256"/>
    </row>
    <row r="44" spans="1:10">
      <c r="A44" s="78"/>
      <c r="B44" s="79"/>
      <c r="C44" s="79"/>
      <c r="D44" s="79"/>
      <c r="E44" s="79"/>
      <c r="F44" s="79"/>
      <c r="G44" s="79"/>
      <c r="H44" s="257"/>
      <c r="I44" s="257"/>
    </row>
    <row r="45" spans="1:10">
      <c r="A45" s="172">
        <v>10527</v>
      </c>
      <c r="B45" s="172" t="s">
        <v>2531</v>
      </c>
      <c r="C45" s="173" t="s">
        <v>38</v>
      </c>
      <c r="D45" s="173" t="s">
        <v>9300</v>
      </c>
      <c r="E45" s="174">
        <v>20</v>
      </c>
      <c r="F45" s="174">
        <v>12</v>
      </c>
      <c r="G45" s="174">
        <v>0</v>
      </c>
      <c r="H45" s="260"/>
      <c r="I45" s="260"/>
    </row>
    <row r="46" spans="1:10">
      <c r="A46" s="78"/>
      <c r="B46" s="79"/>
      <c r="C46" s="79"/>
      <c r="D46" s="79"/>
      <c r="E46" s="79"/>
      <c r="F46" s="79"/>
      <c r="G46" s="79"/>
      <c r="H46" s="257"/>
      <c r="I46" s="257"/>
    </row>
    <row r="47" spans="1:10">
      <c r="A47" s="172" t="s">
        <v>9301</v>
      </c>
      <c r="B47" s="172" t="s">
        <v>9302</v>
      </c>
      <c r="C47" s="173" t="s">
        <v>62</v>
      </c>
      <c r="D47" s="173" t="s">
        <v>18426</v>
      </c>
      <c r="E47" s="174">
        <v>30</v>
      </c>
      <c r="F47" s="174">
        <f t="shared" ref="F47:G47" si="10">SUMPRODUCT($E48:$E55,F48:F55)</f>
        <v>2.2394999999999996</v>
      </c>
      <c r="G47" s="174">
        <f t="shared" si="10"/>
        <v>0.90908160000000005</v>
      </c>
      <c r="H47" s="260"/>
      <c r="I47" s="260"/>
    </row>
    <row r="48" spans="1:10">
      <c r="A48" s="185">
        <v>37370</v>
      </c>
      <c r="B48" s="175" t="s">
        <v>9316</v>
      </c>
      <c r="C48" s="176" t="s">
        <v>38</v>
      </c>
      <c r="D48" s="176" t="s">
        <v>83</v>
      </c>
      <c r="E48" s="185">
        <v>0.1</v>
      </c>
      <c r="F48" s="164">
        <f>IF(C48="MAT.",VLOOKUP(A48,INSUMOS_AUX!A:F,6,FALSE),0)</f>
        <v>1.63</v>
      </c>
      <c r="G48" s="185">
        <f>IF(C48="M.O.",VLOOKUP(A48,INSUMOS_AUX!A:F,6,FALSE),0)</f>
        <v>0</v>
      </c>
      <c r="H48" s="259"/>
      <c r="I48" s="259"/>
      <c r="J48">
        <f t="shared" ref="J48:J55" si="11">$E$47*$E48</f>
        <v>3</v>
      </c>
    </row>
    <row r="49" spans="1:10">
      <c r="A49" s="185">
        <v>37371</v>
      </c>
      <c r="B49" s="175" t="s">
        <v>9317</v>
      </c>
      <c r="C49" s="176" t="s">
        <v>38</v>
      </c>
      <c r="D49" s="176" t="s">
        <v>83</v>
      </c>
      <c r="E49" s="185">
        <v>0.1</v>
      </c>
      <c r="F49" s="164">
        <f>IF(C49="MAT.",VLOOKUP(A49,INSUMOS_AUX!A:F,6,FALSE),0)</f>
        <v>0.78</v>
      </c>
      <c r="G49" s="185">
        <f>IF(C49="M.O.",VLOOKUP(A49,INSUMOS_AUX!A:F,6,FALSE),0)</f>
        <v>0</v>
      </c>
      <c r="H49" s="259"/>
      <c r="I49" s="259"/>
      <c r="J49">
        <f t="shared" si="11"/>
        <v>3</v>
      </c>
    </row>
    <row r="50" spans="1:10">
      <c r="A50" s="185">
        <v>37372</v>
      </c>
      <c r="B50" s="175" t="s">
        <v>9318</v>
      </c>
      <c r="C50" s="176" t="s">
        <v>38</v>
      </c>
      <c r="D50" s="176" t="s">
        <v>83</v>
      </c>
      <c r="E50" s="185">
        <v>0.1</v>
      </c>
      <c r="F50" s="164">
        <f>IF(C50="MAT.",VLOOKUP(A50,INSUMOS_AUX!A:F,6,FALSE),0)</f>
        <v>0.35</v>
      </c>
      <c r="G50" s="185">
        <f>IF(C50="M.O.",VLOOKUP(A50,INSUMOS_AUX!A:F,6,FALSE),0)</f>
        <v>0</v>
      </c>
      <c r="H50" s="259"/>
      <c r="I50" s="259"/>
      <c r="J50">
        <f t="shared" si="11"/>
        <v>3</v>
      </c>
    </row>
    <row r="51" spans="1:10">
      <c r="A51" s="185">
        <v>37373</v>
      </c>
      <c r="B51" s="175" t="s">
        <v>9319</v>
      </c>
      <c r="C51" s="176" t="s">
        <v>38</v>
      </c>
      <c r="D51" s="176" t="s">
        <v>83</v>
      </c>
      <c r="E51" s="185">
        <v>0.1</v>
      </c>
      <c r="F51" s="164">
        <f>IF(C51="MAT.",VLOOKUP(A51,INSUMOS_AUX!A:F,6,FALSE),0)</f>
        <v>7.0000000000000007E-2</v>
      </c>
      <c r="G51" s="185">
        <f>IF(C51="M.O.",VLOOKUP(A51,INSUMOS_AUX!A:F,6,FALSE),0)</f>
        <v>0</v>
      </c>
      <c r="H51" s="259"/>
      <c r="I51" s="259"/>
      <c r="J51">
        <f t="shared" si="11"/>
        <v>3</v>
      </c>
    </row>
    <row r="52" spans="1:10">
      <c r="A52" s="185">
        <v>43467</v>
      </c>
      <c r="B52" s="175" t="s">
        <v>16099</v>
      </c>
      <c r="C52" s="176" t="s">
        <v>38</v>
      </c>
      <c r="D52" s="176" t="s">
        <v>83</v>
      </c>
      <c r="E52" s="185">
        <v>0.1</v>
      </c>
      <c r="F52" s="164">
        <f>IF(C52="MAT.",VLOOKUP(A52,INSUMOS_AUX!A:F,6,FALSE),0)</f>
        <v>0.38</v>
      </c>
      <c r="G52" s="185">
        <f>IF(C52="M.O.",VLOOKUP(A52,INSUMOS_AUX!A:F,6,FALSE),0)</f>
        <v>0</v>
      </c>
      <c r="H52" s="259"/>
      <c r="I52" s="259"/>
      <c r="J52">
        <f t="shared" si="11"/>
        <v>3</v>
      </c>
    </row>
    <row r="53" spans="1:10">
      <c r="A53" s="185">
        <v>43491</v>
      </c>
      <c r="B53" s="175" t="s">
        <v>16070</v>
      </c>
      <c r="C53" s="176" t="s">
        <v>38</v>
      </c>
      <c r="D53" s="176" t="s">
        <v>83</v>
      </c>
      <c r="E53" s="185">
        <v>0.1</v>
      </c>
      <c r="F53" s="164">
        <f>IF(C53="MAT.",VLOOKUP(A53,INSUMOS_AUX!A:F,6,FALSE),0)</f>
        <v>1.02</v>
      </c>
      <c r="G53" s="185">
        <f>IF(C53="M.O.",VLOOKUP(A53,INSUMOS_AUX!A:F,6,FALSE),0)</f>
        <v>0</v>
      </c>
      <c r="H53" s="259"/>
      <c r="I53" s="259"/>
      <c r="J53">
        <f t="shared" si="11"/>
        <v>3</v>
      </c>
    </row>
    <row r="54" spans="1:10">
      <c r="A54" s="185">
        <v>6111</v>
      </c>
      <c r="B54" s="175" t="s">
        <v>9321</v>
      </c>
      <c r="C54" s="176" t="s">
        <v>78</v>
      </c>
      <c r="D54" s="176" t="s">
        <v>83</v>
      </c>
      <c r="E54" s="185">
        <v>0.10145999999999999</v>
      </c>
      <c r="F54" s="164">
        <f>IF(C54="MAT.",VLOOKUP(A54,INSUMOS_AUX!A:F,6,FALSE),0)</f>
        <v>0</v>
      </c>
      <c r="G54" s="185">
        <f>IF(C54="M.O.",VLOOKUP(A54,INSUMOS_AUX!A:F,6,FALSE),0)</f>
        <v>8.9600000000000009</v>
      </c>
      <c r="H54" s="259"/>
      <c r="I54" s="259"/>
      <c r="J54">
        <f t="shared" si="11"/>
        <v>3.0438000000000001</v>
      </c>
    </row>
    <row r="55" spans="1:10">
      <c r="A55" s="185">
        <v>6189</v>
      </c>
      <c r="B55" s="175" t="s">
        <v>9323</v>
      </c>
      <c r="C55" s="176" t="s">
        <v>38</v>
      </c>
      <c r="D55" s="176" t="s">
        <v>65</v>
      </c>
      <c r="E55" s="185">
        <v>0.15</v>
      </c>
      <c r="F55" s="164">
        <f>IF(C55="MAT.",VLOOKUP(A55,INSUMOS_AUX!A:F,6,FALSE),0)</f>
        <v>12.11</v>
      </c>
      <c r="G55" s="185">
        <f>IF(C55="M.O.",VLOOKUP(A55,INSUMOS_AUX!A:F,6,FALSE),0)</f>
        <v>0</v>
      </c>
      <c r="H55" s="259"/>
      <c r="I55" s="259"/>
      <c r="J55">
        <f t="shared" si="11"/>
        <v>4.5</v>
      </c>
    </row>
    <row r="56" spans="1:10">
      <c r="A56" s="78"/>
      <c r="B56" s="79"/>
      <c r="C56" s="79"/>
      <c r="D56" s="79"/>
      <c r="E56" s="79"/>
      <c r="F56" s="79"/>
      <c r="G56" s="79"/>
      <c r="H56" s="257"/>
      <c r="I56" s="257"/>
    </row>
    <row r="57" spans="1:10">
      <c r="A57" s="55">
        <v>3</v>
      </c>
      <c r="B57" s="201" t="s">
        <v>18427</v>
      </c>
      <c r="C57" s="56"/>
      <c r="D57" s="56"/>
      <c r="E57" s="56"/>
      <c r="F57" s="56"/>
      <c r="G57" s="56"/>
      <c r="H57" s="256"/>
      <c r="I57" s="256"/>
    </row>
    <row r="58" spans="1:10">
      <c r="A58" s="78"/>
      <c r="B58" s="79"/>
      <c r="C58" s="79"/>
      <c r="D58" s="79"/>
      <c r="E58" s="79"/>
      <c r="F58" s="79"/>
      <c r="G58" s="79"/>
      <c r="H58" s="257"/>
      <c r="I58" s="257"/>
    </row>
    <row r="59" spans="1:10">
      <c r="A59" s="172" t="s">
        <v>9306</v>
      </c>
      <c r="B59" s="172" t="s">
        <v>8629</v>
      </c>
      <c r="C59" s="173" t="s">
        <v>62</v>
      </c>
      <c r="D59" s="173" t="s">
        <v>63</v>
      </c>
      <c r="E59" s="174">
        <v>27.03</v>
      </c>
      <c r="F59" s="174">
        <f t="shared" ref="F59:G59" si="12">SUMPRODUCT($E60:$E70,F60:F70)</f>
        <v>5.4097000000000008</v>
      </c>
      <c r="G59" s="174">
        <f t="shared" si="12"/>
        <v>7.2509696000000003</v>
      </c>
      <c r="H59" s="260"/>
      <c r="I59" s="260"/>
    </row>
    <row r="60" spans="1:10">
      <c r="A60" s="185">
        <v>37370</v>
      </c>
      <c r="B60" s="175" t="s">
        <v>9316</v>
      </c>
      <c r="C60" s="176" t="s">
        <v>38</v>
      </c>
      <c r="D60" s="176" t="s">
        <v>83</v>
      </c>
      <c r="E60" s="185">
        <v>0.6</v>
      </c>
      <c r="F60" s="164">
        <f>IF(C60="MAT.",VLOOKUP(A60,INSUMOS_AUX!A:F,6,FALSE),0)</f>
        <v>1.63</v>
      </c>
      <c r="G60" s="185">
        <f>IF(C60="M.O.",VLOOKUP(A60,INSUMOS_AUX!A:F,6,FALSE),0)</f>
        <v>0</v>
      </c>
      <c r="H60" s="259"/>
      <c r="I60" s="259"/>
      <c r="J60">
        <f t="shared" ref="J60:J70" si="13">$E$59*$E60</f>
        <v>16.218</v>
      </c>
    </row>
    <row r="61" spans="1:10">
      <c r="A61" s="185">
        <v>37371</v>
      </c>
      <c r="B61" s="175" t="s">
        <v>9317</v>
      </c>
      <c r="C61" s="176" t="s">
        <v>38</v>
      </c>
      <c r="D61" s="176" t="s">
        <v>83</v>
      </c>
      <c r="E61" s="185">
        <v>0.6</v>
      </c>
      <c r="F61" s="164">
        <f>IF(C61="MAT.",VLOOKUP(A61,INSUMOS_AUX!A:F,6,FALSE),0)</f>
        <v>0.78</v>
      </c>
      <c r="G61" s="185">
        <f>IF(C61="M.O.",VLOOKUP(A61,INSUMOS_AUX!A:F,6,FALSE),0)</f>
        <v>0</v>
      </c>
      <c r="H61" s="259"/>
      <c r="I61" s="259"/>
      <c r="J61">
        <f t="shared" si="13"/>
        <v>16.218</v>
      </c>
    </row>
    <row r="62" spans="1:10">
      <c r="A62" s="185">
        <v>37372</v>
      </c>
      <c r="B62" s="175" t="s">
        <v>9318</v>
      </c>
      <c r="C62" s="176" t="s">
        <v>38</v>
      </c>
      <c r="D62" s="176" t="s">
        <v>83</v>
      </c>
      <c r="E62" s="185">
        <v>0.6</v>
      </c>
      <c r="F62" s="164">
        <f>IF(C62="MAT.",VLOOKUP(A62,INSUMOS_AUX!A:F,6,FALSE),0)</f>
        <v>0.35</v>
      </c>
      <c r="G62" s="185">
        <f>IF(C62="M.O.",VLOOKUP(A62,INSUMOS_AUX!A:F,6,FALSE),0)</f>
        <v>0</v>
      </c>
      <c r="H62" s="259"/>
      <c r="I62" s="259"/>
      <c r="J62">
        <f t="shared" si="13"/>
        <v>16.218</v>
      </c>
    </row>
    <row r="63" spans="1:10">
      <c r="A63" s="185">
        <v>37373</v>
      </c>
      <c r="B63" s="175" t="s">
        <v>9319</v>
      </c>
      <c r="C63" s="176" t="s">
        <v>38</v>
      </c>
      <c r="D63" s="176" t="s">
        <v>83</v>
      </c>
      <c r="E63" s="185">
        <v>0.6</v>
      </c>
      <c r="F63" s="164">
        <f>IF(C63="MAT.",VLOOKUP(A63,INSUMOS_AUX!A:F,6,FALSE),0)</f>
        <v>7.0000000000000007E-2</v>
      </c>
      <c r="G63" s="185">
        <f>IF(C63="M.O.",VLOOKUP(A63,INSUMOS_AUX!A:F,6,FALSE),0)</f>
        <v>0</v>
      </c>
      <c r="H63" s="259"/>
      <c r="I63" s="259"/>
      <c r="J63">
        <f t="shared" si="13"/>
        <v>16.218</v>
      </c>
    </row>
    <row r="64" spans="1:10">
      <c r="A64" s="185">
        <v>43466</v>
      </c>
      <c r="B64" s="175" t="s">
        <v>16097</v>
      </c>
      <c r="C64" s="176" t="s">
        <v>38</v>
      </c>
      <c r="D64" s="176" t="s">
        <v>83</v>
      </c>
      <c r="E64" s="185">
        <v>0.35</v>
      </c>
      <c r="F64" s="164">
        <f>IF(C64="MAT.",VLOOKUP(A64,INSUMOS_AUX!A:F,6,FALSE),0)</f>
        <v>1.17</v>
      </c>
      <c r="G64" s="185">
        <f>IF(C64="M.O.",VLOOKUP(A64,INSUMOS_AUX!A:F,6,FALSE),0)</f>
        <v>0</v>
      </c>
      <c r="H64" s="259"/>
      <c r="I64" s="259"/>
      <c r="J64">
        <f t="shared" si="13"/>
        <v>9.4604999999999997</v>
      </c>
    </row>
    <row r="65" spans="1:10">
      <c r="A65" s="185">
        <v>43467</v>
      </c>
      <c r="B65" s="175" t="s">
        <v>16099</v>
      </c>
      <c r="C65" s="176" t="s">
        <v>38</v>
      </c>
      <c r="D65" s="176" t="s">
        <v>83</v>
      </c>
      <c r="E65" s="185">
        <v>0.25</v>
      </c>
      <c r="F65" s="164">
        <f>IF(C65="MAT.",VLOOKUP(A65,INSUMOS_AUX!A:F,6,FALSE),0)</f>
        <v>0.38</v>
      </c>
      <c r="G65" s="185">
        <f>IF(C65="M.O.",VLOOKUP(A65,INSUMOS_AUX!A:F,6,FALSE),0)</f>
        <v>0</v>
      </c>
      <c r="H65" s="259"/>
      <c r="I65" s="259"/>
      <c r="J65">
        <f t="shared" si="13"/>
        <v>6.7575000000000003</v>
      </c>
    </row>
    <row r="66" spans="1:10">
      <c r="A66" s="185">
        <v>43490</v>
      </c>
      <c r="B66" s="175" t="s">
        <v>16068</v>
      </c>
      <c r="C66" s="176" t="s">
        <v>38</v>
      </c>
      <c r="D66" s="176" t="s">
        <v>83</v>
      </c>
      <c r="E66" s="185">
        <v>0.35</v>
      </c>
      <c r="F66" s="164">
        <f>IF(C66="MAT.",VLOOKUP(A66,INSUMOS_AUX!A:F,6,FALSE),0)</f>
        <v>1.46</v>
      </c>
      <c r="G66" s="185">
        <f>IF(C66="M.O.",VLOOKUP(A66,INSUMOS_AUX!A:F,6,FALSE),0)</f>
        <v>0</v>
      </c>
      <c r="H66" s="259"/>
      <c r="I66" s="259"/>
      <c r="J66">
        <f t="shared" si="13"/>
        <v>9.4604999999999997</v>
      </c>
    </row>
    <row r="67" spans="1:10">
      <c r="A67" s="185">
        <v>43491</v>
      </c>
      <c r="B67" s="175" t="s">
        <v>16070</v>
      </c>
      <c r="C67" s="176" t="s">
        <v>38</v>
      </c>
      <c r="D67" s="176" t="s">
        <v>83</v>
      </c>
      <c r="E67" s="185">
        <v>0.25</v>
      </c>
      <c r="F67" s="164">
        <f>IF(C67="MAT.",VLOOKUP(A67,INSUMOS_AUX!A:F,6,FALSE),0)</f>
        <v>1.02</v>
      </c>
      <c r="G67" s="185">
        <f>IF(C67="M.O.",VLOOKUP(A67,INSUMOS_AUX!A:F,6,FALSE),0)</f>
        <v>0</v>
      </c>
      <c r="H67" s="259"/>
      <c r="I67" s="259"/>
      <c r="J67">
        <f t="shared" si="13"/>
        <v>6.7575000000000003</v>
      </c>
    </row>
    <row r="68" spans="1:10">
      <c r="A68" s="185">
        <v>4783</v>
      </c>
      <c r="B68" s="175" t="s">
        <v>91</v>
      </c>
      <c r="C68" s="176" t="s">
        <v>78</v>
      </c>
      <c r="D68" s="176" t="s">
        <v>83</v>
      </c>
      <c r="E68" s="185">
        <v>0.35357</v>
      </c>
      <c r="F68" s="164">
        <f>IF(C68="MAT.",VLOOKUP(A68,INSUMOS_AUX!A:F,6,FALSE),0)</f>
        <v>0</v>
      </c>
      <c r="G68" s="185">
        <f>IF(C68="M.O.",VLOOKUP(A68,INSUMOS_AUX!A:F,6,FALSE),0)</f>
        <v>14.08</v>
      </c>
      <c r="H68" s="259"/>
      <c r="I68" s="259"/>
      <c r="J68">
        <f t="shared" si="13"/>
        <v>9.5569971000000002</v>
      </c>
    </row>
    <row r="69" spans="1:10">
      <c r="A69" s="185">
        <v>6111</v>
      </c>
      <c r="B69" s="175" t="s">
        <v>9321</v>
      </c>
      <c r="C69" s="176" t="s">
        <v>78</v>
      </c>
      <c r="D69" s="176" t="s">
        <v>83</v>
      </c>
      <c r="E69" s="185">
        <v>0.25364999999999999</v>
      </c>
      <c r="F69" s="164">
        <f>IF(C69="MAT.",VLOOKUP(A69,INSUMOS_AUX!A:F,6,FALSE),0)</f>
        <v>0</v>
      </c>
      <c r="G69" s="185">
        <f>IF(C69="M.O.",VLOOKUP(A69,INSUMOS_AUX!A:F,6,FALSE),0)</f>
        <v>8.9600000000000009</v>
      </c>
      <c r="H69" s="259"/>
      <c r="I69" s="259"/>
      <c r="J69">
        <f t="shared" si="13"/>
        <v>6.8561594999999995</v>
      </c>
    </row>
    <row r="70" spans="1:10">
      <c r="A70" s="185">
        <v>7348</v>
      </c>
      <c r="B70" s="175" t="s">
        <v>3923</v>
      </c>
      <c r="C70" s="176" t="s">
        <v>38</v>
      </c>
      <c r="D70" s="176" t="s">
        <v>93</v>
      </c>
      <c r="E70" s="185">
        <v>0.17</v>
      </c>
      <c r="F70" s="164">
        <f>IF(C70="MAT.",VLOOKUP(A70,INSUMOS_AUX!A:F,6,FALSE),0)</f>
        <v>14.36</v>
      </c>
      <c r="G70" s="185">
        <f>IF(C70="M.O.",VLOOKUP(A70,INSUMOS_AUX!A:F,6,FALSE),0)</f>
        <v>0</v>
      </c>
      <c r="H70" s="259"/>
      <c r="I70" s="259"/>
      <c r="J70">
        <f t="shared" si="13"/>
        <v>4.5951000000000004</v>
      </c>
    </row>
    <row r="71" spans="1:10">
      <c r="A71" s="78"/>
      <c r="B71" s="79"/>
      <c r="C71" s="79"/>
      <c r="D71" s="79"/>
      <c r="E71" s="79"/>
      <c r="F71" s="79"/>
      <c r="G71" s="79"/>
      <c r="H71" s="257"/>
      <c r="I71" s="257"/>
    </row>
    <row r="72" spans="1:10">
      <c r="A72" s="172" t="s">
        <v>18428</v>
      </c>
      <c r="B72" s="172" t="s">
        <v>8361</v>
      </c>
      <c r="C72" s="173" t="s">
        <v>62</v>
      </c>
      <c r="D72" s="173" t="s">
        <v>63</v>
      </c>
      <c r="E72" s="174">
        <v>33.28</v>
      </c>
      <c r="F72" s="174">
        <f t="shared" ref="F72:G72" si="14">SUMPRODUCT($E73:$E93,F73:F93)</f>
        <v>31.770035284999999</v>
      </c>
      <c r="G72" s="174">
        <f t="shared" si="14"/>
        <v>15.063653018700002</v>
      </c>
      <c r="H72" s="260"/>
      <c r="I72" s="260"/>
    </row>
    <row r="73" spans="1:10">
      <c r="A73" s="185">
        <v>10535</v>
      </c>
      <c r="B73" s="175" t="s">
        <v>81</v>
      </c>
      <c r="C73" s="176" t="s">
        <v>38</v>
      </c>
      <c r="D73" s="176" t="s">
        <v>2</v>
      </c>
      <c r="E73" s="185">
        <v>4.544E-6</v>
      </c>
      <c r="F73" s="164">
        <f>IF(C73="MAT.",VLOOKUP(A73,INSUMOS_AUX!A:F,6,FALSE),0)</f>
        <v>3780</v>
      </c>
      <c r="G73" s="185">
        <f>IF(C73="M.O.",VLOOKUP(A73,INSUMOS_AUX!A:F,6,FALSE),0)</f>
        <v>0</v>
      </c>
      <c r="H73" s="259"/>
      <c r="I73" s="259"/>
      <c r="J73">
        <f t="shared" ref="J73:J93" si="15">$E$72*$E73</f>
        <v>1.5122432000000001E-4</v>
      </c>
    </row>
    <row r="74" spans="1:10">
      <c r="A74" s="185">
        <v>1106</v>
      </c>
      <c r="B74" s="175" t="s">
        <v>278</v>
      </c>
      <c r="C74" s="176" t="s">
        <v>38</v>
      </c>
      <c r="D74" s="176" t="s">
        <v>80</v>
      </c>
      <c r="E74" s="185">
        <v>2.0543800000000001</v>
      </c>
      <c r="F74" s="164">
        <f>IF(C74="MAT.",VLOOKUP(A74,INSUMOS_AUX!A:F,6,FALSE),0)</f>
        <v>0.73</v>
      </c>
      <c r="G74" s="185">
        <f>IF(C74="M.O.",VLOOKUP(A74,INSUMOS_AUX!A:F,6,FALSE),0)</f>
        <v>0</v>
      </c>
      <c r="H74" s="259"/>
      <c r="I74" s="259"/>
      <c r="J74">
        <f t="shared" si="15"/>
        <v>68.369766400000003</v>
      </c>
    </row>
    <row r="75" spans="1:10">
      <c r="A75" s="185">
        <v>1379</v>
      </c>
      <c r="B75" s="175" t="s">
        <v>273</v>
      </c>
      <c r="C75" s="176" t="s">
        <v>38</v>
      </c>
      <c r="D75" s="176" t="s">
        <v>80</v>
      </c>
      <c r="E75" s="185">
        <v>2.3111480000000002</v>
      </c>
      <c r="F75" s="164">
        <f>IF(C75="MAT.",VLOOKUP(A75,INSUMOS_AUX!A:F,6,FALSE),0)</f>
        <v>0.45</v>
      </c>
      <c r="G75" s="185">
        <f>IF(C75="M.O.",VLOOKUP(A75,INSUMOS_AUX!A:F,6,FALSE),0)</f>
        <v>0</v>
      </c>
      <c r="H75" s="259"/>
      <c r="I75" s="259"/>
      <c r="J75">
        <f t="shared" si="15"/>
        <v>76.915005440000016</v>
      </c>
    </row>
    <row r="76" spans="1:10">
      <c r="A76" s="185">
        <v>2705</v>
      </c>
      <c r="B76" s="175" t="s">
        <v>84</v>
      </c>
      <c r="C76" s="176" t="s">
        <v>38</v>
      </c>
      <c r="D76" s="176" t="s">
        <v>85</v>
      </c>
      <c r="E76" s="185">
        <v>1.54875E-2</v>
      </c>
      <c r="F76" s="164">
        <f>IF(C76="MAT.",VLOOKUP(A76,INSUMOS_AUX!A:F,6,FALSE),0)</f>
        <v>0.79</v>
      </c>
      <c r="G76" s="185">
        <f>IF(C76="M.O.",VLOOKUP(A76,INSUMOS_AUX!A:F,6,FALSE),0)</f>
        <v>0</v>
      </c>
      <c r="H76" s="259"/>
      <c r="I76" s="259"/>
      <c r="J76">
        <f t="shared" si="15"/>
        <v>0.51542399999999999</v>
      </c>
    </row>
    <row r="77" spans="1:10">
      <c r="A77" s="185">
        <v>34547</v>
      </c>
      <c r="B77" s="175" t="s">
        <v>4889</v>
      </c>
      <c r="C77" s="176" t="s">
        <v>38</v>
      </c>
      <c r="D77" s="176" t="s">
        <v>65</v>
      </c>
      <c r="E77" s="185">
        <v>0.42</v>
      </c>
      <c r="F77" s="164">
        <f>IF(C77="MAT.",VLOOKUP(A77,INSUMOS_AUX!A:F,6,FALSE),0)</f>
        <v>2.54</v>
      </c>
      <c r="G77" s="185">
        <f>IF(C77="M.O.",VLOOKUP(A77,INSUMOS_AUX!A:F,6,FALSE),0)</f>
        <v>0</v>
      </c>
      <c r="H77" s="259"/>
      <c r="I77" s="259"/>
      <c r="J77">
        <f t="shared" si="15"/>
        <v>13.977600000000001</v>
      </c>
    </row>
    <row r="78" spans="1:10">
      <c r="A78" s="185">
        <v>370</v>
      </c>
      <c r="B78" s="175" t="s">
        <v>276</v>
      </c>
      <c r="C78" s="176" t="s">
        <v>38</v>
      </c>
      <c r="D78" s="176" t="s">
        <v>79</v>
      </c>
      <c r="E78" s="185">
        <v>1.3688000000000001E-2</v>
      </c>
      <c r="F78" s="164">
        <f>IF(C78="MAT.",VLOOKUP(A78,INSUMOS_AUX!A:F,6,FALSE),0)</f>
        <v>85.93</v>
      </c>
      <c r="G78" s="185">
        <f>IF(C78="M.O.",VLOOKUP(A78,INSUMOS_AUX!A:F,6,FALSE),0)</f>
        <v>0</v>
      </c>
      <c r="H78" s="259"/>
      <c r="I78" s="259"/>
      <c r="J78">
        <f t="shared" si="15"/>
        <v>0.45553664000000005</v>
      </c>
    </row>
    <row r="79" spans="1:10">
      <c r="A79" s="185">
        <v>37370</v>
      </c>
      <c r="B79" s="175" t="s">
        <v>9316</v>
      </c>
      <c r="C79" s="176" t="s">
        <v>38</v>
      </c>
      <c r="D79" s="176" t="s">
        <v>83</v>
      </c>
      <c r="E79" s="185">
        <v>1.1780999999999999</v>
      </c>
      <c r="F79" s="164">
        <f>IF(C79="MAT.",VLOOKUP(A79,INSUMOS_AUX!A:F,6,FALSE),0)</f>
        <v>1.63</v>
      </c>
      <c r="G79" s="185">
        <f>IF(C79="M.O.",VLOOKUP(A79,INSUMOS_AUX!A:F,6,FALSE),0)</f>
        <v>0</v>
      </c>
      <c r="H79" s="259"/>
      <c r="I79" s="259"/>
      <c r="J79">
        <f t="shared" si="15"/>
        <v>39.207167999999996</v>
      </c>
    </row>
    <row r="80" spans="1:10">
      <c r="A80" s="185">
        <v>37371</v>
      </c>
      <c r="B80" s="175" t="s">
        <v>9317</v>
      </c>
      <c r="C80" s="176" t="s">
        <v>38</v>
      </c>
      <c r="D80" s="176" t="s">
        <v>83</v>
      </c>
      <c r="E80" s="185">
        <v>1.1780999999999999</v>
      </c>
      <c r="F80" s="164">
        <f>IF(C80="MAT.",VLOOKUP(A80,INSUMOS_AUX!A:F,6,FALSE),0)</f>
        <v>0.78</v>
      </c>
      <c r="G80" s="185">
        <f>IF(C80="M.O.",VLOOKUP(A80,INSUMOS_AUX!A:F,6,FALSE),0)</f>
        <v>0</v>
      </c>
      <c r="H80" s="259"/>
      <c r="I80" s="259"/>
      <c r="J80">
        <f t="shared" si="15"/>
        <v>39.207167999999996</v>
      </c>
    </row>
    <row r="81" spans="1:10">
      <c r="A81" s="185">
        <v>37372</v>
      </c>
      <c r="B81" s="175" t="s">
        <v>9318</v>
      </c>
      <c r="C81" s="176" t="s">
        <v>38</v>
      </c>
      <c r="D81" s="176" t="s">
        <v>83</v>
      </c>
      <c r="E81" s="185">
        <v>1.1780999999999999</v>
      </c>
      <c r="F81" s="164">
        <f>IF(C81="MAT.",VLOOKUP(A81,INSUMOS_AUX!A:F,6,FALSE),0)</f>
        <v>0.35</v>
      </c>
      <c r="G81" s="185">
        <f>IF(C81="M.O.",VLOOKUP(A81,INSUMOS_AUX!A:F,6,FALSE),0)</f>
        <v>0</v>
      </c>
      <c r="H81" s="259"/>
      <c r="I81" s="259"/>
      <c r="J81">
        <f t="shared" si="15"/>
        <v>39.207167999999996</v>
      </c>
    </row>
    <row r="82" spans="1:10">
      <c r="A82" s="185">
        <v>37373</v>
      </c>
      <c r="B82" s="175" t="s">
        <v>9319</v>
      </c>
      <c r="C82" s="176" t="s">
        <v>38</v>
      </c>
      <c r="D82" s="176" t="s">
        <v>83</v>
      </c>
      <c r="E82" s="185">
        <v>1.1780999999999999</v>
      </c>
      <c r="F82" s="164">
        <f>IF(C82="MAT.",VLOOKUP(A82,INSUMOS_AUX!A:F,6,FALSE),0)</f>
        <v>7.0000000000000007E-2</v>
      </c>
      <c r="G82" s="185">
        <f>IF(C82="M.O.",VLOOKUP(A82,INSUMOS_AUX!A:F,6,FALSE),0)</f>
        <v>0</v>
      </c>
      <c r="H82" s="259"/>
      <c r="I82" s="259"/>
      <c r="J82">
        <f t="shared" si="15"/>
        <v>39.207167999999996</v>
      </c>
    </row>
    <row r="83" spans="1:10">
      <c r="A83" s="185">
        <v>37395</v>
      </c>
      <c r="B83" s="175" t="s">
        <v>211</v>
      </c>
      <c r="C83" s="176" t="s">
        <v>38</v>
      </c>
      <c r="D83" s="176" t="s">
        <v>132</v>
      </c>
      <c r="E83" s="185">
        <v>0.01</v>
      </c>
      <c r="F83" s="164">
        <f>IF(C83="MAT.",VLOOKUP(A83,INSUMOS_AUX!A:F,6,FALSE),0)</f>
        <v>34.130000000000003</v>
      </c>
      <c r="G83" s="185">
        <f>IF(C83="M.O.",VLOOKUP(A83,INSUMOS_AUX!A:F,6,FALSE),0)</f>
        <v>0</v>
      </c>
      <c r="H83" s="259"/>
      <c r="I83" s="259"/>
      <c r="J83">
        <f t="shared" si="15"/>
        <v>0.33280000000000004</v>
      </c>
    </row>
    <row r="84" spans="1:10">
      <c r="A84" s="185">
        <v>37593</v>
      </c>
      <c r="B84" s="175" t="s">
        <v>709</v>
      </c>
      <c r="C84" s="176" t="s">
        <v>38</v>
      </c>
      <c r="D84" s="176" t="s">
        <v>2</v>
      </c>
      <c r="E84" s="185">
        <v>13.35</v>
      </c>
      <c r="F84" s="164">
        <f>IF(C84="MAT.",VLOOKUP(A84,INSUMOS_AUX!A:F,6,FALSE),0)</f>
        <v>1.62</v>
      </c>
      <c r="G84" s="185">
        <f>IF(C84="M.O.",VLOOKUP(A84,INSUMOS_AUX!A:F,6,FALSE),0)</f>
        <v>0</v>
      </c>
      <c r="H84" s="259"/>
      <c r="I84" s="259"/>
      <c r="J84">
        <f t="shared" si="15"/>
        <v>444.28800000000001</v>
      </c>
    </row>
    <row r="85" spans="1:10">
      <c r="A85" s="185">
        <v>37666</v>
      </c>
      <c r="B85" s="175" t="s">
        <v>16157</v>
      </c>
      <c r="C85" s="176" t="s">
        <v>78</v>
      </c>
      <c r="D85" s="176" t="s">
        <v>83</v>
      </c>
      <c r="E85" s="185">
        <v>5.3402669999999999E-2</v>
      </c>
      <c r="F85" s="164">
        <f>IF(C85="MAT.",VLOOKUP(A85,INSUMOS_AUX!A:F,6,FALSE),0)</f>
        <v>0</v>
      </c>
      <c r="G85" s="185">
        <f>IF(C85="M.O.",VLOOKUP(A85,INSUMOS_AUX!A:F,6,FALSE),0)</f>
        <v>17.61</v>
      </c>
      <c r="H85" s="259"/>
      <c r="I85" s="259"/>
      <c r="J85">
        <f t="shared" si="15"/>
        <v>1.7772408576000001</v>
      </c>
    </row>
    <row r="86" spans="1:10">
      <c r="A86" s="185">
        <v>43464</v>
      </c>
      <c r="B86" s="175" t="s">
        <v>16093</v>
      </c>
      <c r="C86" s="176" t="s">
        <v>38</v>
      </c>
      <c r="D86" s="176" t="s">
        <v>83</v>
      </c>
      <c r="E86" s="185">
        <v>5.3100000000000001E-2</v>
      </c>
      <c r="F86" s="164">
        <f>IF(C86="MAT.",VLOOKUP(A86,INSUMOS_AUX!A:F,6,FALSE),0)</f>
        <v>0.01</v>
      </c>
      <c r="G86" s="185">
        <f>IF(C86="M.O.",VLOOKUP(A86,INSUMOS_AUX!A:F,6,FALSE),0)</f>
        <v>0</v>
      </c>
      <c r="H86" s="259"/>
      <c r="I86" s="259"/>
      <c r="J86">
        <f t="shared" si="15"/>
        <v>1.7671680000000001</v>
      </c>
    </row>
    <row r="87" spans="1:10">
      <c r="A87" s="185">
        <v>43465</v>
      </c>
      <c r="B87" s="175" t="s">
        <v>16095</v>
      </c>
      <c r="C87" s="176" t="s">
        <v>38</v>
      </c>
      <c r="D87" s="176" t="s">
        <v>83</v>
      </c>
      <c r="E87" s="185">
        <v>0.75</v>
      </c>
      <c r="F87" s="164">
        <f>IF(C87="MAT.",VLOOKUP(A87,INSUMOS_AUX!A:F,6,FALSE),0)</f>
        <v>0.5</v>
      </c>
      <c r="G87" s="185">
        <f>IF(C87="M.O.",VLOOKUP(A87,INSUMOS_AUX!A:F,6,FALSE),0)</f>
        <v>0</v>
      </c>
      <c r="H87" s="259"/>
      <c r="I87" s="259"/>
      <c r="J87">
        <f t="shared" si="15"/>
        <v>24.96</v>
      </c>
    </row>
    <row r="88" spans="1:10">
      <c r="A88" s="185">
        <v>43467</v>
      </c>
      <c r="B88" s="175" t="s">
        <v>16099</v>
      </c>
      <c r="C88" s="176" t="s">
        <v>38</v>
      </c>
      <c r="D88" s="176" t="s">
        <v>83</v>
      </c>
      <c r="E88" s="185">
        <v>0.375</v>
      </c>
      <c r="F88" s="164">
        <f>IF(C88="MAT.",VLOOKUP(A88,INSUMOS_AUX!A:F,6,FALSE),0)</f>
        <v>0.38</v>
      </c>
      <c r="G88" s="185">
        <f>IF(C88="M.O.",VLOOKUP(A88,INSUMOS_AUX!A:F,6,FALSE),0)</f>
        <v>0</v>
      </c>
      <c r="H88" s="259"/>
      <c r="I88" s="259"/>
      <c r="J88">
        <f t="shared" si="15"/>
        <v>12.48</v>
      </c>
    </row>
    <row r="89" spans="1:10">
      <c r="A89" s="185">
        <v>43488</v>
      </c>
      <c r="B89" s="175" t="s">
        <v>16064</v>
      </c>
      <c r="C89" s="176" t="s">
        <v>38</v>
      </c>
      <c r="D89" s="176" t="s">
        <v>83</v>
      </c>
      <c r="E89" s="185">
        <v>5.3100000000000001E-2</v>
      </c>
      <c r="F89" s="164">
        <f>IF(C89="MAT.",VLOOKUP(A89,INSUMOS_AUX!A:F,6,FALSE),0)</f>
        <v>0.66</v>
      </c>
      <c r="G89" s="185">
        <f>IF(C89="M.O.",VLOOKUP(A89,INSUMOS_AUX!A:F,6,FALSE),0)</f>
        <v>0</v>
      </c>
      <c r="H89" s="259"/>
      <c r="I89" s="259"/>
      <c r="J89">
        <f t="shared" si="15"/>
        <v>1.7671680000000001</v>
      </c>
    </row>
    <row r="90" spans="1:10">
      <c r="A90" s="185">
        <v>43489</v>
      </c>
      <c r="B90" s="175" t="s">
        <v>16066</v>
      </c>
      <c r="C90" s="176" t="s">
        <v>38</v>
      </c>
      <c r="D90" s="176" t="s">
        <v>83</v>
      </c>
      <c r="E90" s="185">
        <v>0.75</v>
      </c>
      <c r="F90" s="164">
        <f>IF(C90="MAT.",VLOOKUP(A90,INSUMOS_AUX!A:F,6,FALSE),0)</f>
        <v>0.96</v>
      </c>
      <c r="G90" s="185">
        <f>IF(C90="M.O.",VLOOKUP(A90,INSUMOS_AUX!A:F,6,FALSE),0)</f>
        <v>0</v>
      </c>
      <c r="H90" s="259"/>
      <c r="I90" s="259"/>
      <c r="J90">
        <f t="shared" si="15"/>
        <v>24.96</v>
      </c>
    </row>
    <row r="91" spans="1:10">
      <c r="A91" s="185">
        <v>43491</v>
      </c>
      <c r="B91" s="175" t="s">
        <v>16070</v>
      </c>
      <c r="C91" s="176" t="s">
        <v>38</v>
      </c>
      <c r="D91" s="176" t="s">
        <v>83</v>
      </c>
      <c r="E91" s="185">
        <v>0.375</v>
      </c>
      <c r="F91" s="164">
        <f>IF(C91="MAT.",VLOOKUP(A91,INSUMOS_AUX!A:F,6,FALSE),0)</f>
        <v>1.02</v>
      </c>
      <c r="G91" s="185">
        <f>IF(C91="M.O.",VLOOKUP(A91,INSUMOS_AUX!A:F,6,FALSE),0)</f>
        <v>0</v>
      </c>
      <c r="H91" s="259"/>
      <c r="I91" s="259"/>
      <c r="J91">
        <f t="shared" si="15"/>
        <v>12.48</v>
      </c>
    </row>
    <row r="92" spans="1:10">
      <c r="A92" s="185">
        <v>4750</v>
      </c>
      <c r="B92" s="175" t="s">
        <v>90</v>
      </c>
      <c r="C92" s="176" t="s">
        <v>78</v>
      </c>
      <c r="D92" s="176" t="s">
        <v>83</v>
      </c>
      <c r="E92" s="185">
        <v>0.76095000000000002</v>
      </c>
      <c r="F92" s="164">
        <f>IF(C92="MAT.",VLOOKUP(A92,INSUMOS_AUX!A:F,6,FALSE),0)</f>
        <v>0</v>
      </c>
      <c r="G92" s="185">
        <f>IF(C92="M.O.",VLOOKUP(A92,INSUMOS_AUX!A:F,6,FALSE),0)</f>
        <v>14.08</v>
      </c>
      <c r="H92" s="259"/>
      <c r="I92" s="259"/>
      <c r="J92">
        <f t="shared" si="15"/>
        <v>25.324416000000003</v>
      </c>
    </row>
    <row r="93" spans="1:10">
      <c r="A93" s="185">
        <v>6111</v>
      </c>
      <c r="B93" s="175" t="s">
        <v>9321</v>
      </c>
      <c r="C93" s="176" t="s">
        <v>78</v>
      </c>
      <c r="D93" s="176" t="s">
        <v>83</v>
      </c>
      <c r="E93" s="185">
        <v>0.38047500000000001</v>
      </c>
      <c r="F93" s="164">
        <f>IF(C93="MAT.",VLOOKUP(A93,INSUMOS_AUX!A:F,6,FALSE),0)</f>
        <v>0</v>
      </c>
      <c r="G93" s="185">
        <f>IF(C93="M.O.",VLOOKUP(A93,INSUMOS_AUX!A:F,6,FALSE),0)</f>
        <v>8.9600000000000009</v>
      </c>
      <c r="H93" s="259"/>
      <c r="I93" s="259"/>
      <c r="J93">
        <f t="shared" si="15"/>
        <v>12.662208000000001</v>
      </c>
    </row>
    <row r="94" spans="1:10">
      <c r="A94" s="78"/>
      <c r="B94" s="79"/>
      <c r="C94" s="79"/>
      <c r="D94" s="79"/>
      <c r="E94" s="79"/>
      <c r="F94" s="79"/>
      <c r="G94" s="79"/>
      <c r="H94" s="257"/>
      <c r="I94" s="257"/>
    </row>
    <row r="95" spans="1:10">
      <c r="A95" s="172" t="s">
        <v>4818</v>
      </c>
      <c r="B95" s="172" t="s">
        <v>4819</v>
      </c>
      <c r="C95" s="173" t="s">
        <v>62</v>
      </c>
      <c r="D95" s="173" t="s">
        <v>63</v>
      </c>
      <c r="E95" s="174">
        <v>66.56</v>
      </c>
      <c r="F95" s="174">
        <f t="shared" ref="F95:G95" si="16">SUMPRODUCT($E96:$E113,F96:F113)</f>
        <v>15.266136899999999</v>
      </c>
      <c r="G95" s="174">
        <f t="shared" si="16"/>
        <v>11.265342284400001</v>
      </c>
      <c r="H95" s="260"/>
      <c r="I95" s="260"/>
    </row>
    <row r="96" spans="1:10">
      <c r="A96" s="185">
        <v>10535</v>
      </c>
      <c r="B96" s="175" t="s">
        <v>81</v>
      </c>
      <c r="C96" s="176" t="s">
        <v>38</v>
      </c>
      <c r="D96" s="176" t="s">
        <v>2</v>
      </c>
      <c r="E96" s="185">
        <v>1.4484000000000001E-5</v>
      </c>
      <c r="F96" s="164">
        <f>IF(C96="MAT.",VLOOKUP(A96,INSUMOS_AUX!A:F,6,FALSE),0)</f>
        <v>3780</v>
      </c>
      <c r="G96" s="185">
        <f>IF(C96="M.O.",VLOOKUP(A96,INSUMOS_AUX!A:F,6,FALSE),0)</f>
        <v>0</v>
      </c>
      <c r="H96" s="259"/>
      <c r="I96" s="259"/>
      <c r="J96">
        <f t="shared" ref="J96:J113" si="17">$E$95*$E96</f>
        <v>9.6405504000000007E-4</v>
      </c>
    </row>
    <row r="97" spans="1:10">
      <c r="A97" s="185">
        <v>1106</v>
      </c>
      <c r="B97" s="175" t="s">
        <v>278</v>
      </c>
      <c r="C97" s="176" t="s">
        <v>38</v>
      </c>
      <c r="D97" s="176" t="s">
        <v>80</v>
      </c>
      <c r="E97" s="185">
        <v>6.5461600000000004</v>
      </c>
      <c r="F97" s="164">
        <f>IF(C97="MAT.",VLOOKUP(A97,INSUMOS_AUX!A:F,6,FALSE),0)</f>
        <v>0.73</v>
      </c>
      <c r="G97" s="185">
        <f>IF(C97="M.O.",VLOOKUP(A97,INSUMOS_AUX!A:F,6,FALSE),0)</f>
        <v>0</v>
      </c>
      <c r="H97" s="259"/>
      <c r="I97" s="259"/>
      <c r="J97">
        <f t="shared" si="17"/>
        <v>435.71240960000006</v>
      </c>
    </row>
    <row r="98" spans="1:10">
      <c r="A98" s="185">
        <v>1379</v>
      </c>
      <c r="B98" s="175" t="s">
        <v>273</v>
      </c>
      <c r="C98" s="176" t="s">
        <v>38</v>
      </c>
      <c r="D98" s="176" t="s">
        <v>80</v>
      </c>
      <c r="E98" s="185">
        <v>7.3643359999999998</v>
      </c>
      <c r="F98" s="164">
        <f>IF(C98="MAT.",VLOOKUP(A98,INSUMOS_AUX!A:F,6,FALSE),0)</f>
        <v>0.45</v>
      </c>
      <c r="G98" s="185">
        <f>IF(C98="M.O.",VLOOKUP(A98,INSUMOS_AUX!A:F,6,FALSE),0)</f>
        <v>0</v>
      </c>
      <c r="H98" s="259"/>
      <c r="I98" s="259"/>
      <c r="J98">
        <f t="shared" si="17"/>
        <v>490.17020416000003</v>
      </c>
    </row>
    <row r="99" spans="1:10">
      <c r="A99" s="185">
        <v>2705</v>
      </c>
      <c r="B99" s="175" t="s">
        <v>84</v>
      </c>
      <c r="C99" s="176" t="s">
        <v>38</v>
      </c>
      <c r="D99" s="176" t="s">
        <v>85</v>
      </c>
      <c r="E99" s="185">
        <v>4.9349999999999998E-2</v>
      </c>
      <c r="F99" s="164">
        <f>IF(C99="MAT.",VLOOKUP(A99,INSUMOS_AUX!A:F,6,FALSE),0)</f>
        <v>0.79</v>
      </c>
      <c r="G99" s="185">
        <f>IF(C99="M.O.",VLOOKUP(A99,INSUMOS_AUX!A:F,6,FALSE),0)</f>
        <v>0</v>
      </c>
      <c r="H99" s="259"/>
      <c r="I99" s="259"/>
      <c r="J99">
        <f t="shared" si="17"/>
        <v>3.2847360000000001</v>
      </c>
    </row>
    <row r="100" spans="1:10">
      <c r="A100" s="185">
        <v>370</v>
      </c>
      <c r="B100" s="175" t="s">
        <v>276</v>
      </c>
      <c r="C100" s="176" t="s">
        <v>38</v>
      </c>
      <c r="D100" s="176" t="s">
        <v>79</v>
      </c>
      <c r="E100" s="185">
        <v>4.3616000000000002E-2</v>
      </c>
      <c r="F100" s="164">
        <f>IF(C100="MAT.",VLOOKUP(A100,INSUMOS_AUX!A:F,6,FALSE),0)</f>
        <v>85.93</v>
      </c>
      <c r="G100" s="185">
        <f>IF(C100="M.O.",VLOOKUP(A100,INSUMOS_AUX!A:F,6,FALSE),0)</f>
        <v>0</v>
      </c>
      <c r="H100" s="259"/>
      <c r="I100" s="259"/>
      <c r="J100">
        <f t="shared" si="17"/>
        <v>2.90308096</v>
      </c>
    </row>
    <row r="101" spans="1:10">
      <c r="A101" s="185">
        <v>37370</v>
      </c>
      <c r="B101" s="175" t="s">
        <v>9316</v>
      </c>
      <c r="C101" s="176" t="s">
        <v>38</v>
      </c>
      <c r="D101" s="176" t="s">
        <v>83</v>
      </c>
      <c r="E101" s="185">
        <v>0.81020000000000003</v>
      </c>
      <c r="F101" s="164">
        <f>IF(C101="MAT.",VLOOKUP(A101,INSUMOS_AUX!A:F,6,FALSE),0)</f>
        <v>1.63</v>
      </c>
      <c r="G101" s="185">
        <f>IF(C101="M.O.",VLOOKUP(A101,INSUMOS_AUX!A:F,6,FALSE),0)</f>
        <v>0</v>
      </c>
      <c r="H101" s="259"/>
      <c r="I101" s="259"/>
      <c r="J101">
        <f t="shared" si="17"/>
        <v>53.926912000000002</v>
      </c>
    </row>
    <row r="102" spans="1:10">
      <c r="A102" s="185">
        <v>37371</v>
      </c>
      <c r="B102" s="175" t="s">
        <v>9317</v>
      </c>
      <c r="C102" s="176" t="s">
        <v>38</v>
      </c>
      <c r="D102" s="176" t="s">
        <v>83</v>
      </c>
      <c r="E102" s="185">
        <v>0.81020000000000003</v>
      </c>
      <c r="F102" s="164">
        <f>IF(C102="MAT.",VLOOKUP(A102,INSUMOS_AUX!A:F,6,FALSE),0)</f>
        <v>0.78</v>
      </c>
      <c r="G102" s="185">
        <f>IF(C102="M.O.",VLOOKUP(A102,INSUMOS_AUX!A:F,6,FALSE),0)</f>
        <v>0</v>
      </c>
      <c r="H102" s="259"/>
      <c r="I102" s="259"/>
      <c r="J102">
        <f t="shared" si="17"/>
        <v>53.926912000000002</v>
      </c>
    </row>
    <row r="103" spans="1:10">
      <c r="A103" s="185">
        <v>37372</v>
      </c>
      <c r="B103" s="175" t="s">
        <v>9318</v>
      </c>
      <c r="C103" s="176" t="s">
        <v>38</v>
      </c>
      <c r="D103" s="176" t="s">
        <v>83</v>
      </c>
      <c r="E103" s="185">
        <v>0.81020000000000003</v>
      </c>
      <c r="F103" s="164">
        <f>IF(C103="MAT.",VLOOKUP(A103,INSUMOS_AUX!A:F,6,FALSE),0)</f>
        <v>0.35</v>
      </c>
      <c r="G103" s="185">
        <f>IF(C103="M.O.",VLOOKUP(A103,INSUMOS_AUX!A:F,6,FALSE),0)</f>
        <v>0</v>
      </c>
      <c r="H103" s="259"/>
      <c r="I103" s="259"/>
      <c r="J103">
        <f t="shared" si="17"/>
        <v>53.926912000000002</v>
      </c>
    </row>
    <row r="104" spans="1:10">
      <c r="A104" s="185">
        <v>37373</v>
      </c>
      <c r="B104" s="175" t="s">
        <v>9319</v>
      </c>
      <c r="C104" s="176" t="s">
        <v>38</v>
      </c>
      <c r="D104" s="176" t="s">
        <v>83</v>
      </c>
      <c r="E104" s="185">
        <v>0.81020000000000003</v>
      </c>
      <c r="F104" s="164">
        <f>IF(C104="MAT.",VLOOKUP(A104,INSUMOS_AUX!A:F,6,FALSE),0)</f>
        <v>7.0000000000000007E-2</v>
      </c>
      <c r="G104" s="185">
        <f>IF(C104="M.O.",VLOOKUP(A104,INSUMOS_AUX!A:F,6,FALSE),0)</f>
        <v>0</v>
      </c>
      <c r="H104" s="259"/>
      <c r="I104" s="259"/>
      <c r="J104">
        <f t="shared" si="17"/>
        <v>53.926912000000002</v>
      </c>
    </row>
    <row r="105" spans="1:10">
      <c r="A105" s="185">
        <v>37666</v>
      </c>
      <c r="B105" s="175" t="s">
        <v>16157</v>
      </c>
      <c r="C105" s="176" t="s">
        <v>78</v>
      </c>
      <c r="D105" s="176" t="s">
        <v>83</v>
      </c>
      <c r="E105" s="185">
        <v>0.17016444</v>
      </c>
      <c r="F105" s="164">
        <f>IF(C105="MAT.",VLOOKUP(A105,INSUMOS_AUX!A:F,6,FALSE),0)</f>
        <v>0</v>
      </c>
      <c r="G105" s="185">
        <f>IF(C105="M.O.",VLOOKUP(A105,INSUMOS_AUX!A:F,6,FALSE),0)</f>
        <v>17.61</v>
      </c>
      <c r="H105" s="259"/>
      <c r="I105" s="259"/>
      <c r="J105">
        <f t="shared" si="17"/>
        <v>11.3261451264</v>
      </c>
    </row>
    <row r="106" spans="1:10">
      <c r="A106" s="185">
        <v>43464</v>
      </c>
      <c r="B106" s="175" t="s">
        <v>16093</v>
      </c>
      <c r="C106" s="176" t="s">
        <v>38</v>
      </c>
      <c r="D106" s="176" t="s">
        <v>83</v>
      </c>
      <c r="E106" s="185">
        <v>0.16919999999999999</v>
      </c>
      <c r="F106" s="164">
        <f>IF(C106="MAT.",VLOOKUP(A106,INSUMOS_AUX!A:F,6,FALSE),0)</f>
        <v>0.01</v>
      </c>
      <c r="G106" s="185">
        <f>IF(C106="M.O.",VLOOKUP(A106,INSUMOS_AUX!A:F,6,FALSE),0)</f>
        <v>0</v>
      </c>
      <c r="H106" s="259"/>
      <c r="I106" s="259"/>
      <c r="J106">
        <f t="shared" si="17"/>
        <v>11.261951999999999</v>
      </c>
    </row>
    <row r="107" spans="1:10">
      <c r="A107" s="185">
        <v>43465</v>
      </c>
      <c r="B107" s="175" t="s">
        <v>16095</v>
      </c>
      <c r="C107" s="176" t="s">
        <v>38</v>
      </c>
      <c r="D107" s="176" t="s">
        <v>83</v>
      </c>
      <c r="E107" s="185">
        <v>0.47</v>
      </c>
      <c r="F107" s="164">
        <f>IF(C107="MAT.",VLOOKUP(A107,INSUMOS_AUX!A:F,6,FALSE),0)</f>
        <v>0.5</v>
      </c>
      <c r="G107" s="185">
        <f>IF(C107="M.O.",VLOOKUP(A107,INSUMOS_AUX!A:F,6,FALSE),0)</f>
        <v>0</v>
      </c>
      <c r="H107" s="259"/>
      <c r="I107" s="259"/>
      <c r="J107">
        <f t="shared" si="17"/>
        <v>31.283200000000001</v>
      </c>
    </row>
    <row r="108" spans="1:10">
      <c r="A108" s="185">
        <v>43467</v>
      </c>
      <c r="B108" s="175" t="s">
        <v>16099</v>
      </c>
      <c r="C108" s="176" t="s">
        <v>38</v>
      </c>
      <c r="D108" s="176" t="s">
        <v>83</v>
      </c>
      <c r="E108" s="185">
        <v>0.17100000000000001</v>
      </c>
      <c r="F108" s="164">
        <f>IF(C108="MAT.",VLOOKUP(A108,INSUMOS_AUX!A:F,6,FALSE),0)</f>
        <v>0.38</v>
      </c>
      <c r="G108" s="185">
        <f>IF(C108="M.O.",VLOOKUP(A108,INSUMOS_AUX!A:F,6,FALSE),0)</f>
        <v>0</v>
      </c>
      <c r="H108" s="259"/>
      <c r="I108" s="259"/>
      <c r="J108">
        <f t="shared" si="17"/>
        <v>11.381760000000002</v>
      </c>
    </row>
    <row r="109" spans="1:10">
      <c r="A109" s="185">
        <v>43488</v>
      </c>
      <c r="B109" s="175" t="s">
        <v>16064</v>
      </c>
      <c r="C109" s="176" t="s">
        <v>38</v>
      </c>
      <c r="D109" s="176" t="s">
        <v>83</v>
      </c>
      <c r="E109" s="185">
        <v>0.16919999999999999</v>
      </c>
      <c r="F109" s="164">
        <f>IF(C109="MAT.",VLOOKUP(A109,INSUMOS_AUX!A:F,6,FALSE),0)</f>
        <v>0.66</v>
      </c>
      <c r="G109" s="185">
        <f>IF(C109="M.O.",VLOOKUP(A109,INSUMOS_AUX!A:F,6,FALSE),0)</f>
        <v>0</v>
      </c>
      <c r="H109" s="259"/>
      <c r="I109" s="259"/>
      <c r="J109">
        <f t="shared" si="17"/>
        <v>11.261951999999999</v>
      </c>
    </row>
    <row r="110" spans="1:10">
      <c r="A110" s="185">
        <v>43489</v>
      </c>
      <c r="B110" s="175" t="s">
        <v>16066</v>
      </c>
      <c r="C110" s="176" t="s">
        <v>38</v>
      </c>
      <c r="D110" s="176" t="s">
        <v>83</v>
      </c>
      <c r="E110" s="185">
        <v>0.47</v>
      </c>
      <c r="F110" s="164">
        <f>IF(C110="MAT.",VLOOKUP(A110,INSUMOS_AUX!A:F,6,FALSE),0)</f>
        <v>0.96</v>
      </c>
      <c r="G110" s="185">
        <f>IF(C110="M.O.",VLOOKUP(A110,INSUMOS_AUX!A:F,6,FALSE),0)</f>
        <v>0</v>
      </c>
      <c r="H110" s="259"/>
      <c r="I110" s="259"/>
      <c r="J110">
        <f t="shared" si="17"/>
        <v>31.283200000000001</v>
      </c>
    </row>
    <row r="111" spans="1:10">
      <c r="A111" s="185">
        <v>43491</v>
      </c>
      <c r="B111" s="175" t="s">
        <v>16070</v>
      </c>
      <c r="C111" s="176" t="s">
        <v>38</v>
      </c>
      <c r="D111" s="176" t="s">
        <v>83</v>
      </c>
      <c r="E111" s="185">
        <v>0.17100000000000001</v>
      </c>
      <c r="F111" s="164">
        <f>IF(C111="MAT.",VLOOKUP(A111,INSUMOS_AUX!A:F,6,FALSE),0)</f>
        <v>1.02</v>
      </c>
      <c r="G111" s="185">
        <f>IF(C111="M.O.",VLOOKUP(A111,INSUMOS_AUX!A:F,6,FALSE),0)</f>
        <v>0</v>
      </c>
      <c r="H111" s="259"/>
      <c r="I111" s="259"/>
      <c r="J111">
        <f t="shared" si="17"/>
        <v>11.381760000000002</v>
      </c>
    </row>
    <row r="112" spans="1:10">
      <c r="A112" s="185">
        <v>4750</v>
      </c>
      <c r="B112" s="175" t="s">
        <v>90</v>
      </c>
      <c r="C112" s="176" t="s">
        <v>78</v>
      </c>
      <c r="D112" s="176" t="s">
        <v>83</v>
      </c>
      <c r="E112" s="185">
        <v>0.47686200000000001</v>
      </c>
      <c r="F112" s="164">
        <f>IF(C112="MAT.",VLOOKUP(A112,INSUMOS_AUX!A:F,6,FALSE),0)</f>
        <v>0</v>
      </c>
      <c r="G112" s="185">
        <f>IF(C112="M.O.",VLOOKUP(A112,INSUMOS_AUX!A:F,6,FALSE),0)</f>
        <v>14.08</v>
      </c>
      <c r="H112" s="259"/>
      <c r="I112" s="259"/>
      <c r="J112">
        <f t="shared" si="17"/>
        <v>31.739934720000001</v>
      </c>
    </row>
    <row r="113" spans="1:10">
      <c r="A113" s="185">
        <v>6111</v>
      </c>
      <c r="B113" s="175" t="s">
        <v>9321</v>
      </c>
      <c r="C113" s="176" t="s">
        <v>78</v>
      </c>
      <c r="D113" s="176" t="s">
        <v>83</v>
      </c>
      <c r="E113" s="185">
        <v>0.1734966</v>
      </c>
      <c r="F113" s="164">
        <f>IF(C113="MAT.",VLOOKUP(A113,INSUMOS_AUX!A:F,6,FALSE),0)</f>
        <v>0</v>
      </c>
      <c r="G113" s="185">
        <f>IF(C113="M.O.",VLOOKUP(A113,INSUMOS_AUX!A:F,6,FALSE),0)</f>
        <v>8.9600000000000009</v>
      </c>
      <c r="H113" s="259"/>
      <c r="I113" s="259"/>
      <c r="J113">
        <f t="shared" si="17"/>
        <v>11.547933696000001</v>
      </c>
    </row>
    <row r="114" spans="1:10">
      <c r="A114" s="78"/>
      <c r="B114" s="79"/>
      <c r="C114" s="79"/>
      <c r="D114" s="79"/>
      <c r="E114" s="79"/>
      <c r="F114" s="79"/>
      <c r="G114" s="79"/>
      <c r="H114" s="257"/>
      <c r="I114" s="257"/>
    </row>
    <row r="115" spans="1:10">
      <c r="A115" s="172" t="s">
        <v>18429</v>
      </c>
      <c r="B115" s="172" t="s">
        <v>18430</v>
      </c>
      <c r="C115" s="173" t="s">
        <v>62</v>
      </c>
      <c r="D115" s="173" t="s">
        <v>63</v>
      </c>
      <c r="E115" s="174">
        <v>66.56</v>
      </c>
      <c r="F115" s="174">
        <f t="shared" ref="F115:G115" si="18">SUMPRODUCT($E116:$E132,F116:F132)</f>
        <v>1.5486931949999998</v>
      </c>
      <c r="G115" s="174">
        <f t="shared" si="18"/>
        <v>1.3849625558100001</v>
      </c>
      <c r="H115" s="260"/>
      <c r="I115" s="260"/>
    </row>
    <row r="116" spans="1:10">
      <c r="A116" s="185">
        <v>10535</v>
      </c>
      <c r="B116" s="175" t="s">
        <v>81</v>
      </c>
      <c r="C116" s="176" t="s">
        <v>38</v>
      </c>
      <c r="D116" s="176" t="s">
        <v>2</v>
      </c>
      <c r="E116" s="185">
        <v>1.5540000000000001E-6</v>
      </c>
      <c r="F116" s="164">
        <f>IF(C116="MAT.",VLOOKUP(A116,INSUMOS_AUX!A:F,6,FALSE),0)</f>
        <v>3780</v>
      </c>
      <c r="G116" s="185">
        <f>IF(C116="M.O.",VLOOKUP(A116,INSUMOS_AUX!A:F,6,FALSE),0)</f>
        <v>0</v>
      </c>
      <c r="H116" s="259"/>
      <c r="I116" s="259"/>
      <c r="J116">
        <f t="shared" ref="J116:J132" si="19">$E$115*$E116</f>
        <v>1.0343424E-4</v>
      </c>
    </row>
    <row r="117" spans="1:10">
      <c r="A117" s="185">
        <v>1379</v>
      </c>
      <c r="B117" s="175" t="s">
        <v>273</v>
      </c>
      <c r="C117" s="176" t="s">
        <v>38</v>
      </c>
      <c r="D117" s="176" t="s">
        <v>80</v>
      </c>
      <c r="E117" s="185">
        <v>1.791258</v>
      </c>
      <c r="F117" s="164">
        <f>IF(C117="MAT.",VLOOKUP(A117,INSUMOS_AUX!A:F,6,FALSE),0)</f>
        <v>0.45</v>
      </c>
      <c r="G117" s="185">
        <f>IF(C117="M.O.",VLOOKUP(A117,INSUMOS_AUX!A:F,6,FALSE),0)</f>
        <v>0</v>
      </c>
      <c r="H117" s="259"/>
      <c r="I117" s="259"/>
      <c r="J117">
        <f t="shared" si="19"/>
        <v>119.22613248</v>
      </c>
    </row>
    <row r="118" spans="1:10">
      <c r="A118" s="185">
        <v>2705</v>
      </c>
      <c r="B118" s="175" t="s">
        <v>84</v>
      </c>
      <c r="C118" s="176" t="s">
        <v>38</v>
      </c>
      <c r="D118" s="176" t="s">
        <v>85</v>
      </c>
      <c r="E118" s="185">
        <v>5.3024999999999999E-3</v>
      </c>
      <c r="F118" s="164">
        <f>IF(C118="MAT.",VLOOKUP(A118,INSUMOS_AUX!A:F,6,FALSE),0)</f>
        <v>0.79</v>
      </c>
      <c r="G118" s="185">
        <f>IF(C118="M.O.",VLOOKUP(A118,INSUMOS_AUX!A:F,6,FALSE),0)</f>
        <v>0</v>
      </c>
      <c r="H118" s="259"/>
      <c r="I118" s="259"/>
      <c r="J118">
        <f t="shared" si="19"/>
        <v>0.35293439999999998</v>
      </c>
    </row>
    <row r="119" spans="1:10">
      <c r="A119" s="185">
        <v>367</v>
      </c>
      <c r="B119" s="175" t="s">
        <v>274</v>
      </c>
      <c r="C119" s="176" t="s">
        <v>38</v>
      </c>
      <c r="D119" s="176" t="s">
        <v>79</v>
      </c>
      <c r="E119" s="185">
        <v>3.9899999999999996E-3</v>
      </c>
      <c r="F119" s="164">
        <f>IF(C119="MAT.",VLOOKUP(A119,INSUMOS_AUX!A:F,6,FALSE),0)</f>
        <v>85</v>
      </c>
      <c r="G119" s="185">
        <f>IF(C119="M.O.",VLOOKUP(A119,INSUMOS_AUX!A:F,6,FALSE),0)</f>
        <v>0</v>
      </c>
      <c r="H119" s="259"/>
      <c r="I119" s="259"/>
      <c r="J119">
        <f t="shared" si="19"/>
        <v>0.26557439999999999</v>
      </c>
    </row>
    <row r="120" spans="1:10">
      <c r="A120" s="185">
        <v>37370</v>
      </c>
      <c r="B120" s="175" t="s">
        <v>9316</v>
      </c>
      <c r="C120" s="176" t="s">
        <v>38</v>
      </c>
      <c r="D120" s="176" t="s">
        <v>83</v>
      </c>
      <c r="E120" s="185">
        <v>9.5144000000000006E-2</v>
      </c>
      <c r="F120" s="164">
        <f>IF(C120="MAT.",VLOOKUP(A120,INSUMOS_AUX!A:F,6,FALSE),0)</f>
        <v>1.63</v>
      </c>
      <c r="G120" s="185">
        <f>IF(C120="M.O.",VLOOKUP(A120,INSUMOS_AUX!A:F,6,FALSE),0)</f>
        <v>0</v>
      </c>
      <c r="H120" s="259"/>
      <c r="I120" s="259"/>
      <c r="J120">
        <f t="shared" si="19"/>
        <v>6.3327846400000007</v>
      </c>
    </row>
    <row r="121" spans="1:10">
      <c r="A121" s="185">
        <v>37371</v>
      </c>
      <c r="B121" s="175" t="s">
        <v>9317</v>
      </c>
      <c r="C121" s="176" t="s">
        <v>38</v>
      </c>
      <c r="D121" s="176" t="s">
        <v>83</v>
      </c>
      <c r="E121" s="185">
        <v>9.5144000000000006E-2</v>
      </c>
      <c r="F121" s="164">
        <f>IF(C121="MAT.",VLOOKUP(A121,INSUMOS_AUX!A:F,6,FALSE),0)</f>
        <v>0.78</v>
      </c>
      <c r="G121" s="185">
        <f>IF(C121="M.O.",VLOOKUP(A121,INSUMOS_AUX!A:F,6,FALSE),0)</f>
        <v>0</v>
      </c>
      <c r="H121" s="259"/>
      <c r="I121" s="259"/>
      <c r="J121">
        <f t="shared" si="19"/>
        <v>6.3327846400000007</v>
      </c>
    </row>
    <row r="122" spans="1:10">
      <c r="A122" s="185">
        <v>37372</v>
      </c>
      <c r="B122" s="175" t="s">
        <v>9318</v>
      </c>
      <c r="C122" s="176" t="s">
        <v>38</v>
      </c>
      <c r="D122" s="176" t="s">
        <v>83</v>
      </c>
      <c r="E122" s="185">
        <v>9.5144000000000006E-2</v>
      </c>
      <c r="F122" s="164">
        <f>IF(C122="MAT.",VLOOKUP(A122,INSUMOS_AUX!A:F,6,FALSE),0)</f>
        <v>0.35</v>
      </c>
      <c r="G122" s="185">
        <f>IF(C122="M.O.",VLOOKUP(A122,INSUMOS_AUX!A:F,6,FALSE),0)</f>
        <v>0</v>
      </c>
      <c r="H122" s="259"/>
      <c r="I122" s="259"/>
      <c r="J122">
        <f t="shared" si="19"/>
        <v>6.3327846400000007</v>
      </c>
    </row>
    <row r="123" spans="1:10">
      <c r="A123" s="185">
        <v>37373</v>
      </c>
      <c r="B123" s="175" t="s">
        <v>9319</v>
      </c>
      <c r="C123" s="176" t="s">
        <v>38</v>
      </c>
      <c r="D123" s="176" t="s">
        <v>83</v>
      </c>
      <c r="E123" s="185">
        <v>9.5144000000000006E-2</v>
      </c>
      <c r="F123" s="164">
        <f>IF(C123="MAT.",VLOOKUP(A123,INSUMOS_AUX!A:F,6,FALSE),0)</f>
        <v>7.0000000000000007E-2</v>
      </c>
      <c r="G123" s="185">
        <f>IF(C123="M.O.",VLOOKUP(A123,INSUMOS_AUX!A:F,6,FALSE),0)</f>
        <v>0</v>
      </c>
      <c r="H123" s="259"/>
      <c r="I123" s="259"/>
      <c r="J123">
        <f t="shared" si="19"/>
        <v>6.3327846400000007</v>
      </c>
    </row>
    <row r="124" spans="1:10">
      <c r="A124" s="185">
        <v>37666</v>
      </c>
      <c r="B124" s="175" t="s">
        <v>16157</v>
      </c>
      <c r="C124" s="176" t="s">
        <v>78</v>
      </c>
      <c r="D124" s="176" t="s">
        <v>83</v>
      </c>
      <c r="E124" s="185">
        <v>1.8247421E-2</v>
      </c>
      <c r="F124" s="164">
        <f>IF(C124="MAT.",VLOOKUP(A124,INSUMOS_AUX!A:F,6,FALSE),0)</f>
        <v>0</v>
      </c>
      <c r="G124" s="185">
        <f>IF(C124="M.O.",VLOOKUP(A124,INSUMOS_AUX!A:F,6,FALSE),0)</f>
        <v>17.61</v>
      </c>
      <c r="H124" s="259"/>
      <c r="I124" s="259"/>
      <c r="J124">
        <f t="shared" si="19"/>
        <v>1.21454834176</v>
      </c>
    </row>
    <row r="125" spans="1:10">
      <c r="A125" s="185">
        <v>43464</v>
      </c>
      <c r="B125" s="175" t="s">
        <v>16093</v>
      </c>
      <c r="C125" s="176" t="s">
        <v>38</v>
      </c>
      <c r="D125" s="176" t="s">
        <v>83</v>
      </c>
      <c r="E125" s="185">
        <v>1.8144E-2</v>
      </c>
      <c r="F125" s="164">
        <f>IF(C125="MAT.",VLOOKUP(A125,INSUMOS_AUX!A:F,6,FALSE),0)</f>
        <v>0.01</v>
      </c>
      <c r="G125" s="185">
        <f>IF(C125="M.O.",VLOOKUP(A125,INSUMOS_AUX!A:F,6,FALSE),0)</f>
        <v>0</v>
      </c>
      <c r="H125" s="259"/>
      <c r="I125" s="259"/>
      <c r="J125">
        <f t="shared" si="19"/>
        <v>1.2076646400000002</v>
      </c>
    </row>
    <row r="126" spans="1:10">
      <c r="A126" s="185">
        <v>43465</v>
      </c>
      <c r="B126" s="175" t="s">
        <v>16095</v>
      </c>
      <c r="C126" s="176" t="s">
        <v>38</v>
      </c>
      <c r="D126" s="176" t="s">
        <v>83</v>
      </c>
      <c r="E126" s="185">
        <v>7.0000000000000007E-2</v>
      </c>
      <c r="F126" s="164">
        <f>IF(C126="MAT.",VLOOKUP(A126,INSUMOS_AUX!A:F,6,FALSE),0)</f>
        <v>0.5</v>
      </c>
      <c r="G126" s="185">
        <f>IF(C126="M.O.",VLOOKUP(A126,INSUMOS_AUX!A:F,6,FALSE),0)</f>
        <v>0</v>
      </c>
      <c r="H126" s="259"/>
      <c r="I126" s="259"/>
      <c r="J126">
        <f t="shared" si="19"/>
        <v>4.6592000000000002</v>
      </c>
    </row>
    <row r="127" spans="1:10">
      <c r="A127" s="185">
        <v>43467</v>
      </c>
      <c r="B127" s="175" t="s">
        <v>16099</v>
      </c>
      <c r="C127" s="176" t="s">
        <v>38</v>
      </c>
      <c r="D127" s="176" t="s">
        <v>83</v>
      </c>
      <c r="E127" s="185">
        <v>7.0000000000000001E-3</v>
      </c>
      <c r="F127" s="164">
        <f>IF(C127="MAT.",VLOOKUP(A127,INSUMOS_AUX!A:F,6,FALSE),0)</f>
        <v>0.38</v>
      </c>
      <c r="G127" s="185">
        <f>IF(C127="M.O.",VLOOKUP(A127,INSUMOS_AUX!A:F,6,FALSE),0)</f>
        <v>0</v>
      </c>
      <c r="H127" s="259"/>
      <c r="I127" s="259"/>
      <c r="J127">
        <f t="shared" si="19"/>
        <v>0.46592</v>
      </c>
    </row>
    <row r="128" spans="1:10">
      <c r="A128" s="185">
        <v>43488</v>
      </c>
      <c r="B128" s="175" t="s">
        <v>16064</v>
      </c>
      <c r="C128" s="176" t="s">
        <v>38</v>
      </c>
      <c r="D128" s="176" t="s">
        <v>83</v>
      </c>
      <c r="E128" s="185">
        <v>1.8144E-2</v>
      </c>
      <c r="F128" s="164">
        <f>IF(C128="MAT.",VLOOKUP(A128,INSUMOS_AUX!A:F,6,FALSE),0)</f>
        <v>0.66</v>
      </c>
      <c r="G128" s="185">
        <f>IF(C128="M.O.",VLOOKUP(A128,INSUMOS_AUX!A:F,6,FALSE),0)</f>
        <v>0</v>
      </c>
      <c r="H128" s="259"/>
      <c r="I128" s="259"/>
      <c r="J128">
        <f t="shared" si="19"/>
        <v>1.2076646400000002</v>
      </c>
    </row>
    <row r="129" spans="1:10">
      <c r="A129" s="185">
        <v>43489</v>
      </c>
      <c r="B129" s="175" t="s">
        <v>16066</v>
      </c>
      <c r="C129" s="176" t="s">
        <v>38</v>
      </c>
      <c r="D129" s="176" t="s">
        <v>83</v>
      </c>
      <c r="E129" s="185">
        <v>7.0000000000000007E-2</v>
      </c>
      <c r="F129" s="164">
        <f>IF(C129="MAT.",VLOOKUP(A129,INSUMOS_AUX!A:F,6,FALSE),0)</f>
        <v>0.96</v>
      </c>
      <c r="G129" s="185">
        <f>IF(C129="M.O.",VLOOKUP(A129,INSUMOS_AUX!A:F,6,FALSE),0)</f>
        <v>0</v>
      </c>
      <c r="H129" s="259"/>
      <c r="I129" s="259"/>
      <c r="J129">
        <f t="shared" si="19"/>
        <v>4.6592000000000002</v>
      </c>
    </row>
    <row r="130" spans="1:10">
      <c r="A130" s="185">
        <v>43491</v>
      </c>
      <c r="B130" s="175" t="s">
        <v>16070</v>
      </c>
      <c r="C130" s="176" t="s">
        <v>38</v>
      </c>
      <c r="D130" s="176" t="s">
        <v>83</v>
      </c>
      <c r="E130" s="185">
        <v>7.0000000000000001E-3</v>
      </c>
      <c r="F130" s="164">
        <f>IF(C130="MAT.",VLOOKUP(A130,INSUMOS_AUX!A:F,6,FALSE),0)</f>
        <v>1.02</v>
      </c>
      <c r="G130" s="185">
        <f>IF(C130="M.O.",VLOOKUP(A130,INSUMOS_AUX!A:F,6,FALSE),0)</f>
        <v>0</v>
      </c>
      <c r="H130" s="259"/>
      <c r="I130" s="259"/>
      <c r="J130">
        <f t="shared" si="19"/>
        <v>0.46592</v>
      </c>
    </row>
    <row r="131" spans="1:10">
      <c r="A131" s="185">
        <v>4750</v>
      </c>
      <c r="B131" s="175" t="s">
        <v>90</v>
      </c>
      <c r="C131" s="176" t="s">
        <v>78</v>
      </c>
      <c r="D131" s="176" t="s">
        <v>83</v>
      </c>
      <c r="E131" s="185">
        <v>7.1022000000000002E-2</v>
      </c>
      <c r="F131" s="164">
        <f>IF(C131="MAT.",VLOOKUP(A131,INSUMOS_AUX!A:F,6,FALSE),0)</f>
        <v>0</v>
      </c>
      <c r="G131" s="185">
        <f>IF(C131="M.O.",VLOOKUP(A131,INSUMOS_AUX!A:F,6,FALSE),0)</f>
        <v>14.08</v>
      </c>
      <c r="H131" s="259"/>
      <c r="I131" s="259"/>
      <c r="J131">
        <f t="shared" si="19"/>
        <v>4.7272243200000004</v>
      </c>
    </row>
    <row r="132" spans="1:10">
      <c r="A132" s="185">
        <v>6111</v>
      </c>
      <c r="B132" s="175" t="s">
        <v>9321</v>
      </c>
      <c r="C132" s="176" t="s">
        <v>78</v>
      </c>
      <c r="D132" s="176" t="s">
        <v>83</v>
      </c>
      <c r="E132" s="185">
        <v>7.1022000000000004E-3</v>
      </c>
      <c r="F132" s="164">
        <f>IF(C132="MAT.",VLOOKUP(A132,INSUMOS_AUX!A:F,6,FALSE),0)</f>
        <v>0</v>
      </c>
      <c r="G132" s="185">
        <f>IF(C132="M.O.",VLOOKUP(A132,INSUMOS_AUX!A:F,6,FALSE),0)</f>
        <v>8.9600000000000009</v>
      </c>
      <c r="H132" s="259"/>
      <c r="I132" s="259"/>
      <c r="J132">
        <f t="shared" si="19"/>
        <v>0.47272243200000003</v>
      </c>
    </row>
    <row r="133" spans="1:10">
      <c r="A133" s="78"/>
      <c r="B133" s="79"/>
      <c r="C133" s="79"/>
      <c r="D133" s="79"/>
      <c r="E133" s="79"/>
      <c r="F133" s="79"/>
      <c r="G133" s="79"/>
      <c r="H133" s="257"/>
      <c r="I133" s="257"/>
    </row>
    <row r="134" spans="1:10">
      <c r="A134" s="172" t="s">
        <v>18431</v>
      </c>
      <c r="B134" s="172" t="s">
        <v>8581</v>
      </c>
      <c r="C134" s="173" t="s">
        <v>62</v>
      </c>
      <c r="D134" s="173" t="s">
        <v>63</v>
      </c>
      <c r="E134" s="174">
        <v>66.56</v>
      </c>
      <c r="F134" s="174">
        <f t="shared" ref="F134:G134" si="20">SUMPRODUCT($E135:$E145,F135:F145)</f>
        <v>1.3937599999999999</v>
      </c>
      <c r="G134" s="174">
        <f t="shared" si="20"/>
        <v>0.68199244800000003</v>
      </c>
      <c r="H134" s="260"/>
      <c r="I134" s="260"/>
    </row>
    <row r="135" spans="1:10">
      <c r="A135" s="185">
        <v>37370</v>
      </c>
      <c r="B135" s="175" t="s">
        <v>9316</v>
      </c>
      <c r="C135" s="176" t="s">
        <v>38</v>
      </c>
      <c r="D135" s="176" t="s">
        <v>83</v>
      </c>
      <c r="E135" s="185">
        <v>5.2999999999999999E-2</v>
      </c>
      <c r="F135" s="164">
        <f>IF(C135="MAT.",VLOOKUP(A135,INSUMOS_AUX!A:F,6,FALSE),0)</f>
        <v>1.63</v>
      </c>
      <c r="G135" s="185">
        <f>IF(C135="M.O.",VLOOKUP(A135,INSUMOS_AUX!A:F,6,FALSE),0)</f>
        <v>0</v>
      </c>
      <c r="H135" s="259"/>
      <c r="I135" s="259"/>
      <c r="J135">
        <f t="shared" ref="J135:J145" si="21">$E$134*$E135</f>
        <v>3.5276800000000001</v>
      </c>
    </row>
    <row r="136" spans="1:10">
      <c r="A136" s="185">
        <v>37371</v>
      </c>
      <c r="B136" s="175" t="s">
        <v>9317</v>
      </c>
      <c r="C136" s="176" t="s">
        <v>38</v>
      </c>
      <c r="D136" s="176" t="s">
        <v>83</v>
      </c>
      <c r="E136" s="185">
        <v>5.2999999999999999E-2</v>
      </c>
      <c r="F136" s="164">
        <f>IF(C136="MAT.",VLOOKUP(A136,INSUMOS_AUX!A:F,6,FALSE),0)</f>
        <v>0.78</v>
      </c>
      <c r="G136" s="185">
        <f>IF(C136="M.O.",VLOOKUP(A136,INSUMOS_AUX!A:F,6,FALSE),0)</f>
        <v>0</v>
      </c>
      <c r="H136" s="259"/>
      <c r="I136" s="259"/>
      <c r="J136">
        <f t="shared" si="21"/>
        <v>3.5276800000000001</v>
      </c>
    </row>
    <row r="137" spans="1:10">
      <c r="A137" s="185">
        <v>37372</v>
      </c>
      <c r="B137" s="175" t="s">
        <v>9318</v>
      </c>
      <c r="C137" s="176" t="s">
        <v>38</v>
      </c>
      <c r="D137" s="176" t="s">
        <v>83</v>
      </c>
      <c r="E137" s="185">
        <v>5.2999999999999999E-2</v>
      </c>
      <c r="F137" s="164">
        <f>IF(C137="MAT.",VLOOKUP(A137,INSUMOS_AUX!A:F,6,FALSE),0)</f>
        <v>0.35</v>
      </c>
      <c r="G137" s="185">
        <f>IF(C137="M.O.",VLOOKUP(A137,INSUMOS_AUX!A:F,6,FALSE),0)</f>
        <v>0</v>
      </c>
      <c r="H137" s="259"/>
      <c r="I137" s="259"/>
      <c r="J137">
        <f t="shared" si="21"/>
        <v>3.5276800000000001</v>
      </c>
    </row>
    <row r="138" spans="1:10">
      <c r="A138" s="185">
        <v>37373</v>
      </c>
      <c r="B138" s="175" t="s">
        <v>9319</v>
      </c>
      <c r="C138" s="176" t="s">
        <v>38</v>
      </c>
      <c r="D138" s="176" t="s">
        <v>83</v>
      </c>
      <c r="E138" s="185">
        <v>5.2999999999999999E-2</v>
      </c>
      <c r="F138" s="164">
        <f>IF(C138="MAT.",VLOOKUP(A138,INSUMOS_AUX!A:F,6,FALSE),0)</f>
        <v>7.0000000000000007E-2</v>
      </c>
      <c r="G138" s="185">
        <f>IF(C138="M.O.",VLOOKUP(A138,INSUMOS_AUX!A:F,6,FALSE),0)</f>
        <v>0</v>
      </c>
      <c r="H138" s="259"/>
      <c r="I138" s="259"/>
      <c r="J138">
        <f t="shared" si="21"/>
        <v>3.5276800000000001</v>
      </c>
    </row>
    <row r="139" spans="1:10">
      <c r="A139" s="185">
        <v>43466</v>
      </c>
      <c r="B139" s="175" t="s">
        <v>16097</v>
      </c>
      <c r="C139" s="176" t="s">
        <v>38</v>
      </c>
      <c r="D139" s="176" t="s">
        <v>83</v>
      </c>
      <c r="E139" s="185">
        <v>3.9E-2</v>
      </c>
      <c r="F139" s="164">
        <f>IF(C139="MAT.",VLOOKUP(A139,INSUMOS_AUX!A:F,6,FALSE),0)</f>
        <v>1.17</v>
      </c>
      <c r="G139" s="185">
        <f>IF(C139="M.O.",VLOOKUP(A139,INSUMOS_AUX!A:F,6,FALSE),0)</f>
        <v>0</v>
      </c>
      <c r="H139" s="259"/>
      <c r="I139" s="259"/>
      <c r="J139">
        <f t="shared" si="21"/>
        <v>2.5958399999999999</v>
      </c>
    </row>
    <row r="140" spans="1:10">
      <c r="A140" s="185">
        <v>43467</v>
      </c>
      <c r="B140" s="175" t="s">
        <v>16099</v>
      </c>
      <c r="C140" s="176" t="s">
        <v>38</v>
      </c>
      <c r="D140" s="176" t="s">
        <v>83</v>
      </c>
      <c r="E140" s="185">
        <v>1.4E-2</v>
      </c>
      <c r="F140" s="164">
        <f>IF(C140="MAT.",VLOOKUP(A140,INSUMOS_AUX!A:F,6,FALSE),0)</f>
        <v>0.38</v>
      </c>
      <c r="G140" s="185">
        <f>IF(C140="M.O.",VLOOKUP(A140,INSUMOS_AUX!A:F,6,FALSE),0)</f>
        <v>0</v>
      </c>
      <c r="H140" s="259"/>
      <c r="I140" s="259"/>
      <c r="J140">
        <f t="shared" si="21"/>
        <v>0.93184</v>
      </c>
    </row>
    <row r="141" spans="1:10">
      <c r="A141" s="185">
        <v>43490</v>
      </c>
      <c r="B141" s="175" t="s">
        <v>16068</v>
      </c>
      <c r="C141" s="176" t="s">
        <v>38</v>
      </c>
      <c r="D141" s="176" t="s">
        <v>83</v>
      </c>
      <c r="E141" s="185">
        <v>3.9E-2</v>
      </c>
      <c r="F141" s="164">
        <f>IF(C141="MAT.",VLOOKUP(A141,INSUMOS_AUX!A:F,6,FALSE),0)</f>
        <v>1.46</v>
      </c>
      <c r="G141" s="185">
        <f>IF(C141="M.O.",VLOOKUP(A141,INSUMOS_AUX!A:F,6,FALSE),0)</f>
        <v>0</v>
      </c>
      <c r="H141" s="259"/>
      <c r="I141" s="259"/>
      <c r="J141">
        <f t="shared" si="21"/>
        <v>2.5958399999999999</v>
      </c>
    </row>
    <row r="142" spans="1:10">
      <c r="A142" s="185">
        <v>43491</v>
      </c>
      <c r="B142" s="175" t="s">
        <v>16070</v>
      </c>
      <c r="C142" s="176" t="s">
        <v>38</v>
      </c>
      <c r="D142" s="176" t="s">
        <v>83</v>
      </c>
      <c r="E142" s="185">
        <v>1.4E-2</v>
      </c>
      <c r="F142" s="164">
        <f>IF(C142="MAT.",VLOOKUP(A142,INSUMOS_AUX!A:F,6,FALSE),0)</f>
        <v>1.02</v>
      </c>
      <c r="G142" s="185">
        <f>IF(C142="M.O.",VLOOKUP(A142,INSUMOS_AUX!A:F,6,FALSE),0)</f>
        <v>0</v>
      </c>
      <c r="H142" s="259"/>
      <c r="I142" s="259"/>
      <c r="J142">
        <f t="shared" si="21"/>
        <v>0.93184</v>
      </c>
    </row>
    <row r="143" spans="1:10">
      <c r="A143" s="185">
        <v>4783</v>
      </c>
      <c r="B143" s="175" t="s">
        <v>91</v>
      </c>
      <c r="C143" s="176" t="s">
        <v>78</v>
      </c>
      <c r="D143" s="176" t="s">
        <v>83</v>
      </c>
      <c r="E143" s="185">
        <v>3.9397799999999997E-2</v>
      </c>
      <c r="F143" s="164">
        <f>IF(C143="MAT.",VLOOKUP(A143,INSUMOS_AUX!A:F,6,FALSE),0)</f>
        <v>0</v>
      </c>
      <c r="G143" s="185">
        <f>IF(C143="M.O.",VLOOKUP(A143,INSUMOS_AUX!A:F,6,FALSE),0)</f>
        <v>14.08</v>
      </c>
      <c r="H143" s="259"/>
      <c r="I143" s="259"/>
      <c r="J143">
        <f t="shared" si="21"/>
        <v>2.6223175679999997</v>
      </c>
    </row>
    <row r="144" spans="1:10">
      <c r="A144" s="185">
        <v>6085</v>
      </c>
      <c r="B144" s="175" t="s">
        <v>180</v>
      </c>
      <c r="C144" s="176" t="s">
        <v>38</v>
      </c>
      <c r="D144" s="176" t="s">
        <v>93</v>
      </c>
      <c r="E144" s="185">
        <v>0.16</v>
      </c>
      <c r="F144" s="164">
        <f>IF(C144="MAT.",VLOOKUP(A144,INSUMOS_AUX!A:F,6,FALSE),0)</f>
        <v>7.01</v>
      </c>
      <c r="G144" s="185">
        <f>IF(C144="M.O.",VLOOKUP(A144,INSUMOS_AUX!A:F,6,FALSE),0)</f>
        <v>0</v>
      </c>
      <c r="H144" s="259"/>
      <c r="I144" s="259"/>
      <c r="J144">
        <f t="shared" si="21"/>
        <v>10.649600000000001</v>
      </c>
    </row>
    <row r="145" spans="1:10">
      <c r="A145" s="185">
        <v>6111</v>
      </c>
      <c r="B145" s="175" t="s">
        <v>9321</v>
      </c>
      <c r="C145" s="176" t="s">
        <v>78</v>
      </c>
      <c r="D145" s="176" t="s">
        <v>83</v>
      </c>
      <c r="E145" s="185">
        <v>1.4204400000000001E-2</v>
      </c>
      <c r="F145" s="164">
        <f>IF(C145="MAT.",VLOOKUP(A145,INSUMOS_AUX!A:F,6,FALSE),0)</f>
        <v>0</v>
      </c>
      <c r="G145" s="185">
        <f>IF(C145="M.O.",VLOOKUP(A145,INSUMOS_AUX!A:F,6,FALSE),0)</f>
        <v>8.9600000000000009</v>
      </c>
      <c r="H145" s="259"/>
      <c r="I145" s="259"/>
      <c r="J145">
        <f t="shared" si="21"/>
        <v>0.94544486400000005</v>
      </c>
    </row>
    <row r="146" spans="1:10">
      <c r="A146" s="78"/>
      <c r="B146" s="79"/>
      <c r="C146" s="79"/>
      <c r="D146" s="79"/>
      <c r="E146" s="79"/>
      <c r="F146" s="79"/>
      <c r="G146" s="79"/>
      <c r="H146" s="257"/>
      <c r="I146" s="257"/>
    </row>
    <row r="147" spans="1:10">
      <c r="A147" s="172" t="s">
        <v>4830</v>
      </c>
      <c r="B147" s="172" t="s">
        <v>4831</v>
      </c>
      <c r="C147" s="173" t="s">
        <v>62</v>
      </c>
      <c r="D147" s="173" t="s">
        <v>63</v>
      </c>
      <c r="E147" s="174">
        <v>99.84</v>
      </c>
      <c r="F147" s="174">
        <f t="shared" ref="F147:G147" si="22">SUMPRODUCT($E148:$E158,F148:F158)</f>
        <v>8.4144900000000007</v>
      </c>
      <c r="G147" s="174">
        <f t="shared" si="22"/>
        <v>3.287082496</v>
      </c>
      <c r="H147" s="260"/>
      <c r="I147" s="260"/>
    </row>
    <row r="148" spans="1:10">
      <c r="A148" s="185">
        <v>37370</v>
      </c>
      <c r="B148" s="175" t="s">
        <v>9316</v>
      </c>
      <c r="C148" s="176" t="s">
        <v>38</v>
      </c>
      <c r="D148" s="176" t="s">
        <v>83</v>
      </c>
      <c r="E148" s="185">
        <v>0.25600000000000001</v>
      </c>
      <c r="F148" s="164">
        <f>IF(C148="MAT.",VLOOKUP(A148,INSUMOS_AUX!A:F,6,FALSE),0)</f>
        <v>1.63</v>
      </c>
      <c r="G148" s="185">
        <f>IF(C148="M.O.",VLOOKUP(A148,INSUMOS_AUX!A:F,6,FALSE),0)</f>
        <v>0</v>
      </c>
      <c r="H148" s="259"/>
      <c r="I148" s="259"/>
      <c r="J148">
        <f t="shared" ref="J148:J158" si="23">$E$147*$E148</f>
        <v>25.559040000000003</v>
      </c>
    </row>
    <row r="149" spans="1:10">
      <c r="A149" s="185">
        <v>37371</v>
      </c>
      <c r="B149" s="175" t="s">
        <v>9317</v>
      </c>
      <c r="C149" s="176" t="s">
        <v>38</v>
      </c>
      <c r="D149" s="176" t="s">
        <v>83</v>
      </c>
      <c r="E149" s="185">
        <v>0.25600000000000001</v>
      </c>
      <c r="F149" s="164">
        <f>IF(C149="MAT.",VLOOKUP(A149,INSUMOS_AUX!A:F,6,FALSE),0)</f>
        <v>0.78</v>
      </c>
      <c r="G149" s="185">
        <f>IF(C149="M.O.",VLOOKUP(A149,INSUMOS_AUX!A:F,6,FALSE),0)</f>
        <v>0</v>
      </c>
      <c r="H149" s="259"/>
      <c r="I149" s="259"/>
      <c r="J149">
        <f t="shared" si="23"/>
        <v>25.559040000000003</v>
      </c>
    </row>
    <row r="150" spans="1:10">
      <c r="A150" s="185">
        <v>37372</v>
      </c>
      <c r="B150" s="175" t="s">
        <v>9318</v>
      </c>
      <c r="C150" s="176" t="s">
        <v>38</v>
      </c>
      <c r="D150" s="176" t="s">
        <v>83</v>
      </c>
      <c r="E150" s="185">
        <v>0.25600000000000001</v>
      </c>
      <c r="F150" s="164">
        <f>IF(C150="MAT.",VLOOKUP(A150,INSUMOS_AUX!A:F,6,FALSE),0)</f>
        <v>0.35</v>
      </c>
      <c r="G150" s="185">
        <f>IF(C150="M.O.",VLOOKUP(A150,INSUMOS_AUX!A:F,6,FALSE),0)</f>
        <v>0</v>
      </c>
      <c r="H150" s="259"/>
      <c r="I150" s="259"/>
      <c r="J150">
        <f t="shared" si="23"/>
        <v>25.559040000000003</v>
      </c>
    </row>
    <row r="151" spans="1:10">
      <c r="A151" s="185">
        <v>37373</v>
      </c>
      <c r="B151" s="175" t="s">
        <v>9319</v>
      </c>
      <c r="C151" s="176" t="s">
        <v>38</v>
      </c>
      <c r="D151" s="176" t="s">
        <v>83</v>
      </c>
      <c r="E151" s="185">
        <v>0.25600000000000001</v>
      </c>
      <c r="F151" s="164">
        <f>IF(C151="MAT.",VLOOKUP(A151,INSUMOS_AUX!A:F,6,FALSE),0)</f>
        <v>7.0000000000000007E-2</v>
      </c>
      <c r="G151" s="185">
        <f>IF(C151="M.O.",VLOOKUP(A151,INSUMOS_AUX!A:F,6,FALSE),0)</f>
        <v>0</v>
      </c>
      <c r="H151" s="259"/>
      <c r="I151" s="259"/>
      <c r="J151">
        <f t="shared" si="23"/>
        <v>25.559040000000003</v>
      </c>
    </row>
    <row r="152" spans="1:10">
      <c r="A152" s="185">
        <v>43466</v>
      </c>
      <c r="B152" s="175" t="s">
        <v>16097</v>
      </c>
      <c r="C152" s="176" t="s">
        <v>38</v>
      </c>
      <c r="D152" s="176" t="s">
        <v>83</v>
      </c>
      <c r="E152" s="185">
        <v>0.187</v>
      </c>
      <c r="F152" s="164">
        <f>IF(C152="MAT.",VLOOKUP(A152,INSUMOS_AUX!A:F,6,FALSE),0)</f>
        <v>1.17</v>
      </c>
      <c r="G152" s="185">
        <f>IF(C152="M.O.",VLOOKUP(A152,INSUMOS_AUX!A:F,6,FALSE),0)</f>
        <v>0</v>
      </c>
      <c r="H152" s="259"/>
      <c r="I152" s="259"/>
      <c r="J152">
        <f t="shared" si="23"/>
        <v>18.670080000000002</v>
      </c>
    </row>
    <row r="153" spans="1:10">
      <c r="A153" s="185">
        <v>43467</v>
      </c>
      <c r="B153" s="175" t="s">
        <v>16099</v>
      </c>
      <c r="C153" s="176" t="s">
        <v>38</v>
      </c>
      <c r="D153" s="176" t="s">
        <v>83</v>
      </c>
      <c r="E153" s="185">
        <v>6.9000000000000006E-2</v>
      </c>
      <c r="F153" s="164">
        <f>IF(C153="MAT.",VLOOKUP(A153,INSUMOS_AUX!A:F,6,FALSE),0)</f>
        <v>0.38</v>
      </c>
      <c r="G153" s="185">
        <f>IF(C153="M.O.",VLOOKUP(A153,INSUMOS_AUX!A:F,6,FALSE),0)</f>
        <v>0</v>
      </c>
      <c r="H153" s="259"/>
      <c r="I153" s="259"/>
      <c r="J153">
        <f t="shared" si="23"/>
        <v>6.8889600000000009</v>
      </c>
    </row>
    <row r="154" spans="1:10">
      <c r="A154" s="185">
        <v>43490</v>
      </c>
      <c r="B154" s="175" t="s">
        <v>16068</v>
      </c>
      <c r="C154" s="176" t="s">
        <v>38</v>
      </c>
      <c r="D154" s="176" t="s">
        <v>83</v>
      </c>
      <c r="E154" s="185">
        <v>0.187</v>
      </c>
      <c r="F154" s="164">
        <f>IF(C154="MAT.",VLOOKUP(A154,INSUMOS_AUX!A:F,6,FALSE),0)</f>
        <v>1.46</v>
      </c>
      <c r="G154" s="185">
        <f>IF(C154="M.O.",VLOOKUP(A154,INSUMOS_AUX!A:F,6,FALSE),0)</f>
        <v>0</v>
      </c>
      <c r="H154" s="259"/>
      <c r="I154" s="259"/>
      <c r="J154">
        <f t="shared" si="23"/>
        <v>18.670080000000002</v>
      </c>
    </row>
    <row r="155" spans="1:10">
      <c r="A155" s="185">
        <v>43491</v>
      </c>
      <c r="B155" s="175" t="s">
        <v>16070</v>
      </c>
      <c r="C155" s="176" t="s">
        <v>38</v>
      </c>
      <c r="D155" s="176" t="s">
        <v>83</v>
      </c>
      <c r="E155" s="185">
        <v>6.9000000000000006E-2</v>
      </c>
      <c r="F155" s="164">
        <f>IF(C155="MAT.",VLOOKUP(A155,INSUMOS_AUX!A:F,6,FALSE),0)</f>
        <v>1.02</v>
      </c>
      <c r="G155" s="185">
        <f>IF(C155="M.O.",VLOOKUP(A155,INSUMOS_AUX!A:F,6,FALSE),0)</f>
        <v>0</v>
      </c>
      <c r="H155" s="259"/>
      <c r="I155" s="259"/>
      <c r="J155">
        <f t="shared" si="23"/>
        <v>6.8889600000000009</v>
      </c>
    </row>
    <row r="156" spans="1:10">
      <c r="A156" s="185">
        <v>4783</v>
      </c>
      <c r="B156" s="175" t="s">
        <v>91</v>
      </c>
      <c r="C156" s="176" t="s">
        <v>78</v>
      </c>
      <c r="D156" s="176" t="s">
        <v>83</v>
      </c>
      <c r="E156" s="185">
        <v>0.1889074</v>
      </c>
      <c r="F156" s="164">
        <f>IF(C156="MAT.",VLOOKUP(A156,INSUMOS_AUX!A:F,6,FALSE),0)</f>
        <v>0</v>
      </c>
      <c r="G156" s="185">
        <f>IF(C156="M.O.",VLOOKUP(A156,INSUMOS_AUX!A:F,6,FALSE),0)</f>
        <v>14.08</v>
      </c>
      <c r="H156" s="259"/>
      <c r="I156" s="259"/>
      <c r="J156">
        <f t="shared" si="23"/>
        <v>18.860514816000002</v>
      </c>
    </row>
    <row r="157" spans="1:10">
      <c r="A157" s="185">
        <v>6111</v>
      </c>
      <c r="B157" s="175" t="s">
        <v>9321</v>
      </c>
      <c r="C157" s="176" t="s">
        <v>78</v>
      </c>
      <c r="D157" s="176" t="s">
        <v>83</v>
      </c>
      <c r="E157" s="185">
        <v>7.0007399999999997E-2</v>
      </c>
      <c r="F157" s="164">
        <f>IF(C157="MAT.",VLOOKUP(A157,INSUMOS_AUX!A:F,6,FALSE),0)</f>
        <v>0</v>
      </c>
      <c r="G157" s="185">
        <f>IF(C157="M.O.",VLOOKUP(A157,INSUMOS_AUX!A:F,6,FALSE),0)</f>
        <v>8.9600000000000009</v>
      </c>
      <c r="H157" s="259"/>
      <c r="I157" s="259"/>
      <c r="J157">
        <f t="shared" si="23"/>
        <v>6.9895388159999996</v>
      </c>
    </row>
    <row r="158" spans="1:10">
      <c r="A158" s="185">
        <v>7356</v>
      </c>
      <c r="B158" s="175" t="s">
        <v>96</v>
      </c>
      <c r="C158" s="176" t="s">
        <v>38</v>
      </c>
      <c r="D158" s="176" t="s">
        <v>93</v>
      </c>
      <c r="E158" s="185">
        <v>0.33</v>
      </c>
      <c r="F158" s="164">
        <f>IF(C158="MAT.",VLOOKUP(A158,INSUMOS_AUX!A:F,6,FALSE),0)</f>
        <v>21.52</v>
      </c>
      <c r="G158" s="185">
        <f>IF(C158="M.O.",VLOOKUP(A158,INSUMOS_AUX!A:F,6,FALSE),0)</f>
        <v>0</v>
      </c>
      <c r="H158" s="259"/>
      <c r="I158" s="259"/>
      <c r="J158">
        <f t="shared" si="23"/>
        <v>32.947200000000002</v>
      </c>
    </row>
    <row r="159" spans="1:10">
      <c r="A159" s="78"/>
      <c r="B159" s="79"/>
      <c r="C159" s="79"/>
      <c r="D159" s="79"/>
      <c r="E159" s="79"/>
      <c r="F159" s="79"/>
      <c r="G159" s="79"/>
      <c r="H159" s="257"/>
      <c r="I159" s="257"/>
    </row>
    <row r="160" spans="1:10">
      <c r="A160" s="172" t="s">
        <v>4833</v>
      </c>
      <c r="B160" s="172" t="s">
        <v>4834</v>
      </c>
      <c r="C160" s="173" t="s">
        <v>62</v>
      </c>
      <c r="D160" s="173" t="s">
        <v>63</v>
      </c>
      <c r="E160" s="174">
        <v>66.56</v>
      </c>
      <c r="F160" s="174">
        <f t="shared" ref="F160:G160" si="24">SUMPRODUCT($E161:$E172,F161:F172)</f>
        <v>3.3121399999999999</v>
      </c>
      <c r="G160" s="174">
        <f t="shared" si="24"/>
        <v>4.1101363200000005</v>
      </c>
      <c r="H160" s="260"/>
      <c r="I160" s="260"/>
    </row>
    <row r="161" spans="1:10">
      <c r="A161" s="185">
        <v>37370</v>
      </c>
      <c r="B161" s="175" t="s">
        <v>9316</v>
      </c>
      <c r="C161" s="176" t="s">
        <v>38</v>
      </c>
      <c r="D161" s="176" t="s">
        <v>83</v>
      </c>
      <c r="E161" s="185">
        <v>0.32</v>
      </c>
      <c r="F161" s="164">
        <f>IF(C161="MAT.",VLOOKUP(A161,INSUMOS_AUX!A:F,6,FALSE),0)</f>
        <v>1.63</v>
      </c>
      <c r="G161" s="185">
        <f>IF(C161="M.O.",VLOOKUP(A161,INSUMOS_AUX!A:F,6,FALSE),0)</f>
        <v>0</v>
      </c>
      <c r="H161" s="259"/>
      <c r="I161" s="259"/>
      <c r="J161">
        <f t="shared" ref="J161:J172" si="25">$E$160*$E161</f>
        <v>21.299200000000003</v>
      </c>
    </row>
    <row r="162" spans="1:10">
      <c r="A162" s="185">
        <v>37371</v>
      </c>
      <c r="B162" s="175" t="s">
        <v>9317</v>
      </c>
      <c r="C162" s="176" t="s">
        <v>38</v>
      </c>
      <c r="D162" s="176" t="s">
        <v>83</v>
      </c>
      <c r="E162" s="185">
        <v>0.32</v>
      </c>
      <c r="F162" s="164">
        <f>IF(C162="MAT.",VLOOKUP(A162,INSUMOS_AUX!A:F,6,FALSE),0)</f>
        <v>0.78</v>
      </c>
      <c r="G162" s="185">
        <f>IF(C162="M.O.",VLOOKUP(A162,INSUMOS_AUX!A:F,6,FALSE),0)</f>
        <v>0</v>
      </c>
      <c r="H162" s="259"/>
      <c r="I162" s="259"/>
      <c r="J162">
        <f t="shared" si="25"/>
        <v>21.299200000000003</v>
      </c>
    </row>
    <row r="163" spans="1:10">
      <c r="A163" s="185">
        <v>37372</v>
      </c>
      <c r="B163" s="175" t="s">
        <v>9318</v>
      </c>
      <c r="C163" s="176" t="s">
        <v>38</v>
      </c>
      <c r="D163" s="176" t="s">
        <v>83</v>
      </c>
      <c r="E163" s="185">
        <v>0.32</v>
      </c>
      <c r="F163" s="164">
        <f>IF(C163="MAT.",VLOOKUP(A163,INSUMOS_AUX!A:F,6,FALSE),0)</f>
        <v>0.35</v>
      </c>
      <c r="G163" s="185">
        <f>IF(C163="M.O.",VLOOKUP(A163,INSUMOS_AUX!A:F,6,FALSE),0)</f>
        <v>0</v>
      </c>
      <c r="H163" s="259"/>
      <c r="I163" s="259"/>
      <c r="J163">
        <f t="shared" si="25"/>
        <v>21.299200000000003</v>
      </c>
    </row>
    <row r="164" spans="1:10">
      <c r="A164" s="185">
        <v>37373</v>
      </c>
      <c r="B164" s="175" t="s">
        <v>9319</v>
      </c>
      <c r="C164" s="176" t="s">
        <v>38</v>
      </c>
      <c r="D164" s="176" t="s">
        <v>83</v>
      </c>
      <c r="E164" s="185">
        <v>0.32</v>
      </c>
      <c r="F164" s="164">
        <f>IF(C164="MAT.",VLOOKUP(A164,INSUMOS_AUX!A:F,6,FALSE),0)</f>
        <v>7.0000000000000007E-2</v>
      </c>
      <c r="G164" s="185">
        <f>IF(C164="M.O.",VLOOKUP(A164,INSUMOS_AUX!A:F,6,FALSE),0)</f>
        <v>0</v>
      </c>
      <c r="H164" s="259"/>
      <c r="I164" s="259"/>
      <c r="J164">
        <f t="shared" si="25"/>
        <v>21.299200000000003</v>
      </c>
    </row>
    <row r="165" spans="1:10">
      <c r="A165" s="185">
        <v>3767</v>
      </c>
      <c r="B165" s="175" t="s">
        <v>2528</v>
      </c>
      <c r="C165" s="176" t="s">
        <v>38</v>
      </c>
      <c r="D165" s="176" t="s">
        <v>2</v>
      </c>
      <c r="E165" s="185">
        <v>0.06</v>
      </c>
      <c r="F165" s="164">
        <f>IF(C165="MAT.",VLOOKUP(A165,INSUMOS_AUX!A:F,6,FALSE),0)</f>
        <v>0.43</v>
      </c>
      <c r="G165" s="185">
        <f>IF(C165="M.O.",VLOOKUP(A165,INSUMOS_AUX!A:F,6,FALSE),0)</f>
        <v>0</v>
      </c>
      <c r="H165" s="259"/>
      <c r="I165" s="259"/>
      <c r="J165">
        <f t="shared" si="25"/>
        <v>3.9935999999999998</v>
      </c>
    </row>
    <row r="166" spans="1:10">
      <c r="A166" s="185">
        <v>4051</v>
      </c>
      <c r="B166" s="175" t="s">
        <v>15869</v>
      </c>
      <c r="C166" s="176" t="s">
        <v>38</v>
      </c>
      <c r="D166" s="176" t="s">
        <v>97</v>
      </c>
      <c r="E166" s="185">
        <v>3.2800000000000003E-2</v>
      </c>
      <c r="F166" s="164">
        <f>IF(C166="MAT.",VLOOKUP(A166,INSUMOS_AUX!A:F,6,FALSE),0)</f>
        <v>50.15</v>
      </c>
      <c r="G166" s="185">
        <f>IF(C166="M.O.",VLOOKUP(A166,INSUMOS_AUX!A:F,6,FALSE),0)</f>
        <v>0</v>
      </c>
      <c r="H166" s="259"/>
      <c r="I166" s="259"/>
      <c r="J166">
        <f t="shared" si="25"/>
        <v>2.1831680000000002</v>
      </c>
    </row>
    <row r="167" spans="1:10">
      <c r="A167" s="185">
        <v>43466</v>
      </c>
      <c r="B167" s="175" t="s">
        <v>16097</v>
      </c>
      <c r="C167" s="176" t="s">
        <v>38</v>
      </c>
      <c r="D167" s="176" t="s">
        <v>83</v>
      </c>
      <c r="E167" s="185">
        <v>0.23400000000000001</v>
      </c>
      <c r="F167" s="164">
        <f>IF(C167="MAT.",VLOOKUP(A167,INSUMOS_AUX!A:F,6,FALSE),0)</f>
        <v>1.17</v>
      </c>
      <c r="G167" s="185">
        <f>IF(C167="M.O.",VLOOKUP(A167,INSUMOS_AUX!A:F,6,FALSE),0)</f>
        <v>0</v>
      </c>
      <c r="H167" s="259"/>
      <c r="I167" s="259"/>
      <c r="J167">
        <f t="shared" si="25"/>
        <v>15.575040000000001</v>
      </c>
    </row>
    <row r="168" spans="1:10">
      <c r="A168" s="185">
        <v>43467</v>
      </c>
      <c r="B168" s="175" t="s">
        <v>16099</v>
      </c>
      <c r="C168" s="176" t="s">
        <v>38</v>
      </c>
      <c r="D168" s="176" t="s">
        <v>83</v>
      </c>
      <c r="E168" s="185">
        <v>8.5999999999999993E-2</v>
      </c>
      <c r="F168" s="164">
        <f>IF(C168="MAT.",VLOOKUP(A168,INSUMOS_AUX!A:F,6,FALSE),0)</f>
        <v>0.38</v>
      </c>
      <c r="G168" s="185">
        <f>IF(C168="M.O.",VLOOKUP(A168,INSUMOS_AUX!A:F,6,FALSE),0)</f>
        <v>0</v>
      </c>
      <c r="H168" s="259"/>
      <c r="I168" s="259"/>
      <c r="J168">
        <f t="shared" si="25"/>
        <v>5.7241599999999995</v>
      </c>
    </row>
    <row r="169" spans="1:10">
      <c r="A169" s="185">
        <v>43490</v>
      </c>
      <c r="B169" s="175" t="s">
        <v>16068</v>
      </c>
      <c r="C169" s="176" t="s">
        <v>38</v>
      </c>
      <c r="D169" s="176" t="s">
        <v>83</v>
      </c>
      <c r="E169" s="185">
        <v>0.23400000000000001</v>
      </c>
      <c r="F169" s="164">
        <f>IF(C169="MAT.",VLOOKUP(A169,INSUMOS_AUX!A:F,6,FALSE),0)</f>
        <v>1.46</v>
      </c>
      <c r="G169" s="185">
        <f>IF(C169="M.O.",VLOOKUP(A169,INSUMOS_AUX!A:F,6,FALSE),0)</f>
        <v>0</v>
      </c>
      <c r="H169" s="259"/>
      <c r="I169" s="259"/>
      <c r="J169">
        <f t="shared" si="25"/>
        <v>15.575040000000001</v>
      </c>
    </row>
    <row r="170" spans="1:10">
      <c r="A170" s="185">
        <v>43491</v>
      </c>
      <c r="B170" s="175" t="s">
        <v>16070</v>
      </c>
      <c r="C170" s="176" t="s">
        <v>38</v>
      </c>
      <c r="D170" s="176" t="s">
        <v>83</v>
      </c>
      <c r="E170" s="185">
        <v>8.5999999999999993E-2</v>
      </c>
      <c r="F170" s="164">
        <f>IF(C170="MAT.",VLOOKUP(A170,INSUMOS_AUX!A:F,6,FALSE),0)</f>
        <v>1.02</v>
      </c>
      <c r="G170" s="185">
        <f>IF(C170="M.O.",VLOOKUP(A170,INSUMOS_AUX!A:F,6,FALSE),0)</f>
        <v>0</v>
      </c>
      <c r="H170" s="259"/>
      <c r="I170" s="259"/>
      <c r="J170">
        <f t="shared" si="25"/>
        <v>5.7241599999999995</v>
      </c>
    </row>
    <row r="171" spans="1:10">
      <c r="A171" s="185">
        <v>4783</v>
      </c>
      <c r="B171" s="175" t="s">
        <v>91</v>
      </c>
      <c r="C171" s="176" t="s">
        <v>78</v>
      </c>
      <c r="D171" s="176" t="s">
        <v>83</v>
      </c>
      <c r="E171" s="185">
        <v>0.23638680000000001</v>
      </c>
      <c r="F171" s="164">
        <f>IF(C171="MAT.",VLOOKUP(A171,INSUMOS_AUX!A:F,6,FALSE),0)</f>
        <v>0</v>
      </c>
      <c r="G171" s="185">
        <f>IF(C171="M.O.",VLOOKUP(A171,INSUMOS_AUX!A:F,6,FALSE),0)</f>
        <v>14.08</v>
      </c>
      <c r="H171" s="259"/>
      <c r="I171" s="259"/>
      <c r="J171">
        <f t="shared" si="25"/>
        <v>15.733905408000002</v>
      </c>
    </row>
    <row r="172" spans="1:10">
      <c r="A172" s="185">
        <v>6111</v>
      </c>
      <c r="B172" s="175" t="s">
        <v>9321</v>
      </c>
      <c r="C172" s="176" t="s">
        <v>78</v>
      </c>
      <c r="D172" s="176" t="s">
        <v>83</v>
      </c>
      <c r="E172" s="185">
        <v>8.7255600000000003E-2</v>
      </c>
      <c r="F172" s="164">
        <f>IF(C172="MAT.",VLOOKUP(A172,INSUMOS_AUX!A:F,6,FALSE),0)</f>
        <v>0</v>
      </c>
      <c r="G172" s="185">
        <f>IF(C172="M.O.",VLOOKUP(A172,INSUMOS_AUX!A:F,6,FALSE),0)</f>
        <v>8.9600000000000009</v>
      </c>
      <c r="H172" s="259"/>
      <c r="I172" s="259"/>
      <c r="J172">
        <f t="shared" si="25"/>
        <v>5.8077327360000002</v>
      </c>
    </row>
    <row r="173" spans="1:10">
      <c r="A173" s="78"/>
      <c r="B173" s="79"/>
      <c r="C173" s="79"/>
      <c r="D173" s="79"/>
      <c r="E173" s="79"/>
      <c r="F173" s="79"/>
      <c r="G173" s="79"/>
      <c r="H173" s="257"/>
      <c r="I173" s="257"/>
    </row>
    <row r="174" spans="1:10">
      <c r="A174" s="172" t="s">
        <v>18432</v>
      </c>
      <c r="B174" s="172" t="s">
        <v>18433</v>
      </c>
      <c r="C174" s="173" t="s">
        <v>62</v>
      </c>
      <c r="D174" s="173" t="s">
        <v>2</v>
      </c>
      <c r="E174" s="174">
        <v>1</v>
      </c>
      <c r="F174" s="137">
        <f t="shared" ref="F174:G174" si="26">SUMPRODUCT($E175:$E187,F175:F187)</f>
        <v>3469.4582100400003</v>
      </c>
      <c r="G174" s="174">
        <f t="shared" si="26"/>
        <v>68.51823083008</v>
      </c>
      <c r="H174" s="260"/>
      <c r="I174" s="260"/>
    </row>
    <row r="175" spans="1:10">
      <c r="A175" s="185">
        <v>1379</v>
      </c>
      <c r="B175" s="175" t="s">
        <v>273</v>
      </c>
      <c r="C175" s="176" t="s">
        <v>38</v>
      </c>
      <c r="D175" s="176" t="s">
        <v>80</v>
      </c>
      <c r="E175" s="185">
        <v>20.380911999999999</v>
      </c>
      <c r="F175" s="164">
        <f>IF(C175="MAT.",VLOOKUP(A175,INSUMOS_AUX!A:F,6,FALSE),0)</f>
        <v>0.45</v>
      </c>
      <c r="G175" s="185">
        <f>IF(C175="M.O.",VLOOKUP(A175,INSUMOS_AUX!A:F,6,FALSE),0)</f>
        <v>0</v>
      </c>
      <c r="H175" s="259"/>
      <c r="I175" s="259"/>
      <c r="J175">
        <f t="shared" ref="J175:J187" si="27">$E$174*$E175</f>
        <v>20.380911999999999</v>
      </c>
    </row>
    <row r="176" spans="1:10">
      <c r="A176" s="185">
        <v>370</v>
      </c>
      <c r="B176" s="175" t="s">
        <v>276</v>
      </c>
      <c r="C176" s="176" t="s">
        <v>38</v>
      </c>
      <c r="D176" s="176" t="s">
        <v>79</v>
      </c>
      <c r="E176" s="185">
        <v>4.5154E-2</v>
      </c>
      <c r="F176" s="164">
        <f>IF(C176="MAT.",VLOOKUP(A176,INSUMOS_AUX!A:F,6,FALSE),0)</f>
        <v>85.93</v>
      </c>
      <c r="G176" s="185">
        <f>IF(C176="M.O.",VLOOKUP(A176,INSUMOS_AUX!A:F,6,FALSE),0)</f>
        <v>0</v>
      </c>
      <c r="H176" s="259"/>
      <c r="I176" s="259"/>
      <c r="J176">
        <f t="shared" si="27"/>
        <v>4.5154E-2</v>
      </c>
    </row>
    <row r="177" spans="1:10">
      <c r="A177" s="185">
        <v>37370</v>
      </c>
      <c r="B177" s="175" t="s">
        <v>9316</v>
      </c>
      <c r="C177" s="176" t="s">
        <v>38</v>
      </c>
      <c r="D177" s="176" t="s">
        <v>83</v>
      </c>
      <c r="E177" s="185">
        <v>5.5576540000000003</v>
      </c>
      <c r="F177" s="164">
        <f>IF(C177="MAT.",VLOOKUP(A177,INSUMOS_AUX!A:F,6,FALSE),0)</f>
        <v>1.63</v>
      </c>
      <c r="G177" s="185">
        <f>IF(C177="M.O.",VLOOKUP(A177,INSUMOS_AUX!A:F,6,FALSE),0)</f>
        <v>0</v>
      </c>
      <c r="H177" s="259"/>
      <c r="I177" s="259"/>
      <c r="J177">
        <f t="shared" si="27"/>
        <v>5.5576540000000003</v>
      </c>
    </row>
    <row r="178" spans="1:10">
      <c r="A178" s="185">
        <v>37371</v>
      </c>
      <c r="B178" s="175" t="s">
        <v>9317</v>
      </c>
      <c r="C178" s="176" t="s">
        <v>38</v>
      </c>
      <c r="D178" s="176" t="s">
        <v>83</v>
      </c>
      <c r="E178" s="185">
        <v>5.5576540000000003</v>
      </c>
      <c r="F178" s="164">
        <f>IF(C178="MAT.",VLOOKUP(A178,INSUMOS_AUX!A:F,6,FALSE),0)</f>
        <v>0.78</v>
      </c>
      <c r="G178" s="185">
        <f>IF(C178="M.O.",VLOOKUP(A178,INSUMOS_AUX!A:F,6,FALSE),0)</f>
        <v>0</v>
      </c>
      <c r="H178" s="259"/>
      <c r="I178" s="259"/>
      <c r="J178">
        <f t="shared" si="27"/>
        <v>5.5576540000000003</v>
      </c>
    </row>
    <row r="179" spans="1:10">
      <c r="A179" s="185">
        <v>37372</v>
      </c>
      <c r="B179" s="175" t="s">
        <v>9318</v>
      </c>
      <c r="C179" s="176" t="s">
        <v>38</v>
      </c>
      <c r="D179" s="176" t="s">
        <v>83</v>
      </c>
      <c r="E179" s="185">
        <v>5.5576540000000003</v>
      </c>
      <c r="F179" s="164">
        <f>IF(C179="MAT.",VLOOKUP(A179,INSUMOS_AUX!A:F,6,FALSE),0)</f>
        <v>0.35</v>
      </c>
      <c r="G179" s="185">
        <f>IF(C179="M.O.",VLOOKUP(A179,INSUMOS_AUX!A:F,6,FALSE),0)</f>
        <v>0</v>
      </c>
      <c r="H179" s="259"/>
      <c r="I179" s="259"/>
      <c r="J179">
        <f t="shared" si="27"/>
        <v>5.5576540000000003</v>
      </c>
    </row>
    <row r="180" spans="1:10">
      <c r="A180" s="185">
        <v>37373</v>
      </c>
      <c r="B180" s="175" t="s">
        <v>9319</v>
      </c>
      <c r="C180" s="176" t="s">
        <v>38</v>
      </c>
      <c r="D180" s="176" t="s">
        <v>83</v>
      </c>
      <c r="E180" s="185">
        <v>5.5576540000000003</v>
      </c>
      <c r="F180" s="164">
        <f>IF(C180="MAT.",VLOOKUP(A180,INSUMOS_AUX!A:F,6,FALSE),0)</f>
        <v>7.0000000000000007E-2</v>
      </c>
      <c r="G180" s="185">
        <f>IF(C180="M.O.",VLOOKUP(A180,INSUMOS_AUX!A:F,6,FALSE),0)</f>
        <v>0</v>
      </c>
      <c r="H180" s="259"/>
      <c r="I180" s="259"/>
      <c r="J180">
        <f t="shared" si="27"/>
        <v>5.5576540000000003</v>
      </c>
    </row>
    <row r="181" spans="1:10">
      <c r="A181" s="185">
        <v>43465</v>
      </c>
      <c r="B181" s="175" t="s">
        <v>16095</v>
      </c>
      <c r="C181" s="176" t="s">
        <v>38</v>
      </c>
      <c r="D181" s="176" t="s">
        <v>83</v>
      </c>
      <c r="E181" s="185">
        <v>3.464</v>
      </c>
      <c r="F181" s="164">
        <f>IF(C181="MAT.",VLOOKUP(A181,INSUMOS_AUX!A:F,6,FALSE),0)</f>
        <v>0.5</v>
      </c>
      <c r="G181" s="185">
        <f>IF(C181="M.O.",VLOOKUP(A181,INSUMOS_AUX!A:F,6,FALSE),0)</f>
        <v>0</v>
      </c>
      <c r="H181" s="259"/>
      <c r="I181" s="259"/>
      <c r="J181">
        <f t="shared" si="27"/>
        <v>3.464</v>
      </c>
    </row>
    <row r="182" spans="1:10">
      <c r="A182" s="185">
        <v>43467</v>
      </c>
      <c r="B182" s="175" t="s">
        <v>16099</v>
      </c>
      <c r="C182" s="176" t="s">
        <v>38</v>
      </c>
      <c r="D182" s="176" t="s">
        <v>83</v>
      </c>
      <c r="E182" s="185">
        <v>2.0936539999999999</v>
      </c>
      <c r="F182" s="164">
        <f>IF(C182="MAT.",VLOOKUP(A182,INSUMOS_AUX!A:F,6,FALSE),0)</f>
        <v>0.38</v>
      </c>
      <c r="G182" s="185">
        <f>IF(C182="M.O.",VLOOKUP(A182,INSUMOS_AUX!A:F,6,FALSE),0)</f>
        <v>0</v>
      </c>
      <c r="H182" s="259"/>
      <c r="I182" s="259"/>
      <c r="J182">
        <f t="shared" si="27"/>
        <v>2.0936539999999999</v>
      </c>
    </row>
    <row r="183" spans="1:10">
      <c r="A183" s="185">
        <v>43489</v>
      </c>
      <c r="B183" s="175" t="s">
        <v>16066</v>
      </c>
      <c r="C183" s="176" t="s">
        <v>38</v>
      </c>
      <c r="D183" s="176" t="s">
        <v>83</v>
      </c>
      <c r="E183" s="185">
        <v>3.464</v>
      </c>
      <c r="F183" s="164">
        <f>IF(C183="MAT.",VLOOKUP(A183,INSUMOS_AUX!A:F,6,FALSE),0)</f>
        <v>0.96</v>
      </c>
      <c r="G183" s="185">
        <f>IF(C183="M.O.",VLOOKUP(A183,INSUMOS_AUX!A:F,6,FALSE),0)</f>
        <v>0</v>
      </c>
      <c r="H183" s="259"/>
      <c r="I183" s="259"/>
      <c r="J183">
        <f t="shared" si="27"/>
        <v>3.464</v>
      </c>
    </row>
    <row r="184" spans="1:10">
      <c r="A184" s="185">
        <v>43491</v>
      </c>
      <c r="B184" s="175" t="s">
        <v>16070</v>
      </c>
      <c r="C184" s="176" t="s">
        <v>38</v>
      </c>
      <c r="D184" s="176" t="s">
        <v>83</v>
      </c>
      <c r="E184" s="185">
        <v>2.0936539999999999</v>
      </c>
      <c r="F184" s="164">
        <f>IF(C184="MAT.",VLOOKUP(A184,INSUMOS_AUX!A:F,6,FALSE),0)</f>
        <v>1.02</v>
      </c>
      <c r="G184" s="185">
        <f>IF(C184="M.O.",VLOOKUP(A184,INSUMOS_AUX!A:F,6,FALSE),0)</f>
        <v>0</v>
      </c>
      <c r="H184" s="259"/>
      <c r="I184" s="259"/>
      <c r="J184">
        <f t="shared" si="27"/>
        <v>2.0936539999999999</v>
      </c>
    </row>
    <row r="185" spans="1:10">
      <c r="A185" s="185">
        <v>4750</v>
      </c>
      <c r="B185" s="175" t="s">
        <v>90</v>
      </c>
      <c r="C185" s="176" t="s">
        <v>78</v>
      </c>
      <c r="D185" s="176" t="s">
        <v>83</v>
      </c>
      <c r="E185" s="185">
        <v>3.5145743999999999</v>
      </c>
      <c r="F185" s="164">
        <f>IF(C185="MAT.",VLOOKUP(A185,INSUMOS_AUX!A:F,6,FALSE),0)</f>
        <v>0</v>
      </c>
      <c r="G185" s="185">
        <f>IF(C185="M.O.",VLOOKUP(A185,INSUMOS_AUX!A:F,6,FALSE),0)</f>
        <v>14.08</v>
      </c>
      <c r="H185" s="259"/>
      <c r="I185" s="259"/>
      <c r="J185">
        <f t="shared" si="27"/>
        <v>3.5145743999999999</v>
      </c>
    </row>
    <row r="186" spans="1:10">
      <c r="A186" s="185">
        <v>6111</v>
      </c>
      <c r="B186" s="175" t="s">
        <v>9321</v>
      </c>
      <c r="C186" s="176" t="s">
        <v>78</v>
      </c>
      <c r="D186" s="176" t="s">
        <v>83</v>
      </c>
      <c r="E186" s="185">
        <v>2.1242213479999998</v>
      </c>
      <c r="F186" s="164">
        <f>IF(C186="MAT.",VLOOKUP(A186,INSUMOS_AUX!A:F,6,FALSE),0)</f>
        <v>0</v>
      </c>
      <c r="G186" s="185">
        <f>IF(C186="M.O.",VLOOKUP(A186,INSUMOS_AUX!A:F,6,FALSE),0)</f>
        <v>8.9600000000000009</v>
      </c>
      <c r="H186" s="259"/>
      <c r="I186" s="259"/>
      <c r="J186">
        <f t="shared" si="27"/>
        <v>2.1242213479999998</v>
      </c>
    </row>
    <row r="187" spans="1:10">
      <c r="A187" s="185" t="s">
        <v>18558</v>
      </c>
      <c r="B187" s="175" t="s">
        <v>18433</v>
      </c>
      <c r="C187" s="176" t="s">
        <v>38</v>
      </c>
      <c r="D187" s="176" t="s">
        <v>2</v>
      </c>
      <c r="E187" s="185">
        <v>1</v>
      </c>
      <c r="F187" s="164">
        <f>IF(C187="MAT.",VLOOKUP(A187,INSUMOS_AUX!A:F,6,FALSE),0)</f>
        <v>3432.69</v>
      </c>
      <c r="G187" s="185">
        <f>IF(C187="M.O.",VLOOKUP(A187,INSUMOS_AUX!A:F,6,FALSE),0)</f>
        <v>0</v>
      </c>
      <c r="H187" s="259"/>
      <c r="I187" s="259"/>
      <c r="J187">
        <f t="shared" si="27"/>
        <v>1</v>
      </c>
    </row>
    <row r="188" spans="1:10">
      <c r="A188" s="78"/>
      <c r="B188" s="79"/>
      <c r="C188" s="79"/>
      <c r="D188" s="79"/>
      <c r="E188" s="79"/>
      <c r="F188" s="79"/>
      <c r="G188" s="79"/>
      <c r="H188" s="257"/>
      <c r="I188" s="257"/>
    </row>
    <row r="189" spans="1:10">
      <c r="A189" s="172" t="s">
        <v>18434</v>
      </c>
      <c r="B189" s="172" t="s">
        <v>18435</v>
      </c>
      <c r="C189" s="173" t="s">
        <v>62</v>
      </c>
      <c r="D189" s="173" t="s">
        <v>65</v>
      </c>
      <c r="E189" s="174">
        <v>10</v>
      </c>
      <c r="F189" s="174">
        <f t="shared" ref="F189:G189" si="28">SUMPRODUCT($E190:$E197,F190:F197)</f>
        <v>2.8313999999999999</v>
      </c>
      <c r="G189" s="174">
        <f t="shared" si="28"/>
        <v>7.5445147800000001</v>
      </c>
      <c r="H189" s="260"/>
      <c r="I189" s="260"/>
    </row>
    <row r="190" spans="1:10">
      <c r="A190" s="185">
        <v>37370</v>
      </c>
      <c r="B190" s="175" t="s">
        <v>9316</v>
      </c>
      <c r="C190" s="176" t="s">
        <v>38</v>
      </c>
      <c r="D190" s="176" t="s">
        <v>83</v>
      </c>
      <c r="E190" s="185">
        <v>0.66</v>
      </c>
      <c r="F190" s="164">
        <f>IF(C190="MAT.",VLOOKUP(A190,INSUMOS_AUX!A:F,6,FALSE),0)</f>
        <v>1.63</v>
      </c>
      <c r="G190" s="185">
        <f>IF(C190="M.O.",VLOOKUP(A190,INSUMOS_AUX!A:F,6,FALSE),0)</f>
        <v>0</v>
      </c>
      <c r="H190" s="259"/>
      <c r="I190" s="259"/>
      <c r="J190">
        <f t="shared" ref="J190:J197" si="29">$E$189*$E190</f>
        <v>6.6000000000000005</v>
      </c>
    </row>
    <row r="191" spans="1:10">
      <c r="A191" s="185">
        <v>37371</v>
      </c>
      <c r="B191" s="175" t="s">
        <v>9317</v>
      </c>
      <c r="C191" s="176" t="s">
        <v>38</v>
      </c>
      <c r="D191" s="176" t="s">
        <v>83</v>
      </c>
      <c r="E191" s="185">
        <v>0.66</v>
      </c>
      <c r="F191" s="164">
        <f>IF(C191="MAT.",VLOOKUP(A191,INSUMOS_AUX!A:F,6,FALSE),0)</f>
        <v>0.78</v>
      </c>
      <c r="G191" s="185">
        <f>IF(C191="M.O.",VLOOKUP(A191,INSUMOS_AUX!A:F,6,FALSE),0)</f>
        <v>0</v>
      </c>
      <c r="H191" s="259"/>
      <c r="I191" s="259"/>
      <c r="J191">
        <f t="shared" si="29"/>
        <v>6.6000000000000005</v>
      </c>
    </row>
    <row r="192" spans="1:10">
      <c r="A192" s="185">
        <v>37372</v>
      </c>
      <c r="B192" s="175" t="s">
        <v>9318</v>
      </c>
      <c r="C192" s="176" t="s">
        <v>38</v>
      </c>
      <c r="D192" s="176" t="s">
        <v>83</v>
      </c>
      <c r="E192" s="185">
        <v>0.66</v>
      </c>
      <c r="F192" s="164">
        <f>IF(C192="MAT.",VLOOKUP(A192,INSUMOS_AUX!A:F,6,FALSE),0)</f>
        <v>0.35</v>
      </c>
      <c r="G192" s="185">
        <f>IF(C192="M.O.",VLOOKUP(A192,INSUMOS_AUX!A:F,6,FALSE),0)</f>
        <v>0</v>
      </c>
      <c r="H192" s="259"/>
      <c r="I192" s="259"/>
      <c r="J192">
        <f t="shared" si="29"/>
        <v>6.6000000000000005</v>
      </c>
    </row>
    <row r="193" spans="1:10">
      <c r="A193" s="185">
        <v>37373</v>
      </c>
      <c r="B193" s="175" t="s">
        <v>9319</v>
      </c>
      <c r="C193" s="176" t="s">
        <v>38</v>
      </c>
      <c r="D193" s="176" t="s">
        <v>83</v>
      </c>
      <c r="E193" s="185">
        <v>0.66</v>
      </c>
      <c r="F193" s="164">
        <f>IF(C193="MAT.",VLOOKUP(A193,INSUMOS_AUX!A:F,6,FALSE),0)</f>
        <v>7.0000000000000007E-2</v>
      </c>
      <c r="G193" s="185">
        <f>IF(C193="M.O.",VLOOKUP(A193,INSUMOS_AUX!A:F,6,FALSE),0)</f>
        <v>0</v>
      </c>
      <c r="H193" s="259"/>
      <c r="I193" s="259"/>
      <c r="J193">
        <f t="shared" si="29"/>
        <v>6.6000000000000005</v>
      </c>
    </row>
    <row r="194" spans="1:10">
      <c r="A194" s="185">
        <v>43465</v>
      </c>
      <c r="B194" s="175" t="s">
        <v>16095</v>
      </c>
      <c r="C194" s="176" t="s">
        <v>38</v>
      </c>
      <c r="D194" s="176" t="s">
        <v>83</v>
      </c>
      <c r="E194" s="185">
        <v>0.66</v>
      </c>
      <c r="F194" s="164">
        <f>IF(C194="MAT.",VLOOKUP(A194,INSUMOS_AUX!A:F,6,FALSE),0)</f>
        <v>0.5</v>
      </c>
      <c r="G194" s="185">
        <f>IF(C194="M.O.",VLOOKUP(A194,INSUMOS_AUX!A:F,6,FALSE),0)</f>
        <v>0</v>
      </c>
      <c r="H194" s="259"/>
      <c r="I194" s="259"/>
      <c r="J194">
        <f t="shared" si="29"/>
        <v>6.6000000000000005</v>
      </c>
    </row>
    <row r="195" spans="1:10">
      <c r="A195" s="185">
        <v>43489</v>
      </c>
      <c r="B195" s="175" t="s">
        <v>16066</v>
      </c>
      <c r="C195" s="176" t="s">
        <v>38</v>
      </c>
      <c r="D195" s="176" t="s">
        <v>83</v>
      </c>
      <c r="E195" s="185">
        <v>0.66</v>
      </c>
      <c r="F195" s="164">
        <f>IF(C195="MAT.",VLOOKUP(A195,INSUMOS_AUX!A:F,6,FALSE),0)</f>
        <v>0.96</v>
      </c>
      <c r="G195" s="185">
        <f>IF(C195="M.O.",VLOOKUP(A195,INSUMOS_AUX!A:F,6,FALSE),0)</f>
        <v>0</v>
      </c>
      <c r="H195" s="259"/>
      <c r="I195" s="259"/>
      <c r="J195">
        <f t="shared" si="29"/>
        <v>6.6000000000000005</v>
      </c>
    </row>
    <row r="196" spans="1:10">
      <c r="A196" s="185">
        <v>4750</v>
      </c>
      <c r="B196" s="175" t="s">
        <v>90</v>
      </c>
      <c r="C196" s="176" t="s">
        <v>78</v>
      </c>
      <c r="D196" s="176" t="s">
        <v>83</v>
      </c>
      <c r="E196" s="185">
        <v>0.334818</v>
      </c>
      <c r="F196" s="164">
        <f>IF(C196="MAT.",VLOOKUP(A196,INSUMOS_AUX!A:F,6,FALSE),0)</f>
        <v>0</v>
      </c>
      <c r="G196" s="185">
        <f>IF(C196="M.O.",VLOOKUP(A196,INSUMOS_AUX!A:F,6,FALSE),0)</f>
        <v>14.08</v>
      </c>
      <c r="H196" s="259"/>
      <c r="I196" s="259"/>
      <c r="J196">
        <f t="shared" si="29"/>
        <v>3.3481800000000002</v>
      </c>
    </row>
    <row r="197" spans="1:10">
      <c r="A197" s="185">
        <v>6127</v>
      </c>
      <c r="B197" s="175" t="s">
        <v>9330</v>
      </c>
      <c r="C197" s="176" t="s">
        <v>78</v>
      </c>
      <c r="D197" s="176" t="s">
        <v>83</v>
      </c>
      <c r="E197" s="185">
        <v>0.333366</v>
      </c>
      <c r="F197" s="164">
        <f>IF(C197="MAT.",VLOOKUP(A197,INSUMOS_AUX!A:F,6,FALSE),0)</f>
        <v>0</v>
      </c>
      <c r="G197" s="185">
        <f>IF(C197="M.O.",VLOOKUP(A197,INSUMOS_AUX!A:F,6,FALSE),0)</f>
        <v>8.49</v>
      </c>
      <c r="H197" s="259"/>
      <c r="I197" s="259"/>
      <c r="J197">
        <f t="shared" si="29"/>
        <v>3.3336600000000001</v>
      </c>
    </row>
    <row r="198" spans="1:10">
      <c r="A198" s="78"/>
      <c r="B198" s="79"/>
      <c r="C198" s="79"/>
      <c r="D198" s="79"/>
      <c r="E198" s="79"/>
      <c r="F198" s="79"/>
      <c r="G198" s="79"/>
      <c r="H198" s="257"/>
      <c r="I198" s="257"/>
    </row>
    <row r="199" spans="1:10">
      <c r="A199" s="55">
        <v>4</v>
      </c>
      <c r="B199" s="201" t="s">
        <v>18436</v>
      </c>
      <c r="C199" s="56"/>
      <c r="D199" s="56"/>
      <c r="E199" s="56"/>
      <c r="F199" s="56"/>
      <c r="G199" s="56"/>
      <c r="H199" s="256"/>
      <c r="I199" s="256"/>
    </row>
    <row r="200" spans="1:10">
      <c r="A200" s="78"/>
      <c r="B200" s="79"/>
      <c r="C200" s="79"/>
      <c r="D200" s="79"/>
      <c r="E200" s="79"/>
      <c r="F200" s="79"/>
      <c r="G200" s="79"/>
      <c r="H200" s="257"/>
      <c r="I200" s="257"/>
    </row>
    <row r="201" spans="1:10">
      <c r="A201" s="172" t="s">
        <v>15818</v>
      </c>
      <c r="B201" s="172" t="s">
        <v>6830</v>
      </c>
      <c r="C201" s="173" t="s">
        <v>62</v>
      </c>
      <c r="D201" s="173" t="s">
        <v>2</v>
      </c>
      <c r="E201" s="174">
        <v>4</v>
      </c>
      <c r="F201" s="174">
        <f t="shared" ref="F201:G201" si="30">SUMPRODUCT($E202:$E210,F202:F210)</f>
        <v>554.40800000000013</v>
      </c>
      <c r="G201" s="174">
        <f t="shared" si="30"/>
        <v>9.8344115999999993</v>
      </c>
      <c r="H201" s="260"/>
      <c r="I201" s="260"/>
    </row>
    <row r="202" spans="1:10">
      <c r="A202" s="185">
        <v>2377</v>
      </c>
      <c r="B202" s="175" t="s">
        <v>1767</v>
      </c>
      <c r="C202" s="176" t="s">
        <v>38</v>
      </c>
      <c r="D202" s="176" t="s">
        <v>2</v>
      </c>
      <c r="E202" s="185">
        <v>1</v>
      </c>
      <c r="F202" s="164">
        <f>IF(C202="MAT.",VLOOKUP(A202,INSUMOS_AUX!A:F,6,FALSE),0)</f>
        <v>550.96</v>
      </c>
      <c r="G202" s="185">
        <f>IF(C202="M.O.",VLOOKUP(A202,INSUMOS_AUX!A:F,6,FALSE),0)</f>
        <v>0</v>
      </c>
      <c r="H202" s="259"/>
      <c r="I202" s="259"/>
      <c r="J202">
        <f t="shared" ref="J202:J210" si="31">$E$201*$E202</f>
        <v>4</v>
      </c>
    </row>
    <row r="203" spans="1:10">
      <c r="A203" s="185">
        <v>2436</v>
      </c>
      <c r="B203" s="175" t="s">
        <v>271</v>
      </c>
      <c r="C203" s="176" t="s">
        <v>78</v>
      </c>
      <c r="D203" s="176" t="s">
        <v>83</v>
      </c>
      <c r="E203" s="185">
        <v>0.41027999999999998</v>
      </c>
      <c r="F203" s="164">
        <f>IF(C203="MAT.",VLOOKUP(A203,INSUMOS_AUX!A:F,6,FALSE),0)</f>
        <v>0</v>
      </c>
      <c r="G203" s="185">
        <f>IF(C203="M.O.",VLOOKUP(A203,INSUMOS_AUX!A:F,6,FALSE),0)</f>
        <v>14.08</v>
      </c>
      <c r="H203" s="259"/>
      <c r="I203" s="259"/>
      <c r="J203">
        <f t="shared" si="31"/>
        <v>1.6411199999999999</v>
      </c>
    </row>
    <row r="204" spans="1:10">
      <c r="A204" s="185">
        <v>247</v>
      </c>
      <c r="B204" s="175" t="s">
        <v>284</v>
      </c>
      <c r="C204" s="176" t="s">
        <v>78</v>
      </c>
      <c r="D204" s="176" t="s">
        <v>83</v>
      </c>
      <c r="E204" s="185">
        <v>0.41027999999999998</v>
      </c>
      <c r="F204" s="164">
        <f>IF(C204="MAT.",VLOOKUP(A204,INSUMOS_AUX!A:F,6,FALSE),0)</f>
        <v>0</v>
      </c>
      <c r="G204" s="185">
        <f>IF(C204="M.O.",VLOOKUP(A204,INSUMOS_AUX!A:F,6,FALSE),0)</f>
        <v>9.89</v>
      </c>
      <c r="H204" s="259"/>
      <c r="I204" s="259"/>
      <c r="J204">
        <f t="shared" si="31"/>
        <v>1.6411199999999999</v>
      </c>
    </row>
    <row r="205" spans="1:10">
      <c r="A205" s="185">
        <v>37370</v>
      </c>
      <c r="B205" s="175" t="s">
        <v>9316</v>
      </c>
      <c r="C205" s="176" t="s">
        <v>38</v>
      </c>
      <c r="D205" s="176" t="s">
        <v>83</v>
      </c>
      <c r="E205" s="185">
        <v>0.8</v>
      </c>
      <c r="F205" s="164">
        <f>IF(C205="MAT.",VLOOKUP(A205,INSUMOS_AUX!A:F,6,FALSE),0)</f>
        <v>1.63</v>
      </c>
      <c r="G205" s="185">
        <f>IF(C205="M.O.",VLOOKUP(A205,INSUMOS_AUX!A:F,6,FALSE),0)</f>
        <v>0</v>
      </c>
      <c r="H205" s="259"/>
      <c r="I205" s="259"/>
      <c r="J205">
        <f t="shared" si="31"/>
        <v>3.2</v>
      </c>
    </row>
    <row r="206" spans="1:10">
      <c r="A206" s="185">
        <v>37371</v>
      </c>
      <c r="B206" s="175" t="s">
        <v>9317</v>
      </c>
      <c r="C206" s="176" t="s">
        <v>38</v>
      </c>
      <c r="D206" s="176" t="s">
        <v>83</v>
      </c>
      <c r="E206" s="185">
        <v>0.8</v>
      </c>
      <c r="F206" s="164">
        <f>IF(C206="MAT.",VLOOKUP(A206,INSUMOS_AUX!A:F,6,FALSE),0)</f>
        <v>0.78</v>
      </c>
      <c r="G206" s="185">
        <f>IF(C206="M.O.",VLOOKUP(A206,INSUMOS_AUX!A:F,6,FALSE),0)</f>
        <v>0</v>
      </c>
      <c r="H206" s="259"/>
      <c r="I206" s="259"/>
      <c r="J206">
        <f t="shared" si="31"/>
        <v>3.2</v>
      </c>
    </row>
    <row r="207" spans="1:10">
      <c r="A207" s="185">
        <v>37372</v>
      </c>
      <c r="B207" s="175" t="s">
        <v>9318</v>
      </c>
      <c r="C207" s="176" t="s">
        <v>38</v>
      </c>
      <c r="D207" s="176" t="s">
        <v>83</v>
      </c>
      <c r="E207" s="185">
        <v>0.8</v>
      </c>
      <c r="F207" s="164">
        <f>IF(C207="MAT.",VLOOKUP(A207,INSUMOS_AUX!A:F,6,FALSE),0)</f>
        <v>0.35</v>
      </c>
      <c r="G207" s="185">
        <f>IF(C207="M.O.",VLOOKUP(A207,INSUMOS_AUX!A:F,6,FALSE),0)</f>
        <v>0</v>
      </c>
      <c r="H207" s="259"/>
      <c r="I207" s="259"/>
      <c r="J207">
        <f t="shared" si="31"/>
        <v>3.2</v>
      </c>
    </row>
    <row r="208" spans="1:10">
      <c r="A208" s="185">
        <v>37373</v>
      </c>
      <c r="B208" s="175" t="s">
        <v>9319</v>
      </c>
      <c r="C208" s="176" t="s">
        <v>38</v>
      </c>
      <c r="D208" s="176" t="s">
        <v>83</v>
      </c>
      <c r="E208" s="185">
        <v>0.8</v>
      </c>
      <c r="F208" s="164">
        <f>IF(C208="MAT.",VLOOKUP(A208,INSUMOS_AUX!A:F,6,FALSE),0)</f>
        <v>7.0000000000000007E-2</v>
      </c>
      <c r="G208" s="185">
        <f>IF(C208="M.O.",VLOOKUP(A208,INSUMOS_AUX!A:F,6,FALSE),0)</f>
        <v>0</v>
      </c>
      <c r="H208" s="259"/>
      <c r="I208" s="259"/>
      <c r="J208">
        <f t="shared" si="31"/>
        <v>3.2</v>
      </c>
    </row>
    <row r="209" spans="1:10">
      <c r="A209" s="185">
        <v>43460</v>
      </c>
      <c r="B209" s="175" t="s">
        <v>16085</v>
      </c>
      <c r="C209" s="176" t="s">
        <v>38</v>
      </c>
      <c r="D209" s="176" t="s">
        <v>83</v>
      </c>
      <c r="E209" s="185">
        <v>0.8</v>
      </c>
      <c r="F209" s="164">
        <f>IF(C209="MAT.",VLOOKUP(A209,INSUMOS_AUX!A:F,6,FALSE),0)</f>
        <v>0.55000000000000004</v>
      </c>
      <c r="G209" s="185">
        <f>IF(C209="M.O.",VLOOKUP(A209,INSUMOS_AUX!A:F,6,FALSE),0)</f>
        <v>0</v>
      </c>
      <c r="H209" s="259"/>
      <c r="I209" s="259"/>
      <c r="J209">
        <f t="shared" si="31"/>
        <v>3.2</v>
      </c>
    </row>
    <row r="210" spans="1:10">
      <c r="A210" s="185">
        <v>43484</v>
      </c>
      <c r="B210" s="175" t="s">
        <v>16056</v>
      </c>
      <c r="C210" s="176" t="s">
        <v>38</v>
      </c>
      <c r="D210" s="176" t="s">
        <v>83</v>
      </c>
      <c r="E210" s="185">
        <v>0.8</v>
      </c>
      <c r="F210" s="164">
        <f>IF(C210="MAT.",VLOOKUP(A210,INSUMOS_AUX!A:F,6,FALSE),0)</f>
        <v>0.93</v>
      </c>
      <c r="G210" s="185">
        <f>IF(C210="M.O.",VLOOKUP(A210,INSUMOS_AUX!A:F,6,FALSE),0)</f>
        <v>0</v>
      </c>
      <c r="H210" s="259"/>
      <c r="I210" s="259"/>
      <c r="J210">
        <f t="shared" si="31"/>
        <v>3.2</v>
      </c>
    </row>
    <row r="211" spans="1:10">
      <c r="A211" s="78"/>
      <c r="B211" s="79"/>
      <c r="C211" s="79"/>
      <c r="D211" s="79"/>
      <c r="E211" s="79"/>
      <c r="F211" s="79"/>
      <c r="G211" s="79"/>
      <c r="H211" s="257"/>
      <c r="I211" s="257"/>
    </row>
    <row r="212" spans="1:10">
      <c r="A212" s="172" t="s">
        <v>18437</v>
      </c>
      <c r="B212" s="172" t="s">
        <v>8137</v>
      </c>
      <c r="C212" s="173" t="s">
        <v>62</v>
      </c>
      <c r="D212" s="173" t="s">
        <v>65</v>
      </c>
      <c r="E212" s="174">
        <v>45</v>
      </c>
      <c r="F212" s="174">
        <f t="shared" ref="F212:G212" si="32">SUMPRODUCT($E213:$E224,F213:F224)</f>
        <v>2.3235800000000002</v>
      </c>
      <c r="G212" s="174">
        <f t="shared" si="32"/>
        <v>0.234026384</v>
      </c>
      <c r="H212" s="260"/>
      <c r="I212" s="260"/>
    </row>
    <row r="213" spans="1:10">
      <c r="A213" s="185">
        <v>11267</v>
      </c>
      <c r="B213" s="175" t="s">
        <v>236</v>
      </c>
      <c r="C213" s="176" t="s">
        <v>38</v>
      </c>
      <c r="D213" s="176" t="s">
        <v>2</v>
      </c>
      <c r="E213" s="185">
        <v>0.33300000000000002</v>
      </c>
      <c r="F213" s="164">
        <f>IF(C213="MAT.",VLOOKUP(A213,INSUMOS_AUX!A:F,6,FALSE),0)</f>
        <v>5.51</v>
      </c>
      <c r="G213" s="185">
        <f>IF(C213="M.O.",VLOOKUP(A213,INSUMOS_AUX!A:F,6,FALSE),0)</f>
        <v>0</v>
      </c>
      <c r="H213" s="259"/>
      <c r="I213" s="259"/>
      <c r="J213">
        <f t="shared" ref="J213:J224" si="33">$E$212*$E213</f>
        <v>14.985000000000001</v>
      </c>
    </row>
    <row r="214" spans="1:10">
      <c r="A214" s="185">
        <v>246</v>
      </c>
      <c r="B214" s="175" t="s">
        <v>111</v>
      </c>
      <c r="C214" s="176" t="s">
        <v>78</v>
      </c>
      <c r="D214" s="176" t="s">
        <v>83</v>
      </c>
      <c r="E214" s="185">
        <v>2.0248000000000002E-3</v>
      </c>
      <c r="F214" s="164">
        <f>IF(C214="MAT.",VLOOKUP(A214,INSUMOS_AUX!A:F,6,FALSE),0)</f>
        <v>0</v>
      </c>
      <c r="G214" s="185">
        <f>IF(C214="M.O.",VLOOKUP(A214,INSUMOS_AUX!A:F,6,FALSE),0)</f>
        <v>9.98</v>
      </c>
      <c r="H214" s="259"/>
      <c r="I214" s="259"/>
      <c r="J214">
        <f t="shared" si="33"/>
        <v>9.1116000000000003E-2</v>
      </c>
    </row>
    <row r="215" spans="1:10">
      <c r="A215" s="185">
        <v>2696</v>
      </c>
      <c r="B215" s="175" t="s">
        <v>102</v>
      </c>
      <c r="C215" s="176" t="s">
        <v>78</v>
      </c>
      <c r="D215" s="176" t="s">
        <v>83</v>
      </c>
      <c r="E215" s="185">
        <v>1.5186E-2</v>
      </c>
      <c r="F215" s="164">
        <f>IF(C215="MAT.",VLOOKUP(A215,INSUMOS_AUX!A:F,6,FALSE),0)</f>
        <v>0</v>
      </c>
      <c r="G215" s="185">
        <f>IF(C215="M.O.",VLOOKUP(A215,INSUMOS_AUX!A:F,6,FALSE),0)</f>
        <v>14.08</v>
      </c>
      <c r="H215" s="259"/>
      <c r="I215" s="259"/>
      <c r="J215">
        <f t="shared" si="33"/>
        <v>0.68337000000000003</v>
      </c>
    </row>
    <row r="216" spans="1:10">
      <c r="A216" s="185">
        <v>37370</v>
      </c>
      <c r="B216" s="175" t="s">
        <v>9316</v>
      </c>
      <c r="C216" s="176" t="s">
        <v>38</v>
      </c>
      <c r="D216" s="176" t="s">
        <v>83</v>
      </c>
      <c r="E216" s="185">
        <v>1.7000000000000001E-2</v>
      </c>
      <c r="F216" s="164">
        <f>IF(C216="MAT.",VLOOKUP(A216,INSUMOS_AUX!A:F,6,FALSE),0)</f>
        <v>1.63</v>
      </c>
      <c r="G216" s="185">
        <f>IF(C216="M.O.",VLOOKUP(A216,INSUMOS_AUX!A:F,6,FALSE),0)</f>
        <v>0</v>
      </c>
      <c r="H216" s="259"/>
      <c r="I216" s="259"/>
      <c r="J216">
        <f t="shared" si="33"/>
        <v>0.76500000000000001</v>
      </c>
    </row>
    <row r="217" spans="1:10">
      <c r="A217" s="185">
        <v>37371</v>
      </c>
      <c r="B217" s="175" t="s">
        <v>9317</v>
      </c>
      <c r="C217" s="176" t="s">
        <v>38</v>
      </c>
      <c r="D217" s="176" t="s">
        <v>83</v>
      </c>
      <c r="E217" s="185">
        <v>1.7000000000000001E-2</v>
      </c>
      <c r="F217" s="164">
        <f>IF(C217="MAT.",VLOOKUP(A217,INSUMOS_AUX!A:F,6,FALSE),0)</f>
        <v>0.78</v>
      </c>
      <c r="G217" s="185">
        <f>IF(C217="M.O.",VLOOKUP(A217,INSUMOS_AUX!A:F,6,FALSE),0)</f>
        <v>0</v>
      </c>
      <c r="H217" s="259"/>
      <c r="I217" s="259"/>
      <c r="J217">
        <f t="shared" si="33"/>
        <v>0.76500000000000001</v>
      </c>
    </row>
    <row r="218" spans="1:10">
      <c r="A218" s="185">
        <v>37372</v>
      </c>
      <c r="B218" s="175" t="s">
        <v>9318</v>
      </c>
      <c r="C218" s="176" t="s">
        <v>38</v>
      </c>
      <c r="D218" s="176" t="s">
        <v>83</v>
      </c>
      <c r="E218" s="185">
        <v>1.7000000000000001E-2</v>
      </c>
      <c r="F218" s="164">
        <f>IF(C218="MAT.",VLOOKUP(A218,INSUMOS_AUX!A:F,6,FALSE),0)</f>
        <v>0.35</v>
      </c>
      <c r="G218" s="185">
        <f>IF(C218="M.O.",VLOOKUP(A218,INSUMOS_AUX!A:F,6,FALSE),0)</f>
        <v>0</v>
      </c>
      <c r="H218" s="259"/>
      <c r="I218" s="259"/>
      <c r="J218">
        <f t="shared" si="33"/>
        <v>0.76500000000000001</v>
      </c>
    </row>
    <row r="219" spans="1:10">
      <c r="A219" s="185">
        <v>37373</v>
      </c>
      <c r="B219" s="175" t="s">
        <v>9319</v>
      </c>
      <c r="C219" s="176" t="s">
        <v>38</v>
      </c>
      <c r="D219" s="176" t="s">
        <v>83</v>
      </c>
      <c r="E219" s="185">
        <v>1.7000000000000001E-2</v>
      </c>
      <c r="F219" s="164">
        <f>IF(C219="MAT.",VLOOKUP(A219,INSUMOS_AUX!A:F,6,FALSE),0)</f>
        <v>7.0000000000000007E-2</v>
      </c>
      <c r="G219" s="185">
        <f>IF(C219="M.O.",VLOOKUP(A219,INSUMOS_AUX!A:F,6,FALSE),0)</f>
        <v>0</v>
      </c>
      <c r="H219" s="259"/>
      <c r="I219" s="259"/>
      <c r="J219">
        <f t="shared" si="33"/>
        <v>0.76500000000000001</v>
      </c>
    </row>
    <row r="220" spans="1:10">
      <c r="A220" s="185">
        <v>39028</v>
      </c>
      <c r="B220" s="175" t="s">
        <v>3136</v>
      </c>
      <c r="C220" s="176" t="s">
        <v>38</v>
      </c>
      <c r="D220" s="176" t="s">
        <v>65</v>
      </c>
      <c r="E220" s="185">
        <v>0.04</v>
      </c>
      <c r="F220" s="164">
        <f>IF(C220="MAT.",VLOOKUP(A220,INSUMOS_AUX!A:F,6,FALSE),0)</f>
        <v>5.15</v>
      </c>
      <c r="G220" s="185">
        <f>IF(C220="M.O.",VLOOKUP(A220,INSUMOS_AUX!A:F,6,FALSE),0)</f>
        <v>0</v>
      </c>
      <c r="H220" s="259"/>
      <c r="I220" s="259"/>
      <c r="J220">
        <f t="shared" si="33"/>
        <v>1.8</v>
      </c>
    </row>
    <row r="221" spans="1:10">
      <c r="A221" s="185">
        <v>39997</v>
      </c>
      <c r="B221" s="175" t="s">
        <v>3262</v>
      </c>
      <c r="C221" s="176" t="s">
        <v>38</v>
      </c>
      <c r="D221" s="176" t="s">
        <v>2</v>
      </c>
      <c r="E221" s="185">
        <v>0.33300000000000002</v>
      </c>
      <c r="F221" s="164">
        <f>IF(C221="MAT.",VLOOKUP(A221,INSUMOS_AUX!A:F,6,FALSE),0)</f>
        <v>0.21</v>
      </c>
      <c r="G221" s="185">
        <f>IF(C221="M.O.",VLOOKUP(A221,INSUMOS_AUX!A:F,6,FALSE),0)</f>
        <v>0</v>
      </c>
      <c r="H221" s="259"/>
      <c r="I221" s="259"/>
      <c r="J221">
        <f t="shared" si="33"/>
        <v>14.985000000000001</v>
      </c>
    </row>
    <row r="222" spans="1:10">
      <c r="A222" s="185">
        <v>43461</v>
      </c>
      <c r="B222" s="175" t="s">
        <v>16087</v>
      </c>
      <c r="C222" s="176" t="s">
        <v>38</v>
      </c>
      <c r="D222" s="176" t="s">
        <v>83</v>
      </c>
      <c r="E222" s="185">
        <v>1.7000000000000001E-2</v>
      </c>
      <c r="F222" s="164">
        <f>IF(C222="MAT.",VLOOKUP(A222,INSUMOS_AUX!A:F,6,FALSE),0)</f>
        <v>0.24</v>
      </c>
      <c r="G222" s="185">
        <f>IF(C222="M.O.",VLOOKUP(A222,INSUMOS_AUX!A:F,6,FALSE),0)</f>
        <v>0</v>
      </c>
      <c r="H222" s="259"/>
      <c r="I222" s="259"/>
      <c r="J222">
        <f t="shared" si="33"/>
        <v>0.76500000000000001</v>
      </c>
    </row>
    <row r="223" spans="1:10">
      <c r="A223" s="185">
        <v>43485</v>
      </c>
      <c r="B223" s="175" t="s">
        <v>16058</v>
      </c>
      <c r="C223" s="176" t="s">
        <v>38</v>
      </c>
      <c r="D223" s="176" t="s">
        <v>83</v>
      </c>
      <c r="E223" s="185">
        <v>1.7000000000000001E-2</v>
      </c>
      <c r="F223" s="164">
        <f>IF(C223="MAT.",VLOOKUP(A223,INSUMOS_AUX!A:F,6,FALSE),0)</f>
        <v>0.83</v>
      </c>
      <c r="G223" s="185">
        <f>IF(C223="M.O.",VLOOKUP(A223,INSUMOS_AUX!A:F,6,FALSE),0)</f>
        <v>0</v>
      </c>
      <c r="H223" s="259"/>
      <c r="I223" s="259"/>
      <c r="J223">
        <f t="shared" si="33"/>
        <v>0.76500000000000001</v>
      </c>
    </row>
    <row r="224" spans="1:10">
      <c r="A224" s="185">
        <v>4350</v>
      </c>
      <c r="B224" s="175" t="s">
        <v>776</v>
      </c>
      <c r="C224" s="176" t="s">
        <v>38</v>
      </c>
      <c r="D224" s="176" t="s">
        <v>2</v>
      </c>
      <c r="E224" s="185">
        <v>0.33300000000000002</v>
      </c>
      <c r="F224" s="164">
        <f>IF(C224="MAT.",VLOOKUP(A224,INSUMOS_AUX!A:F,6,FALSE),0)</f>
        <v>0.44</v>
      </c>
      <c r="G224" s="185">
        <f>IF(C224="M.O.",VLOOKUP(A224,INSUMOS_AUX!A:F,6,FALSE),0)</f>
        <v>0</v>
      </c>
      <c r="H224" s="259"/>
      <c r="I224" s="259"/>
      <c r="J224">
        <f t="shared" si="33"/>
        <v>14.985000000000001</v>
      </c>
    </row>
    <row r="225" spans="1:10">
      <c r="A225" s="78"/>
      <c r="B225" s="79"/>
      <c r="C225" s="79"/>
      <c r="D225" s="79"/>
      <c r="E225" s="79"/>
      <c r="F225" s="79"/>
      <c r="G225" s="79"/>
      <c r="H225" s="257"/>
      <c r="I225" s="257"/>
    </row>
    <row r="226" spans="1:10">
      <c r="A226" s="172" t="s">
        <v>4845</v>
      </c>
      <c r="B226" s="172" t="s">
        <v>4846</v>
      </c>
      <c r="C226" s="173" t="s">
        <v>62</v>
      </c>
      <c r="D226" s="173" t="s">
        <v>65</v>
      </c>
      <c r="E226" s="174">
        <v>250</v>
      </c>
      <c r="F226" s="174">
        <f t="shared" ref="F226:G226" si="34">SUMPRODUCT($E227:$E236,F227:F236)</f>
        <v>1.7225999999999997</v>
      </c>
      <c r="G226" s="174">
        <f t="shared" si="34"/>
        <v>0.73758086999999994</v>
      </c>
      <c r="H226" s="260"/>
      <c r="I226" s="260"/>
    </row>
    <row r="227" spans="1:10">
      <c r="A227" s="185">
        <v>1014</v>
      </c>
      <c r="B227" s="175" t="s">
        <v>946</v>
      </c>
      <c r="C227" s="176" t="s">
        <v>38</v>
      </c>
      <c r="D227" s="176" t="s">
        <v>65</v>
      </c>
      <c r="E227" s="185">
        <v>1.19</v>
      </c>
      <c r="F227" s="164">
        <f>IF(C227="MAT.",VLOOKUP(A227,INSUMOS_AUX!A:F,6,FALSE),0)</f>
        <v>1.2</v>
      </c>
      <c r="G227" s="185">
        <f>IF(C227="M.O.",VLOOKUP(A227,INSUMOS_AUX!A:F,6,FALSE),0)</f>
        <v>0</v>
      </c>
      <c r="H227" s="259"/>
      <c r="I227" s="259"/>
      <c r="J227">
        <f t="shared" ref="J227:J236" si="35">$E$226*$E227</f>
        <v>297.5</v>
      </c>
    </row>
    <row r="228" spans="1:10">
      <c r="A228" s="185">
        <v>21127</v>
      </c>
      <c r="B228" s="175" t="s">
        <v>288</v>
      </c>
      <c r="C228" s="176" t="s">
        <v>38</v>
      </c>
      <c r="D228" s="176" t="s">
        <v>2</v>
      </c>
      <c r="E228" s="185">
        <v>8.9999999999999993E-3</v>
      </c>
      <c r="F228" s="164">
        <f>IF(C228="MAT.",VLOOKUP(A228,INSUMOS_AUX!A:F,6,FALSE),0)</f>
        <v>4</v>
      </c>
      <c r="G228" s="185">
        <f>IF(C228="M.O.",VLOOKUP(A228,INSUMOS_AUX!A:F,6,FALSE),0)</f>
        <v>0</v>
      </c>
      <c r="H228" s="259"/>
      <c r="I228" s="259"/>
      <c r="J228">
        <f t="shared" si="35"/>
        <v>2.25</v>
      </c>
    </row>
    <row r="229" spans="1:10">
      <c r="A229" s="185">
        <v>2436</v>
      </c>
      <c r="B229" s="175" t="s">
        <v>271</v>
      </c>
      <c r="C229" s="176" t="s">
        <v>78</v>
      </c>
      <c r="D229" s="176" t="s">
        <v>83</v>
      </c>
      <c r="E229" s="185">
        <v>3.0771E-2</v>
      </c>
      <c r="F229" s="164">
        <f>IF(C229="MAT.",VLOOKUP(A229,INSUMOS_AUX!A:F,6,FALSE),0)</f>
        <v>0</v>
      </c>
      <c r="G229" s="185">
        <f>IF(C229="M.O.",VLOOKUP(A229,INSUMOS_AUX!A:F,6,FALSE),0)</f>
        <v>14.08</v>
      </c>
      <c r="H229" s="259"/>
      <c r="I229" s="259"/>
      <c r="J229">
        <f t="shared" si="35"/>
        <v>7.6927500000000002</v>
      </c>
    </row>
    <row r="230" spans="1:10">
      <c r="A230" s="185">
        <v>247</v>
      </c>
      <c r="B230" s="175" t="s">
        <v>284</v>
      </c>
      <c r="C230" s="176" t="s">
        <v>78</v>
      </c>
      <c r="D230" s="176" t="s">
        <v>83</v>
      </c>
      <c r="E230" s="185">
        <v>3.0771E-2</v>
      </c>
      <c r="F230" s="164">
        <f>IF(C230="MAT.",VLOOKUP(A230,INSUMOS_AUX!A:F,6,FALSE),0)</f>
        <v>0</v>
      </c>
      <c r="G230" s="185">
        <f>IF(C230="M.O.",VLOOKUP(A230,INSUMOS_AUX!A:F,6,FALSE),0)</f>
        <v>9.89</v>
      </c>
      <c r="H230" s="259"/>
      <c r="I230" s="259"/>
      <c r="J230">
        <f t="shared" si="35"/>
        <v>7.6927500000000002</v>
      </c>
    </row>
    <row r="231" spans="1:10">
      <c r="A231" s="185">
        <v>37370</v>
      </c>
      <c r="B231" s="175" t="s">
        <v>9316</v>
      </c>
      <c r="C231" s="176" t="s">
        <v>38</v>
      </c>
      <c r="D231" s="176" t="s">
        <v>83</v>
      </c>
      <c r="E231" s="185">
        <v>0.06</v>
      </c>
      <c r="F231" s="164">
        <f>IF(C231="MAT.",VLOOKUP(A231,INSUMOS_AUX!A:F,6,FALSE),0)</f>
        <v>1.63</v>
      </c>
      <c r="G231" s="185">
        <f>IF(C231="M.O.",VLOOKUP(A231,INSUMOS_AUX!A:F,6,FALSE),0)</f>
        <v>0</v>
      </c>
      <c r="H231" s="259"/>
      <c r="I231" s="259"/>
      <c r="J231">
        <f t="shared" si="35"/>
        <v>15</v>
      </c>
    </row>
    <row r="232" spans="1:10">
      <c r="A232" s="185">
        <v>37371</v>
      </c>
      <c r="B232" s="175" t="s">
        <v>9317</v>
      </c>
      <c r="C232" s="176" t="s">
        <v>38</v>
      </c>
      <c r="D232" s="176" t="s">
        <v>83</v>
      </c>
      <c r="E232" s="185">
        <v>0.06</v>
      </c>
      <c r="F232" s="164">
        <f>IF(C232="MAT.",VLOOKUP(A232,INSUMOS_AUX!A:F,6,FALSE),0)</f>
        <v>0.78</v>
      </c>
      <c r="G232" s="185">
        <f>IF(C232="M.O.",VLOOKUP(A232,INSUMOS_AUX!A:F,6,FALSE),0)</f>
        <v>0</v>
      </c>
      <c r="H232" s="259"/>
      <c r="I232" s="259"/>
      <c r="J232">
        <f t="shared" si="35"/>
        <v>15</v>
      </c>
    </row>
    <row r="233" spans="1:10">
      <c r="A233" s="185">
        <v>37372</v>
      </c>
      <c r="B233" s="175" t="s">
        <v>9318</v>
      </c>
      <c r="C233" s="176" t="s">
        <v>38</v>
      </c>
      <c r="D233" s="176" t="s">
        <v>83</v>
      </c>
      <c r="E233" s="185">
        <v>0.06</v>
      </c>
      <c r="F233" s="164">
        <f>IF(C233="MAT.",VLOOKUP(A233,INSUMOS_AUX!A:F,6,FALSE),0)</f>
        <v>0.35</v>
      </c>
      <c r="G233" s="185">
        <f>IF(C233="M.O.",VLOOKUP(A233,INSUMOS_AUX!A:F,6,FALSE),0)</f>
        <v>0</v>
      </c>
      <c r="H233" s="259"/>
      <c r="I233" s="259"/>
      <c r="J233">
        <f t="shared" si="35"/>
        <v>15</v>
      </c>
    </row>
    <row r="234" spans="1:10">
      <c r="A234" s="185">
        <v>37373</v>
      </c>
      <c r="B234" s="175" t="s">
        <v>9319</v>
      </c>
      <c r="C234" s="176" t="s">
        <v>38</v>
      </c>
      <c r="D234" s="176" t="s">
        <v>83</v>
      </c>
      <c r="E234" s="185">
        <v>0.06</v>
      </c>
      <c r="F234" s="164">
        <f>IF(C234="MAT.",VLOOKUP(A234,INSUMOS_AUX!A:F,6,FALSE),0)</f>
        <v>7.0000000000000007E-2</v>
      </c>
      <c r="G234" s="185">
        <f>IF(C234="M.O.",VLOOKUP(A234,INSUMOS_AUX!A:F,6,FALSE),0)</f>
        <v>0</v>
      </c>
      <c r="H234" s="259"/>
      <c r="I234" s="259"/>
      <c r="J234">
        <f t="shared" si="35"/>
        <v>15</v>
      </c>
    </row>
    <row r="235" spans="1:10">
      <c r="A235" s="185">
        <v>43460</v>
      </c>
      <c r="B235" s="175" t="s">
        <v>16085</v>
      </c>
      <c r="C235" s="176" t="s">
        <v>38</v>
      </c>
      <c r="D235" s="176" t="s">
        <v>83</v>
      </c>
      <c r="E235" s="185">
        <v>0.06</v>
      </c>
      <c r="F235" s="164">
        <f>IF(C235="MAT.",VLOOKUP(A235,INSUMOS_AUX!A:F,6,FALSE),0)</f>
        <v>0.55000000000000004</v>
      </c>
      <c r="G235" s="185">
        <f>IF(C235="M.O.",VLOOKUP(A235,INSUMOS_AUX!A:F,6,FALSE),0)</f>
        <v>0</v>
      </c>
      <c r="H235" s="259"/>
      <c r="I235" s="259"/>
      <c r="J235">
        <f t="shared" si="35"/>
        <v>15</v>
      </c>
    </row>
    <row r="236" spans="1:10">
      <c r="A236" s="185">
        <v>43484</v>
      </c>
      <c r="B236" s="175" t="s">
        <v>16056</v>
      </c>
      <c r="C236" s="176" t="s">
        <v>38</v>
      </c>
      <c r="D236" s="176" t="s">
        <v>83</v>
      </c>
      <c r="E236" s="185">
        <v>0.06</v>
      </c>
      <c r="F236" s="164">
        <f>IF(C236="MAT.",VLOOKUP(A236,INSUMOS_AUX!A:F,6,FALSE),0)</f>
        <v>0.93</v>
      </c>
      <c r="G236" s="185">
        <f>IF(C236="M.O.",VLOOKUP(A236,INSUMOS_AUX!A:F,6,FALSE),0)</f>
        <v>0</v>
      </c>
      <c r="H236" s="259"/>
      <c r="I236" s="259"/>
      <c r="J236">
        <f t="shared" si="35"/>
        <v>15</v>
      </c>
    </row>
    <row r="237" spans="1:10">
      <c r="A237" s="78"/>
      <c r="B237" s="79"/>
      <c r="C237" s="79"/>
      <c r="D237" s="79"/>
      <c r="E237" s="79"/>
      <c r="F237" s="79"/>
      <c r="G237" s="79"/>
      <c r="H237" s="257"/>
      <c r="I237" s="257"/>
    </row>
    <row r="238" spans="1:10">
      <c r="A238" s="172" t="s">
        <v>18438</v>
      </c>
      <c r="B238" s="172" t="s">
        <v>6739</v>
      </c>
      <c r="C238" s="173" t="s">
        <v>62</v>
      </c>
      <c r="D238" s="173" t="s">
        <v>65</v>
      </c>
      <c r="E238" s="174">
        <v>250</v>
      </c>
      <c r="F238" s="174">
        <f t="shared" ref="F238:G238" si="36">SUMPRODUCT($E239:$E248,F239:F248)</f>
        <v>11.2256</v>
      </c>
      <c r="G238" s="174">
        <f t="shared" si="36"/>
        <v>2.827393335</v>
      </c>
      <c r="H238" s="260"/>
      <c r="I238" s="260"/>
    </row>
    <row r="239" spans="1:10">
      <c r="A239" s="185">
        <v>21127</v>
      </c>
      <c r="B239" s="175" t="s">
        <v>288</v>
      </c>
      <c r="C239" s="176" t="s">
        <v>38</v>
      </c>
      <c r="D239" s="176" t="s">
        <v>2</v>
      </c>
      <c r="E239" s="185">
        <v>8.9999999999999993E-3</v>
      </c>
      <c r="F239" s="164">
        <f>IF(C239="MAT.",VLOOKUP(A239,INSUMOS_AUX!A:F,6,FALSE),0)</f>
        <v>4</v>
      </c>
      <c r="G239" s="185">
        <f>IF(C239="M.O.",VLOOKUP(A239,INSUMOS_AUX!A:F,6,FALSE),0)</f>
        <v>0</v>
      </c>
      <c r="H239" s="259"/>
      <c r="I239" s="259"/>
      <c r="J239">
        <f t="shared" ref="J239:J248" si="37">$E$238*$E239</f>
        <v>2.25</v>
      </c>
    </row>
    <row r="240" spans="1:10">
      <c r="A240" s="185">
        <v>2436</v>
      </c>
      <c r="B240" s="175" t="s">
        <v>271</v>
      </c>
      <c r="C240" s="176" t="s">
        <v>78</v>
      </c>
      <c r="D240" s="176" t="s">
        <v>83</v>
      </c>
      <c r="E240" s="185">
        <v>0.1179555</v>
      </c>
      <c r="F240" s="164">
        <f>IF(C240="MAT.",VLOOKUP(A240,INSUMOS_AUX!A:F,6,FALSE),0)</f>
        <v>0</v>
      </c>
      <c r="G240" s="185">
        <f>IF(C240="M.O.",VLOOKUP(A240,INSUMOS_AUX!A:F,6,FALSE),0)</f>
        <v>14.08</v>
      </c>
      <c r="H240" s="259"/>
      <c r="I240" s="259"/>
      <c r="J240">
        <f t="shared" si="37"/>
        <v>29.488875</v>
      </c>
    </row>
    <row r="241" spans="1:10">
      <c r="A241" s="185">
        <v>247</v>
      </c>
      <c r="B241" s="175" t="s">
        <v>284</v>
      </c>
      <c r="C241" s="176" t="s">
        <v>78</v>
      </c>
      <c r="D241" s="176" t="s">
        <v>83</v>
      </c>
      <c r="E241" s="185">
        <v>0.1179555</v>
      </c>
      <c r="F241" s="164">
        <f>IF(C241="MAT.",VLOOKUP(A241,INSUMOS_AUX!A:F,6,FALSE),0)</f>
        <v>0</v>
      </c>
      <c r="G241" s="185">
        <f>IF(C241="M.O.",VLOOKUP(A241,INSUMOS_AUX!A:F,6,FALSE),0)</f>
        <v>9.89</v>
      </c>
      <c r="H241" s="259"/>
      <c r="I241" s="259"/>
      <c r="J241">
        <f t="shared" si="37"/>
        <v>29.488875</v>
      </c>
    </row>
    <row r="242" spans="1:10">
      <c r="A242" s="185">
        <v>37370</v>
      </c>
      <c r="B242" s="175" t="s">
        <v>9316</v>
      </c>
      <c r="C242" s="176" t="s">
        <v>38</v>
      </c>
      <c r="D242" s="176" t="s">
        <v>83</v>
      </c>
      <c r="E242" s="185">
        <v>0.23</v>
      </c>
      <c r="F242" s="164">
        <f>IF(C242="MAT.",VLOOKUP(A242,INSUMOS_AUX!A:F,6,FALSE),0)</f>
        <v>1.63</v>
      </c>
      <c r="G242" s="185">
        <f>IF(C242="M.O.",VLOOKUP(A242,INSUMOS_AUX!A:F,6,FALSE),0)</f>
        <v>0</v>
      </c>
      <c r="H242" s="259"/>
      <c r="I242" s="259"/>
      <c r="J242">
        <f t="shared" si="37"/>
        <v>57.5</v>
      </c>
    </row>
    <row r="243" spans="1:10">
      <c r="A243" s="185">
        <v>37371</v>
      </c>
      <c r="B243" s="175" t="s">
        <v>9317</v>
      </c>
      <c r="C243" s="176" t="s">
        <v>38</v>
      </c>
      <c r="D243" s="176" t="s">
        <v>83</v>
      </c>
      <c r="E243" s="185">
        <v>0.23</v>
      </c>
      <c r="F243" s="164">
        <f>IF(C243="MAT.",VLOOKUP(A243,INSUMOS_AUX!A:F,6,FALSE),0)</f>
        <v>0.78</v>
      </c>
      <c r="G243" s="185">
        <f>IF(C243="M.O.",VLOOKUP(A243,INSUMOS_AUX!A:F,6,FALSE),0)</f>
        <v>0</v>
      </c>
      <c r="H243" s="259"/>
      <c r="I243" s="259"/>
      <c r="J243">
        <f t="shared" si="37"/>
        <v>57.5</v>
      </c>
    </row>
    <row r="244" spans="1:10">
      <c r="A244" s="185">
        <v>37372</v>
      </c>
      <c r="B244" s="175" t="s">
        <v>9318</v>
      </c>
      <c r="C244" s="176" t="s">
        <v>38</v>
      </c>
      <c r="D244" s="176" t="s">
        <v>83</v>
      </c>
      <c r="E244" s="185">
        <v>0.23</v>
      </c>
      <c r="F244" s="164">
        <f>IF(C244="MAT.",VLOOKUP(A244,INSUMOS_AUX!A:F,6,FALSE),0)</f>
        <v>0.35</v>
      </c>
      <c r="G244" s="185">
        <f>IF(C244="M.O.",VLOOKUP(A244,INSUMOS_AUX!A:F,6,FALSE),0)</f>
        <v>0</v>
      </c>
      <c r="H244" s="259"/>
      <c r="I244" s="259"/>
      <c r="J244">
        <f t="shared" si="37"/>
        <v>57.5</v>
      </c>
    </row>
    <row r="245" spans="1:10">
      <c r="A245" s="185">
        <v>37373</v>
      </c>
      <c r="B245" s="175" t="s">
        <v>9319</v>
      </c>
      <c r="C245" s="176" t="s">
        <v>38</v>
      </c>
      <c r="D245" s="176" t="s">
        <v>83</v>
      </c>
      <c r="E245" s="185">
        <v>0.23</v>
      </c>
      <c r="F245" s="164">
        <f>IF(C245="MAT.",VLOOKUP(A245,INSUMOS_AUX!A:F,6,FALSE),0)</f>
        <v>7.0000000000000007E-2</v>
      </c>
      <c r="G245" s="185">
        <f>IF(C245="M.O.",VLOOKUP(A245,INSUMOS_AUX!A:F,6,FALSE),0)</f>
        <v>0</v>
      </c>
      <c r="H245" s="259"/>
      <c r="I245" s="259"/>
      <c r="J245">
        <f t="shared" si="37"/>
        <v>57.5</v>
      </c>
    </row>
    <row r="246" spans="1:10">
      <c r="A246" s="185">
        <v>43460</v>
      </c>
      <c r="B246" s="175" t="s">
        <v>16085</v>
      </c>
      <c r="C246" s="176" t="s">
        <v>38</v>
      </c>
      <c r="D246" s="176" t="s">
        <v>83</v>
      </c>
      <c r="E246" s="185">
        <v>0.23</v>
      </c>
      <c r="F246" s="164">
        <f>IF(C246="MAT.",VLOOKUP(A246,INSUMOS_AUX!A:F,6,FALSE),0)</f>
        <v>0.55000000000000004</v>
      </c>
      <c r="G246" s="185">
        <f>IF(C246="M.O.",VLOOKUP(A246,INSUMOS_AUX!A:F,6,FALSE),0)</f>
        <v>0</v>
      </c>
      <c r="H246" s="259"/>
      <c r="I246" s="259"/>
      <c r="J246">
        <f t="shared" si="37"/>
        <v>57.5</v>
      </c>
    </row>
    <row r="247" spans="1:10">
      <c r="A247" s="185">
        <v>43484</v>
      </c>
      <c r="B247" s="175" t="s">
        <v>16056</v>
      </c>
      <c r="C247" s="176" t="s">
        <v>38</v>
      </c>
      <c r="D247" s="176" t="s">
        <v>83</v>
      </c>
      <c r="E247" s="185">
        <v>0.23</v>
      </c>
      <c r="F247" s="164">
        <f>IF(C247="MAT.",VLOOKUP(A247,INSUMOS_AUX!A:F,6,FALSE),0)</f>
        <v>0.93</v>
      </c>
      <c r="G247" s="185">
        <f>IF(C247="M.O.",VLOOKUP(A247,INSUMOS_AUX!A:F,6,FALSE),0)</f>
        <v>0</v>
      </c>
      <c r="H247" s="259"/>
      <c r="I247" s="259"/>
      <c r="J247">
        <f t="shared" si="37"/>
        <v>57.5</v>
      </c>
    </row>
    <row r="248" spans="1:10">
      <c r="A248" s="185">
        <v>995</v>
      </c>
      <c r="B248" s="175" t="s">
        <v>313</v>
      </c>
      <c r="C248" s="176" t="s">
        <v>38</v>
      </c>
      <c r="D248" s="176" t="s">
        <v>65</v>
      </c>
      <c r="E248" s="185">
        <v>1.19</v>
      </c>
      <c r="F248" s="164">
        <f>IF(C248="MAT.",VLOOKUP(A248,INSUMOS_AUX!A:F,6,FALSE),0)</f>
        <v>8.57</v>
      </c>
      <c r="G248" s="185">
        <f>IF(C248="M.O.",VLOOKUP(A248,INSUMOS_AUX!A:F,6,FALSE),0)</f>
        <v>0</v>
      </c>
      <c r="H248" s="259"/>
      <c r="I248" s="259"/>
      <c r="J248">
        <f t="shared" si="37"/>
        <v>297.5</v>
      </c>
    </row>
    <row r="249" spans="1:10">
      <c r="A249" s="78"/>
      <c r="B249" s="79"/>
      <c r="C249" s="79"/>
      <c r="D249" s="79"/>
      <c r="E249" s="79"/>
      <c r="F249" s="79"/>
      <c r="G249" s="79"/>
      <c r="H249" s="257"/>
      <c r="I249" s="257"/>
    </row>
    <row r="250" spans="1:10">
      <c r="A250" s="172" t="s">
        <v>18439</v>
      </c>
      <c r="B250" s="172" t="s">
        <v>6864</v>
      </c>
      <c r="C250" s="173" t="s">
        <v>62</v>
      </c>
      <c r="D250" s="173" t="s">
        <v>2</v>
      </c>
      <c r="E250" s="174">
        <v>1</v>
      </c>
      <c r="F250" s="174">
        <f t="shared" ref="F250:G250" si="38">SUMPRODUCT($E251:$E259,F251:F259)</f>
        <v>5.8895</v>
      </c>
      <c r="G250" s="174">
        <f t="shared" si="38"/>
        <v>5.5318565250000002</v>
      </c>
      <c r="H250" s="260"/>
      <c r="I250" s="260"/>
    </row>
    <row r="251" spans="1:10">
      <c r="A251" s="185">
        <v>2436</v>
      </c>
      <c r="B251" s="175" t="s">
        <v>271</v>
      </c>
      <c r="C251" s="176" t="s">
        <v>78</v>
      </c>
      <c r="D251" s="176" t="s">
        <v>83</v>
      </c>
      <c r="E251" s="185">
        <v>0.2307825</v>
      </c>
      <c r="F251" s="164">
        <f>IF(C251="MAT.",VLOOKUP(A251,INSUMOS_AUX!A:F,6,FALSE),0)</f>
        <v>0</v>
      </c>
      <c r="G251" s="185">
        <f>IF(C251="M.O.",VLOOKUP(A251,INSUMOS_AUX!A:F,6,FALSE),0)</f>
        <v>14.08</v>
      </c>
      <c r="H251" s="259"/>
      <c r="I251" s="259"/>
      <c r="J251">
        <f t="shared" ref="J251:J259" si="39">$E$250*$E251</f>
        <v>0.2307825</v>
      </c>
    </row>
    <row r="252" spans="1:10">
      <c r="A252" s="185">
        <v>247</v>
      </c>
      <c r="B252" s="175" t="s">
        <v>284</v>
      </c>
      <c r="C252" s="176" t="s">
        <v>78</v>
      </c>
      <c r="D252" s="176" t="s">
        <v>83</v>
      </c>
      <c r="E252" s="185">
        <v>0.2307825</v>
      </c>
      <c r="F252" s="164">
        <f>IF(C252="MAT.",VLOOKUP(A252,INSUMOS_AUX!A:F,6,FALSE),0)</f>
        <v>0</v>
      </c>
      <c r="G252" s="185">
        <f>IF(C252="M.O.",VLOOKUP(A252,INSUMOS_AUX!A:F,6,FALSE),0)</f>
        <v>9.89</v>
      </c>
      <c r="H252" s="259"/>
      <c r="I252" s="259"/>
      <c r="J252">
        <f t="shared" si="39"/>
        <v>0.2307825</v>
      </c>
    </row>
    <row r="253" spans="1:10">
      <c r="A253" s="185">
        <v>37370</v>
      </c>
      <c r="B253" s="175" t="s">
        <v>9316</v>
      </c>
      <c r="C253" s="176" t="s">
        <v>38</v>
      </c>
      <c r="D253" s="176" t="s">
        <v>83</v>
      </c>
      <c r="E253" s="185">
        <v>0.45</v>
      </c>
      <c r="F253" s="164">
        <f>IF(C253="MAT.",VLOOKUP(A253,INSUMOS_AUX!A:F,6,FALSE),0)</f>
        <v>1.63</v>
      </c>
      <c r="G253" s="185">
        <f>IF(C253="M.O.",VLOOKUP(A253,INSUMOS_AUX!A:F,6,FALSE),0)</f>
        <v>0</v>
      </c>
      <c r="H253" s="259"/>
      <c r="I253" s="259"/>
      <c r="J253">
        <f t="shared" si="39"/>
        <v>0.45</v>
      </c>
    </row>
    <row r="254" spans="1:10">
      <c r="A254" s="185">
        <v>37371</v>
      </c>
      <c r="B254" s="175" t="s">
        <v>9317</v>
      </c>
      <c r="C254" s="176" t="s">
        <v>38</v>
      </c>
      <c r="D254" s="176" t="s">
        <v>83</v>
      </c>
      <c r="E254" s="185">
        <v>0.45</v>
      </c>
      <c r="F254" s="164">
        <f>IF(C254="MAT.",VLOOKUP(A254,INSUMOS_AUX!A:F,6,FALSE),0)</f>
        <v>0.78</v>
      </c>
      <c r="G254" s="185">
        <f>IF(C254="M.O.",VLOOKUP(A254,INSUMOS_AUX!A:F,6,FALSE),0)</f>
        <v>0</v>
      </c>
      <c r="H254" s="259"/>
      <c r="I254" s="259"/>
      <c r="J254">
        <f t="shared" si="39"/>
        <v>0.45</v>
      </c>
    </row>
    <row r="255" spans="1:10">
      <c r="A255" s="185">
        <v>37372</v>
      </c>
      <c r="B255" s="175" t="s">
        <v>9318</v>
      </c>
      <c r="C255" s="176" t="s">
        <v>38</v>
      </c>
      <c r="D255" s="176" t="s">
        <v>83</v>
      </c>
      <c r="E255" s="185">
        <v>0.45</v>
      </c>
      <c r="F255" s="164">
        <f>IF(C255="MAT.",VLOOKUP(A255,INSUMOS_AUX!A:F,6,FALSE),0)</f>
        <v>0.35</v>
      </c>
      <c r="G255" s="185">
        <f>IF(C255="M.O.",VLOOKUP(A255,INSUMOS_AUX!A:F,6,FALSE),0)</f>
        <v>0</v>
      </c>
      <c r="H255" s="259"/>
      <c r="I255" s="259"/>
      <c r="J255">
        <f t="shared" si="39"/>
        <v>0.45</v>
      </c>
    </row>
    <row r="256" spans="1:10">
      <c r="A256" s="185">
        <v>37373</v>
      </c>
      <c r="B256" s="175" t="s">
        <v>9319</v>
      </c>
      <c r="C256" s="176" t="s">
        <v>38</v>
      </c>
      <c r="D256" s="176" t="s">
        <v>83</v>
      </c>
      <c r="E256" s="185">
        <v>0.45</v>
      </c>
      <c r="F256" s="164">
        <f>IF(C256="MAT.",VLOOKUP(A256,INSUMOS_AUX!A:F,6,FALSE),0)</f>
        <v>7.0000000000000007E-2</v>
      </c>
      <c r="G256" s="185">
        <f>IF(C256="M.O.",VLOOKUP(A256,INSUMOS_AUX!A:F,6,FALSE),0)</f>
        <v>0</v>
      </c>
      <c r="H256" s="259"/>
      <c r="I256" s="259"/>
      <c r="J256">
        <f t="shared" si="39"/>
        <v>0.45</v>
      </c>
    </row>
    <row r="257" spans="1:10">
      <c r="A257" s="185">
        <v>38112</v>
      </c>
      <c r="B257" s="175" t="s">
        <v>311</v>
      </c>
      <c r="C257" s="176" t="s">
        <v>38</v>
      </c>
      <c r="D257" s="176" t="s">
        <v>2</v>
      </c>
      <c r="E257" s="185">
        <v>1</v>
      </c>
      <c r="F257" s="164">
        <f>IF(C257="MAT.",VLOOKUP(A257,INSUMOS_AUX!A:F,6,FALSE),0)</f>
        <v>3.95</v>
      </c>
      <c r="G257" s="185">
        <f>IF(C257="M.O.",VLOOKUP(A257,INSUMOS_AUX!A:F,6,FALSE),0)</f>
        <v>0</v>
      </c>
      <c r="H257" s="259"/>
      <c r="I257" s="259"/>
      <c r="J257">
        <f t="shared" si="39"/>
        <v>1</v>
      </c>
    </row>
    <row r="258" spans="1:10">
      <c r="A258" s="185">
        <v>43460</v>
      </c>
      <c r="B258" s="175" t="s">
        <v>16085</v>
      </c>
      <c r="C258" s="176" t="s">
        <v>38</v>
      </c>
      <c r="D258" s="176" t="s">
        <v>83</v>
      </c>
      <c r="E258" s="185">
        <v>0.45</v>
      </c>
      <c r="F258" s="164">
        <f>IF(C258="MAT.",VLOOKUP(A258,INSUMOS_AUX!A:F,6,FALSE),0)</f>
        <v>0.55000000000000004</v>
      </c>
      <c r="G258" s="185">
        <f>IF(C258="M.O.",VLOOKUP(A258,INSUMOS_AUX!A:F,6,FALSE),0)</f>
        <v>0</v>
      </c>
      <c r="H258" s="259"/>
      <c r="I258" s="259"/>
      <c r="J258">
        <f t="shared" si="39"/>
        <v>0.45</v>
      </c>
    </row>
    <row r="259" spans="1:10">
      <c r="A259" s="185">
        <v>43484</v>
      </c>
      <c r="B259" s="175" t="s">
        <v>16056</v>
      </c>
      <c r="C259" s="176" t="s">
        <v>38</v>
      </c>
      <c r="D259" s="176" t="s">
        <v>83</v>
      </c>
      <c r="E259" s="185">
        <v>0.45</v>
      </c>
      <c r="F259" s="164">
        <f>IF(C259="MAT.",VLOOKUP(A259,INSUMOS_AUX!A:F,6,FALSE),0)</f>
        <v>0.93</v>
      </c>
      <c r="G259" s="185">
        <f>IF(C259="M.O.",VLOOKUP(A259,INSUMOS_AUX!A:F,6,FALSE),0)</f>
        <v>0</v>
      </c>
      <c r="H259" s="259"/>
      <c r="I259" s="259"/>
      <c r="J259">
        <f t="shared" si="39"/>
        <v>0.45</v>
      </c>
    </row>
    <row r="260" spans="1:10">
      <c r="A260" s="78"/>
      <c r="B260" s="79"/>
      <c r="C260" s="79"/>
      <c r="D260" s="79"/>
      <c r="E260" s="79"/>
      <c r="F260" s="79"/>
      <c r="G260" s="79"/>
      <c r="H260" s="257"/>
      <c r="I260" s="257"/>
    </row>
    <row r="261" spans="1:10">
      <c r="A261" s="172" t="s">
        <v>18440</v>
      </c>
      <c r="B261" s="172" t="s">
        <v>6912</v>
      </c>
      <c r="C261" s="173" t="s">
        <v>62</v>
      </c>
      <c r="D261" s="173" t="s">
        <v>2</v>
      </c>
      <c r="E261" s="174">
        <v>1</v>
      </c>
      <c r="F261" s="174">
        <f t="shared" ref="F261:G261" si="40">SUMPRODUCT($E262:$E272,F262:F272)</f>
        <v>18.090019999999999</v>
      </c>
      <c r="G261" s="174">
        <f t="shared" si="40"/>
        <v>11.846476005</v>
      </c>
      <c r="H261" s="260"/>
      <c r="I261" s="260"/>
    </row>
    <row r="262" spans="1:10">
      <c r="A262" s="185">
        <v>2436</v>
      </c>
      <c r="B262" s="175" t="s">
        <v>271</v>
      </c>
      <c r="C262" s="176" t="s">
        <v>78</v>
      </c>
      <c r="D262" s="176" t="s">
        <v>83</v>
      </c>
      <c r="E262" s="185">
        <v>0.54669809999999996</v>
      </c>
      <c r="F262" s="164">
        <f>IF(C262="MAT.",VLOOKUP(A262,INSUMOS_AUX!A:F,6,FALSE),0)</f>
        <v>0</v>
      </c>
      <c r="G262" s="185">
        <f>IF(C262="M.O.",VLOOKUP(A262,INSUMOS_AUX!A:F,6,FALSE),0)</f>
        <v>14.08</v>
      </c>
      <c r="H262" s="259"/>
      <c r="I262" s="259"/>
      <c r="J262">
        <f t="shared" ref="J262:J272" si="41">$E$261*$E262</f>
        <v>0.54669809999999996</v>
      </c>
    </row>
    <row r="263" spans="1:10">
      <c r="A263" s="185">
        <v>247</v>
      </c>
      <c r="B263" s="175" t="s">
        <v>284</v>
      </c>
      <c r="C263" s="176" t="s">
        <v>78</v>
      </c>
      <c r="D263" s="176" t="s">
        <v>83</v>
      </c>
      <c r="E263" s="185">
        <v>0.41951129999999998</v>
      </c>
      <c r="F263" s="164">
        <f>IF(C263="MAT.",VLOOKUP(A263,INSUMOS_AUX!A:F,6,FALSE),0)</f>
        <v>0</v>
      </c>
      <c r="G263" s="185">
        <f>IF(C263="M.O.",VLOOKUP(A263,INSUMOS_AUX!A:F,6,FALSE),0)</f>
        <v>9.89</v>
      </c>
      <c r="H263" s="259"/>
      <c r="I263" s="259"/>
      <c r="J263">
        <f t="shared" si="41"/>
        <v>0.41951129999999998</v>
      </c>
    </row>
    <row r="264" spans="1:10">
      <c r="A264" s="185">
        <v>37370</v>
      </c>
      <c r="B264" s="175" t="s">
        <v>9316</v>
      </c>
      <c r="C264" s="176" t="s">
        <v>38</v>
      </c>
      <c r="D264" s="176" t="s">
        <v>83</v>
      </c>
      <c r="E264" s="185">
        <v>0.94199999999999995</v>
      </c>
      <c r="F264" s="164">
        <f>IF(C264="MAT.",VLOOKUP(A264,INSUMOS_AUX!A:F,6,FALSE),0)</f>
        <v>1.63</v>
      </c>
      <c r="G264" s="185">
        <f>IF(C264="M.O.",VLOOKUP(A264,INSUMOS_AUX!A:F,6,FALSE),0)</f>
        <v>0</v>
      </c>
      <c r="H264" s="259"/>
      <c r="I264" s="259"/>
      <c r="J264">
        <f t="shared" si="41"/>
        <v>0.94199999999999995</v>
      </c>
    </row>
    <row r="265" spans="1:10">
      <c r="A265" s="185">
        <v>37371</v>
      </c>
      <c r="B265" s="175" t="s">
        <v>9317</v>
      </c>
      <c r="C265" s="176" t="s">
        <v>38</v>
      </c>
      <c r="D265" s="176" t="s">
        <v>83</v>
      </c>
      <c r="E265" s="185">
        <v>0.94199999999999995</v>
      </c>
      <c r="F265" s="164">
        <f>IF(C265="MAT.",VLOOKUP(A265,INSUMOS_AUX!A:F,6,FALSE),0)</f>
        <v>0.78</v>
      </c>
      <c r="G265" s="185">
        <f>IF(C265="M.O.",VLOOKUP(A265,INSUMOS_AUX!A:F,6,FALSE),0)</f>
        <v>0</v>
      </c>
      <c r="H265" s="259"/>
      <c r="I265" s="259"/>
      <c r="J265">
        <f t="shared" si="41"/>
        <v>0.94199999999999995</v>
      </c>
    </row>
    <row r="266" spans="1:10">
      <c r="A266" s="185">
        <v>37372</v>
      </c>
      <c r="B266" s="175" t="s">
        <v>9318</v>
      </c>
      <c r="C266" s="176" t="s">
        <v>38</v>
      </c>
      <c r="D266" s="176" t="s">
        <v>83</v>
      </c>
      <c r="E266" s="185">
        <v>0.94199999999999995</v>
      </c>
      <c r="F266" s="164">
        <f>IF(C266="MAT.",VLOOKUP(A266,INSUMOS_AUX!A:F,6,FALSE),0)</f>
        <v>0.35</v>
      </c>
      <c r="G266" s="185">
        <f>IF(C266="M.O.",VLOOKUP(A266,INSUMOS_AUX!A:F,6,FALSE),0)</f>
        <v>0</v>
      </c>
      <c r="H266" s="259"/>
      <c r="I266" s="259"/>
      <c r="J266">
        <f t="shared" si="41"/>
        <v>0.94199999999999995</v>
      </c>
    </row>
    <row r="267" spans="1:10">
      <c r="A267" s="185">
        <v>37373</v>
      </c>
      <c r="B267" s="175" t="s">
        <v>9319</v>
      </c>
      <c r="C267" s="176" t="s">
        <v>38</v>
      </c>
      <c r="D267" s="176" t="s">
        <v>83</v>
      </c>
      <c r="E267" s="185">
        <v>0.94199999999999995</v>
      </c>
      <c r="F267" s="164">
        <f>IF(C267="MAT.",VLOOKUP(A267,INSUMOS_AUX!A:F,6,FALSE),0)</f>
        <v>7.0000000000000007E-2</v>
      </c>
      <c r="G267" s="185">
        <f>IF(C267="M.O.",VLOOKUP(A267,INSUMOS_AUX!A:F,6,FALSE),0)</f>
        <v>0</v>
      </c>
      <c r="H267" s="259"/>
      <c r="I267" s="259"/>
      <c r="J267">
        <f t="shared" si="41"/>
        <v>0.94199999999999995</v>
      </c>
    </row>
    <row r="268" spans="1:10">
      <c r="A268" s="185">
        <v>38094</v>
      </c>
      <c r="B268" s="175" t="s">
        <v>300</v>
      </c>
      <c r="C268" s="176" t="s">
        <v>38</v>
      </c>
      <c r="D268" s="176" t="s">
        <v>2</v>
      </c>
      <c r="E268" s="185">
        <v>1</v>
      </c>
      <c r="F268" s="164">
        <f>IF(C268="MAT.",VLOOKUP(A268,INSUMOS_AUX!A:F,6,FALSE),0)</f>
        <v>1.67</v>
      </c>
      <c r="G268" s="185">
        <f>IF(C268="M.O.",VLOOKUP(A268,INSUMOS_AUX!A:F,6,FALSE),0)</f>
        <v>0</v>
      </c>
      <c r="H268" s="259"/>
      <c r="I268" s="259"/>
      <c r="J268">
        <f t="shared" si="41"/>
        <v>1</v>
      </c>
    </row>
    <row r="269" spans="1:10">
      <c r="A269" s="185">
        <v>38099</v>
      </c>
      <c r="B269" s="175" t="s">
        <v>301</v>
      </c>
      <c r="C269" s="176" t="s">
        <v>38</v>
      </c>
      <c r="D269" s="176" t="s">
        <v>2</v>
      </c>
      <c r="E269" s="185">
        <v>1</v>
      </c>
      <c r="F269" s="164">
        <f>IF(C269="MAT.",VLOOKUP(A269,INSUMOS_AUX!A:F,6,FALSE),0)</f>
        <v>0.86</v>
      </c>
      <c r="G269" s="185">
        <f>IF(C269="M.O.",VLOOKUP(A269,INSUMOS_AUX!A:F,6,FALSE),0)</f>
        <v>0</v>
      </c>
      <c r="H269" s="259"/>
      <c r="I269" s="259"/>
      <c r="J269">
        <f t="shared" si="41"/>
        <v>1</v>
      </c>
    </row>
    <row r="270" spans="1:10">
      <c r="A270" s="185">
        <v>38102</v>
      </c>
      <c r="B270" s="175" t="s">
        <v>4888</v>
      </c>
      <c r="C270" s="176" t="s">
        <v>38</v>
      </c>
      <c r="D270" s="176" t="s">
        <v>2</v>
      </c>
      <c r="E270" s="185">
        <v>2</v>
      </c>
      <c r="F270" s="164">
        <f>IF(C270="MAT.",VLOOKUP(A270,INSUMOS_AUX!A:F,6,FALSE),0)</f>
        <v>5.75</v>
      </c>
      <c r="G270" s="185">
        <f>IF(C270="M.O.",VLOOKUP(A270,INSUMOS_AUX!A:F,6,FALSE),0)</f>
        <v>0</v>
      </c>
      <c r="H270" s="259"/>
      <c r="I270" s="259"/>
      <c r="J270">
        <f t="shared" si="41"/>
        <v>2</v>
      </c>
    </row>
    <row r="271" spans="1:10">
      <c r="A271" s="185">
        <v>43460</v>
      </c>
      <c r="B271" s="175" t="s">
        <v>16085</v>
      </c>
      <c r="C271" s="176" t="s">
        <v>38</v>
      </c>
      <c r="D271" s="176" t="s">
        <v>83</v>
      </c>
      <c r="E271" s="185">
        <v>0.94199999999999995</v>
      </c>
      <c r="F271" s="164">
        <f>IF(C271="MAT.",VLOOKUP(A271,INSUMOS_AUX!A:F,6,FALSE),0)</f>
        <v>0.55000000000000004</v>
      </c>
      <c r="G271" s="185">
        <f>IF(C271="M.O.",VLOOKUP(A271,INSUMOS_AUX!A:F,6,FALSE),0)</f>
        <v>0</v>
      </c>
      <c r="H271" s="259"/>
      <c r="I271" s="259"/>
      <c r="J271">
        <f t="shared" si="41"/>
        <v>0.94199999999999995</v>
      </c>
    </row>
    <row r="272" spans="1:10">
      <c r="A272" s="185">
        <v>43484</v>
      </c>
      <c r="B272" s="175" t="s">
        <v>16056</v>
      </c>
      <c r="C272" s="176" t="s">
        <v>38</v>
      </c>
      <c r="D272" s="176" t="s">
        <v>83</v>
      </c>
      <c r="E272" s="185">
        <v>0.94199999999999995</v>
      </c>
      <c r="F272" s="164">
        <f>IF(C272="MAT.",VLOOKUP(A272,INSUMOS_AUX!A:F,6,FALSE),0)</f>
        <v>0.93</v>
      </c>
      <c r="G272" s="185">
        <f>IF(C272="M.O.",VLOOKUP(A272,INSUMOS_AUX!A:F,6,FALSE),0)</f>
        <v>0</v>
      </c>
      <c r="H272" s="259"/>
      <c r="I272" s="259"/>
      <c r="J272">
        <f t="shared" si="41"/>
        <v>0.94199999999999995</v>
      </c>
    </row>
    <row r="273" spans="1:10">
      <c r="A273" s="78"/>
      <c r="B273" s="79"/>
      <c r="C273" s="79"/>
      <c r="D273" s="79"/>
      <c r="E273" s="79"/>
      <c r="F273" s="79"/>
      <c r="G273" s="79"/>
      <c r="H273" s="257"/>
      <c r="I273" s="257"/>
    </row>
    <row r="274" spans="1:10">
      <c r="A274" s="172" t="s">
        <v>18441</v>
      </c>
      <c r="B274" s="172" t="s">
        <v>6740</v>
      </c>
      <c r="C274" s="173" t="s">
        <v>62</v>
      </c>
      <c r="D274" s="173" t="s">
        <v>65</v>
      </c>
      <c r="E274" s="174">
        <v>4</v>
      </c>
      <c r="F274" s="174">
        <f t="shared" ref="F274:G274" si="42">SUMPRODUCT($E275:$E284,F275:F284)</f>
        <v>5.37582</v>
      </c>
      <c r="G274" s="174">
        <f t="shared" si="42"/>
        <v>0.221274261</v>
      </c>
      <c r="H274" s="260"/>
      <c r="I274" s="260"/>
    </row>
    <row r="275" spans="1:10">
      <c r="A275" s="185">
        <v>21127</v>
      </c>
      <c r="B275" s="175" t="s">
        <v>288</v>
      </c>
      <c r="C275" s="176" t="s">
        <v>38</v>
      </c>
      <c r="D275" s="176" t="s">
        <v>2</v>
      </c>
      <c r="E275" s="185">
        <v>0.01</v>
      </c>
      <c r="F275" s="164">
        <f>IF(C275="MAT.",VLOOKUP(A275,INSUMOS_AUX!A:F,6,FALSE),0)</f>
        <v>4</v>
      </c>
      <c r="G275" s="185">
        <f>IF(C275="M.O.",VLOOKUP(A275,INSUMOS_AUX!A:F,6,FALSE),0)</f>
        <v>0</v>
      </c>
      <c r="H275" s="259"/>
      <c r="I275" s="259"/>
      <c r="J275">
        <f t="shared" ref="J275:J284" si="43">$E$274*$E275</f>
        <v>0.04</v>
      </c>
    </row>
    <row r="276" spans="1:10">
      <c r="A276" s="185">
        <v>2436</v>
      </c>
      <c r="B276" s="175" t="s">
        <v>271</v>
      </c>
      <c r="C276" s="176" t="s">
        <v>78</v>
      </c>
      <c r="D276" s="176" t="s">
        <v>83</v>
      </c>
      <c r="E276" s="185">
        <v>9.2312999999999996E-3</v>
      </c>
      <c r="F276" s="164">
        <f>IF(C276="MAT.",VLOOKUP(A276,INSUMOS_AUX!A:F,6,FALSE),0)</f>
        <v>0</v>
      </c>
      <c r="G276" s="185">
        <f>IF(C276="M.O.",VLOOKUP(A276,INSUMOS_AUX!A:F,6,FALSE),0)</f>
        <v>14.08</v>
      </c>
      <c r="H276" s="259"/>
      <c r="I276" s="259"/>
      <c r="J276">
        <f t="shared" si="43"/>
        <v>3.6925199999999998E-2</v>
      </c>
    </row>
    <row r="277" spans="1:10">
      <c r="A277" s="185">
        <v>247</v>
      </c>
      <c r="B277" s="175" t="s">
        <v>284</v>
      </c>
      <c r="C277" s="176" t="s">
        <v>78</v>
      </c>
      <c r="D277" s="176" t="s">
        <v>83</v>
      </c>
      <c r="E277" s="185">
        <v>9.2312999999999996E-3</v>
      </c>
      <c r="F277" s="164">
        <f>IF(C277="MAT.",VLOOKUP(A277,INSUMOS_AUX!A:F,6,FALSE),0)</f>
        <v>0</v>
      </c>
      <c r="G277" s="185">
        <f>IF(C277="M.O.",VLOOKUP(A277,INSUMOS_AUX!A:F,6,FALSE),0)</f>
        <v>9.89</v>
      </c>
      <c r="H277" s="259"/>
      <c r="I277" s="259"/>
      <c r="J277">
        <f t="shared" si="43"/>
        <v>3.6925199999999998E-2</v>
      </c>
    </row>
    <row r="278" spans="1:10">
      <c r="A278" s="185">
        <v>37370</v>
      </c>
      <c r="B278" s="175" t="s">
        <v>9316</v>
      </c>
      <c r="C278" s="176" t="s">
        <v>38</v>
      </c>
      <c r="D278" s="176" t="s">
        <v>83</v>
      </c>
      <c r="E278" s="185">
        <v>1.7999999999999999E-2</v>
      </c>
      <c r="F278" s="164">
        <f>IF(C278="MAT.",VLOOKUP(A278,INSUMOS_AUX!A:F,6,FALSE),0)</f>
        <v>1.63</v>
      </c>
      <c r="G278" s="185">
        <f>IF(C278="M.O.",VLOOKUP(A278,INSUMOS_AUX!A:F,6,FALSE),0)</f>
        <v>0</v>
      </c>
      <c r="H278" s="259"/>
      <c r="I278" s="259"/>
      <c r="J278">
        <f t="shared" si="43"/>
        <v>7.1999999999999995E-2</v>
      </c>
    </row>
    <row r="279" spans="1:10">
      <c r="A279" s="185">
        <v>37371</v>
      </c>
      <c r="B279" s="175" t="s">
        <v>9317</v>
      </c>
      <c r="C279" s="176" t="s">
        <v>38</v>
      </c>
      <c r="D279" s="176" t="s">
        <v>83</v>
      </c>
      <c r="E279" s="185">
        <v>1.7999999999999999E-2</v>
      </c>
      <c r="F279" s="164">
        <f>IF(C279="MAT.",VLOOKUP(A279,INSUMOS_AUX!A:F,6,FALSE),0)</f>
        <v>0.78</v>
      </c>
      <c r="G279" s="185">
        <f>IF(C279="M.O.",VLOOKUP(A279,INSUMOS_AUX!A:F,6,FALSE),0)</f>
        <v>0</v>
      </c>
      <c r="H279" s="259"/>
      <c r="I279" s="259"/>
      <c r="J279">
        <f t="shared" si="43"/>
        <v>7.1999999999999995E-2</v>
      </c>
    </row>
    <row r="280" spans="1:10">
      <c r="A280" s="185">
        <v>37372</v>
      </c>
      <c r="B280" s="175" t="s">
        <v>9318</v>
      </c>
      <c r="C280" s="176" t="s">
        <v>38</v>
      </c>
      <c r="D280" s="176" t="s">
        <v>83</v>
      </c>
      <c r="E280" s="185">
        <v>1.7999999999999999E-2</v>
      </c>
      <c r="F280" s="164">
        <f>IF(C280="MAT.",VLOOKUP(A280,INSUMOS_AUX!A:F,6,FALSE),0)</f>
        <v>0.35</v>
      </c>
      <c r="G280" s="185">
        <f>IF(C280="M.O.",VLOOKUP(A280,INSUMOS_AUX!A:F,6,FALSE),0)</f>
        <v>0</v>
      </c>
      <c r="H280" s="259"/>
      <c r="I280" s="259"/>
      <c r="J280">
        <f t="shared" si="43"/>
        <v>7.1999999999999995E-2</v>
      </c>
    </row>
    <row r="281" spans="1:10">
      <c r="A281" s="185">
        <v>37373</v>
      </c>
      <c r="B281" s="175" t="s">
        <v>9319</v>
      </c>
      <c r="C281" s="176" t="s">
        <v>38</v>
      </c>
      <c r="D281" s="176" t="s">
        <v>83</v>
      </c>
      <c r="E281" s="185">
        <v>1.7999999999999999E-2</v>
      </c>
      <c r="F281" s="164">
        <f>IF(C281="MAT.",VLOOKUP(A281,INSUMOS_AUX!A:F,6,FALSE),0)</f>
        <v>7.0000000000000007E-2</v>
      </c>
      <c r="G281" s="185">
        <f>IF(C281="M.O.",VLOOKUP(A281,INSUMOS_AUX!A:F,6,FALSE),0)</f>
        <v>0</v>
      </c>
      <c r="H281" s="259"/>
      <c r="I281" s="259"/>
      <c r="J281">
        <f t="shared" si="43"/>
        <v>7.1999999999999995E-2</v>
      </c>
    </row>
    <row r="282" spans="1:10">
      <c r="A282" s="185">
        <v>43460</v>
      </c>
      <c r="B282" s="175" t="s">
        <v>16085</v>
      </c>
      <c r="C282" s="176" t="s">
        <v>38</v>
      </c>
      <c r="D282" s="176" t="s">
        <v>83</v>
      </c>
      <c r="E282" s="185">
        <v>1.7999999999999999E-2</v>
      </c>
      <c r="F282" s="164">
        <f>IF(C282="MAT.",VLOOKUP(A282,INSUMOS_AUX!A:F,6,FALSE),0)</f>
        <v>0.55000000000000004</v>
      </c>
      <c r="G282" s="185">
        <f>IF(C282="M.O.",VLOOKUP(A282,INSUMOS_AUX!A:F,6,FALSE),0)</f>
        <v>0</v>
      </c>
      <c r="H282" s="259"/>
      <c r="I282" s="259"/>
      <c r="J282">
        <f t="shared" si="43"/>
        <v>7.1999999999999995E-2</v>
      </c>
    </row>
    <row r="283" spans="1:10">
      <c r="A283" s="185">
        <v>43484</v>
      </c>
      <c r="B283" s="175" t="s">
        <v>16056</v>
      </c>
      <c r="C283" s="176" t="s">
        <v>38</v>
      </c>
      <c r="D283" s="176" t="s">
        <v>83</v>
      </c>
      <c r="E283" s="185">
        <v>1.7999999999999999E-2</v>
      </c>
      <c r="F283" s="164">
        <f>IF(C283="MAT.",VLOOKUP(A283,INSUMOS_AUX!A:F,6,FALSE),0)</f>
        <v>0.93</v>
      </c>
      <c r="G283" s="185">
        <f>IF(C283="M.O.",VLOOKUP(A283,INSUMOS_AUX!A:F,6,FALSE),0)</f>
        <v>0</v>
      </c>
      <c r="H283" s="259"/>
      <c r="I283" s="259"/>
      <c r="J283">
        <f t="shared" si="43"/>
        <v>7.1999999999999995E-2</v>
      </c>
    </row>
    <row r="284" spans="1:10">
      <c r="A284" s="185">
        <v>980</v>
      </c>
      <c r="B284" s="175" t="s">
        <v>942</v>
      </c>
      <c r="C284" s="176" t="s">
        <v>38</v>
      </c>
      <c r="D284" s="176" t="s">
        <v>65</v>
      </c>
      <c r="E284" s="185">
        <v>1.0269999999999999</v>
      </c>
      <c r="F284" s="164">
        <f>IF(C284="MAT.",VLOOKUP(A284,INSUMOS_AUX!A:F,6,FALSE),0)</f>
        <v>5.12</v>
      </c>
      <c r="G284" s="185">
        <f>IF(C284="M.O.",VLOOKUP(A284,INSUMOS_AUX!A:F,6,FALSE),0)</f>
        <v>0</v>
      </c>
      <c r="H284" s="259"/>
      <c r="I284" s="259"/>
      <c r="J284">
        <f t="shared" si="43"/>
        <v>4.1079999999999997</v>
      </c>
    </row>
    <row r="285" spans="1:10">
      <c r="A285" s="78"/>
      <c r="B285" s="79"/>
      <c r="C285" s="79"/>
      <c r="D285" s="79"/>
      <c r="E285" s="79"/>
      <c r="F285" s="79"/>
      <c r="G285" s="79"/>
      <c r="H285" s="257"/>
      <c r="I285" s="257"/>
    </row>
    <row r="286" spans="1:10">
      <c r="A286" s="172" t="s">
        <v>18442</v>
      </c>
      <c r="B286" s="172" t="s">
        <v>6747</v>
      </c>
      <c r="C286" s="173" t="s">
        <v>62</v>
      </c>
      <c r="D286" s="173" t="s">
        <v>65</v>
      </c>
      <c r="E286" s="174">
        <v>120</v>
      </c>
      <c r="F286" s="174">
        <f t="shared" ref="F286:G286" si="44">SUMPRODUCT($E287:$E296,F287:F296)</f>
        <v>26.81054</v>
      </c>
      <c r="G286" s="174">
        <f t="shared" si="44"/>
        <v>2.1389845230000004</v>
      </c>
      <c r="H286" s="260"/>
      <c r="I286" s="260"/>
    </row>
    <row r="287" spans="1:10">
      <c r="A287" s="185">
        <v>1018</v>
      </c>
      <c r="B287" s="175" t="s">
        <v>933</v>
      </c>
      <c r="C287" s="176" t="s">
        <v>38</v>
      </c>
      <c r="D287" s="176" t="s">
        <v>65</v>
      </c>
      <c r="E287" s="185">
        <v>1.0149999999999999</v>
      </c>
      <c r="F287" s="164">
        <f>IF(C287="MAT.",VLOOKUP(A287,INSUMOS_AUX!A:F,6,FALSE),0)</f>
        <v>25.64</v>
      </c>
      <c r="G287" s="185">
        <f>IF(C287="M.O.",VLOOKUP(A287,INSUMOS_AUX!A:F,6,FALSE),0)</f>
        <v>0</v>
      </c>
      <c r="H287" s="259"/>
      <c r="I287" s="259"/>
      <c r="J287">
        <f t="shared" ref="J287:J296" si="45">$E$286*$E287</f>
        <v>121.79999999999998</v>
      </c>
    </row>
    <row r="288" spans="1:10">
      <c r="A288" s="185">
        <v>21127</v>
      </c>
      <c r="B288" s="175" t="s">
        <v>288</v>
      </c>
      <c r="C288" s="176" t="s">
        <v>38</v>
      </c>
      <c r="D288" s="176" t="s">
        <v>2</v>
      </c>
      <c r="E288" s="185">
        <v>8.9999999999999993E-3</v>
      </c>
      <c r="F288" s="164">
        <f>IF(C288="MAT.",VLOOKUP(A288,INSUMOS_AUX!A:F,6,FALSE),0)</f>
        <v>4</v>
      </c>
      <c r="G288" s="185">
        <f>IF(C288="M.O.",VLOOKUP(A288,INSUMOS_AUX!A:F,6,FALSE),0)</f>
        <v>0</v>
      </c>
      <c r="H288" s="259"/>
      <c r="I288" s="259"/>
      <c r="J288">
        <f t="shared" si="45"/>
        <v>1.0799999999999998</v>
      </c>
    </row>
    <row r="289" spans="1:10">
      <c r="A289" s="185">
        <v>2436</v>
      </c>
      <c r="B289" s="175" t="s">
        <v>271</v>
      </c>
      <c r="C289" s="176" t="s">
        <v>78</v>
      </c>
      <c r="D289" s="176" t="s">
        <v>83</v>
      </c>
      <c r="E289" s="185">
        <v>8.9235900000000007E-2</v>
      </c>
      <c r="F289" s="164">
        <f>IF(C289="MAT.",VLOOKUP(A289,INSUMOS_AUX!A:F,6,FALSE),0)</f>
        <v>0</v>
      </c>
      <c r="G289" s="185">
        <f>IF(C289="M.O.",VLOOKUP(A289,INSUMOS_AUX!A:F,6,FALSE),0)</f>
        <v>14.08</v>
      </c>
      <c r="H289" s="259"/>
      <c r="I289" s="259"/>
      <c r="J289">
        <f t="shared" si="45"/>
        <v>10.708308000000001</v>
      </c>
    </row>
    <row r="290" spans="1:10">
      <c r="A290" s="185">
        <v>247</v>
      </c>
      <c r="B290" s="175" t="s">
        <v>284</v>
      </c>
      <c r="C290" s="176" t="s">
        <v>78</v>
      </c>
      <c r="D290" s="176" t="s">
        <v>83</v>
      </c>
      <c r="E290" s="185">
        <v>8.9235900000000007E-2</v>
      </c>
      <c r="F290" s="164">
        <f>IF(C290="MAT.",VLOOKUP(A290,INSUMOS_AUX!A:F,6,FALSE),0)</f>
        <v>0</v>
      </c>
      <c r="G290" s="185">
        <f>IF(C290="M.O.",VLOOKUP(A290,INSUMOS_AUX!A:F,6,FALSE),0)</f>
        <v>9.89</v>
      </c>
      <c r="H290" s="259"/>
      <c r="I290" s="259"/>
      <c r="J290">
        <f t="shared" si="45"/>
        <v>10.708308000000001</v>
      </c>
    </row>
    <row r="291" spans="1:10">
      <c r="A291" s="185">
        <v>37370</v>
      </c>
      <c r="B291" s="175" t="s">
        <v>9316</v>
      </c>
      <c r="C291" s="176" t="s">
        <v>38</v>
      </c>
      <c r="D291" s="176" t="s">
        <v>83</v>
      </c>
      <c r="E291" s="185">
        <v>0.17399999999999999</v>
      </c>
      <c r="F291" s="164">
        <f>IF(C291="MAT.",VLOOKUP(A291,INSUMOS_AUX!A:F,6,FALSE),0)</f>
        <v>1.63</v>
      </c>
      <c r="G291" s="185">
        <f>IF(C291="M.O.",VLOOKUP(A291,INSUMOS_AUX!A:F,6,FALSE),0)</f>
        <v>0</v>
      </c>
      <c r="H291" s="259"/>
      <c r="I291" s="259"/>
      <c r="J291">
        <f t="shared" si="45"/>
        <v>20.88</v>
      </c>
    </row>
    <row r="292" spans="1:10">
      <c r="A292" s="185">
        <v>37371</v>
      </c>
      <c r="B292" s="175" t="s">
        <v>9317</v>
      </c>
      <c r="C292" s="176" t="s">
        <v>38</v>
      </c>
      <c r="D292" s="176" t="s">
        <v>83</v>
      </c>
      <c r="E292" s="185">
        <v>0.17399999999999999</v>
      </c>
      <c r="F292" s="164">
        <f>IF(C292="MAT.",VLOOKUP(A292,INSUMOS_AUX!A:F,6,FALSE),0)</f>
        <v>0.78</v>
      </c>
      <c r="G292" s="185">
        <f>IF(C292="M.O.",VLOOKUP(A292,INSUMOS_AUX!A:F,6,FALSE),0)</f>
        <v>0</v>
      </c>
      <c r="H292" s="259"/>
      <c r="I292" s="259"/>
      <c r="J292">
        <f t="shared" si="45"/>
        <v>20.88</v>
      </c>
    </row>
    <row r="293" spans="1:10">
      <c r="A293" s="185">
        <v>37372</v>
      </c>
      <c r="B293" s="175" t="s">
        <v>9318</v>
      </c>
      <c r="C293" s="176" t="s">
        <v>38</v>
      </c>
      <c r="D293" s="176" t="s">
        <v>83</v>
      </c>
      <c r="E293" s="185">
        <v>0.17399999999999999</v>
      </c>
      <c r="F293" s="164">
        <f>IF(C293="MAT.",VLOOKUP(A293,INSUMOS_AUX!A:F,6,FALSE),0)</f>
        <v>0.35</v>
      </c>
      <c r="G293" s="185">
        <f>IF(C293="M.O.",VLOOKUP(A293,INSUMOS_AUX!A:F,6,FALSE),0)</f>
        <v>0</v>
      </c>
      <c r="H293" s="259"/>
      <c r="I293" s="259"/>
      <c r="J293">
        <f t="shared" si="45"/>
        <v>20.88</v>
      </c>
    </row>
    <row r="294" spans="1:10">
      <c r="A294" s="185">
        <v>37373</v>
      </c>
      <c r="B294" s="175" t="s">
        <v>9319</v>
      </c>
      <c r="C294" s="176" t="s">
        <v>38</v>
      </c>
      <c r="D294" s="176" t="s">
        <v>83</v>
      </c>
      <c r="E294" s="185">
        <v>0.17399999999999999</v>
      </c>
      <c r="F294" s="164">
        <f>IF(C294="MAT.",VLOOKUP(A294,INSUMOS_AUX!A:F,6,FALSE),0)</f>
        <v>7.0000000000000007E-2</v>
      </c>
      <c r="G294" s="185">
        <f>IF(C294="M.O.",VLOOKUP(A294,INSUMOS_AUX!A:F,6,FALSE),0)</f>
        <v>0</v>
      </c>
      <c r="H294" s="259"/>
      <c r="I294" s="259"/>
      <c r="J294">
        <f t="shared" si="45"/>
        <v>20.88</v>
      </c>
    </row>
    <row r="295" spans="1:10">
      <c r="A295" s="185">
        <v>43460</v>
      </c>
      <c r="B295" s="175" t="s">
        <v>16085</v>
      </c>
      <c r="C295" s="176" t="s">
        <v>38</v>
      </c>
      <c r="D295" s="176" t="s">
        <v>83</v>
      </c>
      <c r="E295" s="185">
        <v>0.17399999999999999</v>
      </c>
      <c r="F295" s="164">
        <f>IF(C295="MAT.",VLOOKUP(A295,INSUMOS_AUX!A:F,6,FALSE),0)</f>
        <v>0.55000000000000004</v>
      </c>
      <c r="G295" s="185">
        <f>IF(C295="M.O.",VLOOKUP(A295,INSUMOS_AUX!A:F,6,FALSE),0)</f>
        <v>0</v>
      </c>
      <c r="H295" s="259"/>
      <c r="I295" s="259"/>
      <c r="J295">
        <f t="shared" si="45"/>
        <v>20.88</v>
      </c>
    </row>
    <row r="296" spans="1:10">
      <c r="A296" s="185">
        <v>43484</v>
      </c>
      <c r="B296" s="175" t="s">
        <v>16056</v>
      </c>
      <c r="C296" s="176" t="s">
        <v>38</v>
      </c>
      <c r="D296" s="176" t="s">
        <v>83</v>
      </c>
      <c r="E296" s="185">
        <v>0.17399999999999999</v>
      </c>
      <c r="F296" s="164">
        <f>IF(C296="MAT.",VLOOKUP(A296,INSUMOS_AUX!A:F,6,FALSE),0)</f>
        <v>0.93</v>
      </c>
      <c r="G296" s="185">
        <f>IF(C296="M.O.",VLOOKUP(A296,INSUMOS_AUX!A:F,6,FALSE),0)</f>
        <v>0</v>
      </c>
      <c r="H296" s="259"/>
      <c r="I296" s="259"/>
      <c r="J296">
        <f t="shared" si="45"/>
        <v>20.88</v>
      </c>
    </row>
    <row r="297" spans="1:10">
      <c r="A297" s="78"/>
      <c r="B297" s="79"/>
      <c r="C297" s="79"/>
      <c r="D297" s="79"/>
      <c r="E297" s="79"/>
      <c r="F297" s="79"/>
      <c r="G297" s="79"/>
      <c r="H297" s="257"/>
      <c r="I297" s="257"/>
    </row>
    <row r="298" spans="1:10">
      <c r="A298" s="172" t="s">
        <v>18443</v>
      </c>
      <c r="B298" s="172" t="s">
        <v>6751</v>
      </c>
      <c r="C298" s="173" t="s">
        <v>62</v>
      </c>
      <c r="D298" s="173" t="s">
        <v>65</v>
      </c>
      <c r="E298" s="174">
        <v>500</v>
      </c>
      <c r="F298" s="174">
        <f t="shared" ref="F298:G298" si="46">SUMPRODUCT($E299:$E308,F299:F308)</f>
        <v>49.027059999999999</v>
      </c>
      <c r="G298" s="174">
        <f t="shared" si="46"/>
        <v>3.1470117120000003</v>
      </c>
      <c r="H298" s="260"/>
      <c r="I298" s="260"/>
    </row>
    <row r="299" spans="1:10">
      <c r="A299" s="185">
        <v>21127</v>
      </c>
      <c r="B299" s="175" t="s">
        <v>288</v>
      </c>
      <c r="C299" s="176" t="s">
        <v>38</v>
      </c>
      <c r="D299" s="176" t="s">
        <v>2</v>
      </c>
      <c r="E299" s="185">
        <v>8.9999999999999993E-3</v>
      </c>
      <c r="F299" s="164">
        <f>IF(C299="MAT.",VLOOKUP(A299,INSUMOS_AUX!A:F,6,FALSE),0)</f>
        <v>4</v>
      </c>
      <c r="G299" s="185">
        <f>IF(C299="M.O.",VLOOKUP(A299,INSUMOS_AUX!A:F,6,FALSE),0)</f>
        <v>0</v>
      </c>
      <c r="H299" s="259"/>
      <c r="I299" s="259"/>
      <c r="J299">
        <f t="shared" ref="J299:J308" si="47">$E$298*$E299</f>
        <v>4.5</v>
      </c>
    </row>
    <row r="300" spans="1:10">
      <c r="A300" s="185">
        <v>2436</v>
      </c>
      <c r="B300" s="175" t="s">
        <v>271</v>
      </c>
      <c r="C300" s="176" t="s">
        <v>78</v>
      </c>
      <c r="D300" s="176" t="s">
        <v>83</v>
      </c>
      <c r="E300" s="185">
        <v>0.13128960000000001</v>
      </c>
      <c r="F300" s="164">
        <f>IF(C300="MAT.",VLOOKUP(A300,INSUMOS_AUX!A:F,6,FALSE),0)</f>
        <v>0</v>
      </c>
      <c r="G300" s="185">
        <f>IF(C300="M.O.",VLOOKUP(A300,INSUMOS_AUX!A:F,6,FALSE),0)</f>
        <v>14.08</v>
      </c>
      <c r="H300" s="259"/>
      <c r="I300" s="259"/>
      <c r="J300">
        <f t="shared" si="47"/>
        <v>65.644800000000004</v>
      </c>
    </row>
    <row r="301" spans="1:10">
      <c r="A301" s="185">
        <v>247</v>
      </c>
      <c r="B301" s="175" t="s">
        <v>284</v>
      </c>
      <c r="C301" s="176" t="s">
        <v>78</v>
      </c>
      <c r="D301" s="176" t="s">
        <v>83</v>
      </c>
      <c r="E301" s="185">
        <v>0.13128960000000001</v>
      </c>
      <c r="F301" s="164">
        <f>IF(C301="MAT.",VLOOKUP(A301,INSUMOS_AUX!A:F,6,FALSE),0)</f>
        <v>0</v>
      </c>
      <c r="G301" s="185">
        <f>IF(C301="M.O.",VLOOKUP(A301,INSUMOS_AUX!A:F,6,FALSE),0)</f>
        <v>9.89</v>
      </c>
      <c r="H301" s="259"/>
      <c r="I301" s="259"/>
      <c r="J301">
        <f t="shared" si="47"/>
        <v>65.644800000000004</v>
      </c>
    </row>
    <row r="302" spans="1:10">
      <c r="A302" s="185">
        <v>37370</v>
      </c>
      <c r="B302" s="175" t="s">
        <v>9316</v>
      </c>
      <c r="C302" s="176" t="s">
        <v>38</v>
      </c>
      <c r="D302" s="176" t="s">
        <v>83</v>
      </c>
      <c r="E302" s="185">
        <v>0.25600000000000001</v>
      </c>
      <c r="F302" s="164">
        <f>IF(C302="MAT.",VLOOKUP(A302,INSUMOS_AUX!A:F,6,FALSE),0)</f>
        <v>1.63</v>
      </c>
      <c r="G302" s="185">
        <f>IF(C302="M.O.",VLOOKUP(A302,INSUMOS_AUX!A:F,6,FALSE),0)</f>
        <v>0</v>
      </c>
      <c r="H302" s="259"/>
      <c r="I302" s="259"/>
      <c r="J302">
        <f t="shared" si="47"/>
        <v>128</v>
      </c>
    </row>
    <row r="303" spans="1:10">
      <c r="A303" s="185">
        <v>37371</v>
      </c>
      <c r="B303" s="175" t="s">
        <v>9317</v>
      </c>
      <c r="C303" s="176" t="s">
        <v>38</v>
      </c>
      <c r="D303" s="176" t="s">
        <v>83</v>
      </c>
      <c r="E303" s="185">
        <v>0.25600000000000001</v>
      </c>
      <c r="F303" s="164">
        <f>IF(C303="MAT.",VLOOKUP(A303,INSUMOS_AUX!A:F,6,FALSE),0)</f>
        <v>0.78</v>
      </c>
      <c r="G303" s="185">
        <f>IF(C303="M.O.",VLOOKUP(A303,INSUMOS_AUX!A:F,6,FALSE),0)</f>
        <v>0</v>
      </c>
      <c r="H303" s="259"/>
      <c r="I303" s="259"/>
      <c r="J303">
        <f t="shared" si="47"/>
        <v>128</v>
      </c>
    </row>
    <row r="304" spans="1:10">
      <c r="A304" s="185">
        <v>37372</v>
      </c>
      <c r="B304" s="175" t="s">
        <v>9318</v>
      </c>
      <c r="C304" s="176" t="s">
        <v>38</v>
      </c>
      <c r="D304" s="176" t="s">
        <v>83</v>
      </c>
      <c r="E304" s="185">
        <v>0.25600000000000001</v>
      </c>
      <c r="F304" s="164">
        <f>IF(C304="MAT.",VLOOKUP(A304,INSUMOS_AUX!A:F,6,FALSE),0)</f>
        <v>0.35</v>
      </c>
      <c r="G304" s="185">
        <f>IF(C304="M.O.",VLOOKUP(A304,INSUMOS_AUX!A:F,6,FALSE),0)</f>
        <v>0</v>
      </c>
      <c r="H304" s="259"/>
      <c r="I304" s="259"/>
      <c r="J304">
        <f t="shared" si="47"/>
        <v>128</v>
      </c>
    </row>
    <row r="305" spans="1:10">
      <c r="A305" s="185">
        <v>37373</v>
      </c>
      <c r="B305" s="175" t="s">
        <v>9319</v>
      </c>
      <c r="C305" s="176" t="s">
        <v>38</v>
      </c>
      <c r="D305" s="176" t="s">
        <v>83</v>
      </c>
      <c r="E305" s="185">
        <v>0.25600000000000001</v>
      </c>
      <c r="F305" s="164">
        <f>IF(C305="MAT.",VLOOKUP(A305,INSUMOS_AUX!A:F,6,FALSE),0)</f>
        <v>7.0000000000000007E-2</v>
      </c>
      <c r="G305" s="185">
        <f>IF(C305="M.O.",VLOOKUP(A305,INSUMOS_AUX!A:F,6,FALSE),0)</f>
        <v>0</v>
      </c>
      <c r="H305" s="259"/>
      <c r="I305" s="259"/>
      <c r="J305">
        <f t="shared" si="47"/>
        <v>128</v>
      </c>
    </row>
    <row r="306" spans="1:10">
      <c r="A306" s="185">
        <v>43460</v>
      </c>
      <c r="B306" s="175" t="s">
        <v>16085</v>
      </c>
      <c r="C306" s="176" t="s">
        <v>38</v>
      </c>
      <c r="D306" s="176" t="s">
        <v>83</v>
      </c>
      <c r="E306" s="185">
        <v>0.25600000000000001</v>
      </c>
      <c r="F306" s="164">
        <f>IF(C306="MAT.",VLOOKUP(A306,INSUMOS_AUX!A:F,6,FALSE),0)</f>
        <v>0.55000000000000004</v>
      </c>
      <c r="G306" s="185">
        <f>IF(C306="M.O.",VLOOKUP(A306,INSUMOS_AUX!A:F,6,FALSE),0)</f>
        <v>0</v>
      </c>
      <c r="H306" s="259"/>
      <c r="I306" s="259"/>
      <c r="J306">
        <f t="shared" si="47"/>
        <v>128</v>
      </c>
    </row>
    <row r="307" spans="1:10">
      <c r="A307" s="185">
        <v>43484</v>
      </c>
      <c r="B307" s="175" t="s">
        <v>16056</v>
      </c>
      <c r="C307" s="176" t="s">
        <v>38</v>
      </c>
      <c r="D307" s="176" t="s">
        <v>83</v>
      </c>
      <c r="E307" s="185">
        <v>0.25600000000000001</v>
      </c>
      <c r="F307" s="164">
        <f>IF(C307="MAT.",VLOOKUP(A307,INSUMOS_AUX!A:F,6,FALSE),0)</f>
        <v>0.93</v>
      </c>
      <c r="G307" s="185">
        <f>IF(C307="M.O.",VLOOKUP(A307,INSUMOS_AUX!A:F,6,FALSE),0)</f>
        <v>0</v>
      </c>
      <c r="H307" s="259"/>
      <c r="I307" s="259"/>
      <c r="J307">
        <f t="shared" si="47"/>
        <v>128</v>
      </c>
    </row>
    <row r="308" spans="1:10">
      <c r="A308" s="185">
        <v>998</v>
      </c>
      <c r="B308" s="175" t="s">
        <v>937</v>
      </c>
      <c r="C308" s="176" t="s">
        <v>38</v>
      </c>
      <c r="D308" s="176" t="s">
        <v>65</v>
      </c>
      <c r="E308" s="185">
        <v>1.0149999999999999</v>
      </c>
      <c r="F308" s="164">
        <f>IF(C308="MAT.",VLOOKUP(A308,INSUMOS_AUX!A:F,6,FALSE),0)</f>
        <v>47.18</v>
      </c>
      <c r="G308" s="185">
        <f>IF(C308="M.O.",VLOOKUP(A308,INSUMOS_AUX!A:F,6,FALSE),0)</f>
        <v>0</v>
      </c>
      <c r="H308" s="259"/>
      <c r="I308" s="259"/>
      <c r="J308">
        <f t="shared" si="47"/>
        <v>507.49999999999994</v>
      </c>
    </row>
    <row r="309" spans="1:10">
      <c r="A309" s="78"/>
      <c r="B309" s="79"/>
      <c r="C309" s="79"/>
      <c r="D309" s="79"/>
      <c r="E309" s="79"/>
      <c r="F309" s="79"/>
      <c r="G309" s="79"/>
      <c r="H309" s="257"/>
      <c r="I309" s="257"/>
    </row>
    <row r="310" spans="1:10">
      <c r="A310" s="172" t="s">
        <v>18444</v>
      </c>
      <c r="B310" s="172" t="s">
        <v>6757</v>
      </c>
      <c r="C310" s="173" t="s">
        <v>62</v>
      </c>
      <c r="D310" s="173" t="s">
        <v>65</v>
      </c>
      <c r="E310" s="174">
        <v>150</v>
      </c>
      <c r="F310" s="174">
        <f t="shared" ref="F310:G310" si="48">SUMPRODUCT($E311:$E320,F311:F320)</f>
        <v>96.552789999999973</v>
      </c>
      <c r="G310" s="174">
        <f t="shared" si="48"/>
        <v>5.212238148</v>
      </c>
      <c r="H310" s="260"/>
      <c r="I310" s="260"/>
    </row>
    <row r="311" spans="1:10">
      <c r="A311" s="185">
        <v>1000</v>
      </c>
      <c r="B311" s="175" t="s">
        <v>926</v>
      </c>
      <c r="C311" s="176" t="s">
        <v>38</v>
      </c>
      <c r="D311" s="176" t="s">
        <v>65</v>
      </c>
      <c r="E311" s="185">
        <v>1.0149999999999999</v>
      </c>
      <c r="F311" s="164">
        <f>IF(C311="MAT.",VLOOKUP(A311,INSUMOS_AUX!A:F,6,FALSE),0)</f>
        <v>93.29</v>
      </c>
      <c r="G311" s="185">
        <f>IF(C311="M.O.",VLOOKUP(A311,INSUMOS_AUX!A:F,6,FALSE),0)</f>
        <v>0</v>
      </c>
      <c r="H311" s="259"/>
      <c r="I311" s="259"/>
      <c r="J311">
        <f t="shared" ref="J311:J320" si="49">$E$310*$E311</f>
        <v>152.24999999999997</v>
      </c>
    </row>
    <row r="312" spans="1:10">
      <c r="A312" s="185">
        <v>21127</v>
      </c>
      <c r="B312" s="175" t="s">
        <v>288</v>
      </c>
      <c r="C312" s="176" t="s">
        <v>38</v>
      </c>
      <c r="D312" s="176" t="s">
        <v>2</v>
      </c>
      <c r="E312" s="185">
        <v>8.9999999999999993E-3</v>
      </c>
      <c r="F312" s="164">
        <f>IF(C312="MAT.",VLOOKUP(A312,INSUMOS_AUX!A:F,6,FALSE),0)</f>
        <v>4</v>
      </c>
      <c r="G312" s="185">
        <f>IF(C312="M.O.",VLOOKUP(A312,INSUMOS_AUX!A:F,6,FALSE),0)</f>
        <v>0</v>
      </c>
      <c r="H312" s="259"/>
      <c r="I312" s="259"/>
      <c r="J312">
        <f t="shared" si="49"/>
        <v>1.3499999999999999</v>
      </c>
    </row>
    <row r="313" spans="1:10">
      <c r="A313" s="185">
        <v>2436</v>
      </c>
      <c r="B313" s="175" t="s">
        <v>271</v>
      </c>
      <c r="C313" s="176" t="s">
        <v>78</v>
      </c>
      <c r="D313" s="176" t="s">
        <v>83</v>
      </c>
      <c r="E313" s="185">
        <v>0.21744839999999999</v>
      </c>
      <c r="F313" s="164">
        <f>IF(C313="MAT.",VLOOKUP(A313,INSUMOS_AUX!A:F,6,FALSE),0)</f>
        <v>0</v>
      </c>
      <c r="G313" s="185">
        <f>IF(C313="M.O.",VLOOKUP(A313,INSUMOS_AUX!A:F,6,FALSE),0)</f>
        <v>14.08</v>
      </c>
      <c r="H313" s="259"/>
      <c r="I313" s="259"/>
      <c r="J313">
        <f t="shared" si="49"/>
        <v>32.617259999999995</v>
      </c>
    </row>
    <row r="314" spans="1:10">
      <c r="A314" s="185">
        <v>247</v>
      </c>
      <c r="B314" s="175" t="s">
        <v>284</v>
      </c>
      <c r="C314" s="176" t="s">
        <v>78</v>
      </c>
      <c r="D314" s="176" t="s">
        <v>83</v>
      </c>
      <c r="E314" s="185">
        <v>0.21744839999999999</v>
      </c>
      <c r="F314" s="164">
        <f>IF(C314="MAT.",VLOOKUP(A314,INSUMOS_AUX!A:F,6,FALSE),0)</f>
        <v>0</v>
      </c>
      <c r="G314" s="185">
        <f>IF(C314="M.O.",VLOOKUP(A314,INSUMOS_AUX!A:F,6,FALSE),0)</f>
        <v>9.89</v>
      </c>
      <c r="H314" s="259"/>
      <c r="I314" s="259"/>
      <c r="J314">
        <f t="shared" si="49"/>
        <v>32.617259999999995</v>
      </c>
    </row>
    <row r="315" spans="1:10">
      <c r="A315" s="185">
        <v>37370</v>
      </c>
      <c r="B315" s="175" t="s">
        <v>9316</v>
      </c>
      <c r="C315" s="176" t="s">
        <v>38</v>
      </c>
      <c r="D315" s="176" t="s">
        <v>83</v>
      </c>
      <c r="E315" s="185">
        <v>0.42399999999999999</v>
      </c>
      <c r="F315" s="164">
        <f>IF(C315="MAT.",VLOOKUP(A315,INSUMOS_AUX!A:F,6,FALSE),0)</f>
        <v>1.63</v>
      </c>
      <c r="G315" s="185">
        <f>IF(C315="M.O.",VLOOKUP(A315,INSUMOS_AUX!A:F,6,FALSE),0)</f>
        <v>0</v>
      </c>
      <c r="H315" s="259"/>
      <c r="I315" s="259"/>
      <c r="J315">
        <f t="shared" si="49"/>
        <v>63.6</v>
      </c>
    </row>
    <row r="316" spans="1:10">
      <c r="A316" s="185">
        <v>37371</v>
      </c>
      <c r="B316" s="175" t="s">
        <v>9317</v>
      </c>
      <c r="C316" s="176" t="s">
        <v>38</v>
      </c>
      <c r="D316" s="176" t="s">
        <v>83</v>
      </c>
      <c r="E316" s="185">
        <v>0.42399999999999999</v>
      </c>
      <c r="F316" s="164">
        <f>IF(C316="MAT.",VLOOKUP(A316,INSUMOS_AUX!A:F,6,FALSE),0)</f>
        <v>0.78</v>
      </c>
      <c r="G316" s="185">
        <f>IF(C316="M.O.",VLOOKUP(A316,INSUMOS_AUX!A:F,6,FALSE),0)</f>
        <v>0</v>
      </c>
      <c r="H316" s="259"/>
      <c r="I316" s="259"/>
      <c r="J316">
        <f t="shared" si="49"/>
        <v>63.6</v>
      </c>
    </row>
    <row r="317" spans="1:10">
      <c r="A317" s="185">
        <v>37372</v>
      </c>
      <c r="B317" s="175" t="s">
        <v>9318</v>
      </c>
      <c r="C317" s="176" t="s">
        <v>38</v>
      </c>
      <c r="D317" s="176" t="s">
        <v>83</v>
      </c>
      <c r="E317" s="185">
        <v>0.42399999999999999</v>
      </c>
      <c r="F317" s="164">
        <f>IF(C317="MAT.",VLOOKUP(A317,INSUMOS_AUX!A:F,6,FALSE),0)</f>
        <v>0.35</v>
      </c>
      <c r="G317" s="185">
        <f>IF(C317="M.O.",VLOOKUP(A317,INSUMOS_AUX!A:F,6,FALSE),0)</f>
        <v>0</v>
      </c>
      <c r="H317" s="259"/>
      <c r="I317" s="259"/>
      <c r="J317">
        <f t="shared" si="49"/>
        <v>63.6</v>
      </c>
    </row>
    <row r="318" spans="1:10">
      <c r="A318" s="185">
        <v>37373</v>
      </c>
      <c r="B318" s="175" t="s">
        <v>9319</v>
      </c>
      <c r="C318" s="176" t="s">
        <v>38</v>
      </c>
      <c r="D318" s="176" t="s">
        <v>83</v>
      </c>
      <c r="E318" s="185">
        <v>0.42399999999999999</v>
      </c>
      <c r="F318" s="164">
        <f>IF(C318="MAT.",VLOOKUP(A318,INSUMOS_AUX!A:F,6,FALSE),0)</f>
        <v>7.0000000000000007E-2</v>
      </c>
      <c r="G318" s="185">
        <f>IF(C318="M.O.",VLOOKUP(A318,INSUMOS_AUX!A:F,6,FALSE),0)</f>
        <v>0</v>
      </c>
      <c r="H318" s="259"/>
      <c r="I318" s="259"/>
      <c r="J318">
        <f t="shared" si="49"/>
        <v>63.6</v>
      </c>
    </row>
    <row r="319" spans="1:10">
      <c r="A319" s="185">
        <v>43460</v>
      </c>
      <c r="B319" s="175" t="s">
        <v>16085</v>
      </c>
      <c r="C319" s="176" t="s">
        <v>38</v>
      </c>
      <c r="D319" s="176" t="s">
        <v>83</v>
      </c>
      <c r="E319" s="185">
        <v>0.42399999999999999</v>
      </c>
      <c r="F319" s="164">
        <f>IF(C319="MAT.",VLOOKUP(A319,INSUMOS_AUX!A:F,6,FALSE),0)</f>
        <v>0.55000000000000004</v>
      </c>
      <c r="G319" s="185">
        <f>IF(C319="M.O.",VLOOKUP(A319,INSUMOS_AUX!A:F,6,FALSE),0)</f>
        <v>0</v>
      </c>
      <c r="H319" s="259"/>
      <c r="I319" s="259"/>
      <c r="J319">
        <f t="shared" si="49"/>
        <v>63.6</v>
      </c>
    </row>
    <row r="320" spans="1:10">
      <c r="A320" s="185">
        <v>43484</v>
      </c>
      <c r="B320" s="175" t="s">
        <v>16056</v>
      </c>
      <c r="C320" s="176" t="s">
        <v>38</v>
      </c>
      <c r="D320" s="176" t="s">
        <v>83</v>
      </c>
      <c r="E320" s="185">
        <v>0.42399999999999999</v>
      </c>
      <c r="F320" s="164">
        <f>IF(C320="MAT.",VLOOKUP(A320,INSUMOS_AUX!A:F,6,FALSE),0)</f>
        <v>0.93</v>
      </c>
      <c r="G320" s="185">
        <f>IF(C320="M.O.",VLOOKUP(A320,INSUMOS_AUX!A:F,6,FALSE),0)</f>
        <v>0</v>
      </c>
      <c r="H320" s="259"/>
      <c r="I320" s="259"/>
      <c r="J320">
        <f t="shared" si="49"/>
        <v>63.6</v>
      </c>
    </row>
    <row r="321" spans="1:10">
      <c r="A321" s="78"/>
      <c r="B321" s="79"/>
      <c r="C321" s="79"/>
      <c r="D321" s="79"/>
      <c r="E321" s="79"/>
      <c r="F321" s="79"/>
      <c r="G321" s="79"/>
      <c r="H321" s="257"/>
      <c r="I321" s="257"/>
    </row>
    <row r="322" spans="1:10">
      <c r="A322" s="172" t="s">
        <v>4841</v>
      </c>
      <c r="B322" s="172" t="s">
        <v>4842</v>
      </c>
      <c r="C322" s="173" t="s">
        <v>62</v>
      </c>
      <c r="D322" s="173" t="s">
        <v>2</v>
      </c>
      <c r="E322" s="174">
        <v>8</v>
      </c>
      <c r="F322" s="174">
        <f t="shared" ref="F322:G322" si="50">SUMPRODUCT($E323:$E332,F323:F332)</f>
        <v>10.308919999999997</v>
      </c>
      <c r="G322" s="174">
        <f t="shared" si="50"/>
        <v>1.6226779140000001</v>
      </c>
      <c r="H322" s="260"/>
      <c r="I322" s="260"/>
    </row>
    <row r="323" spans="1:10">
      <c r="A323" s="185">
        <v>1571</v>
      </c>
      <c r="B323" s="175" t="s">
        <v>291</v>
      </c>
      <c r="C323" s="176" t="s">
        <v>38</v>
      </c>
      <c r="D323" s="176" t="s">
        <v>2</v>
      </c>
      <c r="E323" s="185">
        <v>1</v>
      </c>
      <c r="F323" s="164">
        <f>IF(C323="MAT.",VLOOKUP(A323,INSUMOS_AUX!A:F,6,FALSE),0)</f>
        <v>0.71</v>
      </c>
      <c r="G323" s="185">
        <f>IF(C323="M.O.",VLOOKUP(A323,INSUMOS_AUX!A:F,6,FALSE),0)</f>
        <v>0</v>
      </c>
      <c r="H323" s="259"/>
      <c r="I323" s="259"/>
      <c r="J323">
        <f t="shared" ref="J323:J332" si="51">$E$322*$E323</f>
        <v>8</v>
      </c>
    </row>
    <row r="324" spans="1:10">
      <c r="A324" s="185">
        <v>2436</v>
      </c>
      <c r="B324" s="175" t="s">
        <v>271</v>
      </c>
      <c r="C324" s="176" t="s">
        <v>78</v>
      </c>
      <c r="D324" s="176" t="s">
        <v>83</v>
      </c>
      <c r="E324" s="185">
        <v>6.7696199999999998E-2</v>
      </c>
      <c r="F324" s="164">
        <f>IF(C324="MAT.",VLOOKUP(A324,INSUMOS_AUX!A:F,6,FALSE),0)</f>
        <v>0</v>
      </c>
      <c r="G324" s="185">
        <f>IF(C324="M.O.",VLOOKUP(A324,INSUMOS_AUX!A:F,6,FALSE),0)</f>
        <v>14.08</v>
      </c>
      <c r="H324" s="259"/>
      <c r="I324" s="259"/>
      <c r="J324">
        <f t="shared" si="51"/>
        <v>0.54156959999999998</v>
      </c>
    </row>
    <row r="325" spans="1:10">
      <c r="A325" s="185">
        <v>247</v>
      </c>
      <c r="B325" s="175" t="s">
        <v>284</v>
      </c>
      <c r="C325" s="176" t="s">
        <v>78</v>
      </c>
      <c r="D325" s="176" t="s">
        <v>83</v>
      </c>
      <c r="E325" s="185">
        <v>6.7696199999999998E-2</v>
      </c>
      <c r="F325" s="164">
        <f>IF(C325="MAT.",VLOOKUP(A325,INSUMOS_AUX!A:F,6,FALSE),0)</f>
        <v>0</v>
      </c>
      <c r="G325" s="185">
        <f>IF(C325="M.O.",VLOOKUP(A325,INSUMOS_AUX!A:F,6,FALSE),0)</f>
        <v>9.89</v>
      </c>
      <c r="H325" s="259"/>
      <c r="I325" s="259"/>
      <c r="J325">
        <f t="shared" si="51"/>
        <v>0.54156959999999998</v>
      </c>
    </row>
    <row r="326" spans="1:10">
      <c r="A326" s="185">
        <v>34653</v>
      </c>
      <c r="B326" s="175" t="s">
        <v>292</v>
      </c>
      <c r="C326" s="176" t="s">
        <v>38</v>
      </c>
      <c r="D326" s="176" t="s">
        <v>2</v>
      </c>
      <c r="E326" s="185">
        <v>1</v>
      </c>
      <c r="F326" s="164">
        <f>IF(C326="MAT.",VLOOKUP(A326,INSUMOS_AUX!A:F,6,FALSE),0)</f>
        <v>9.0299999999999994</v>
      </c>
      <c r="G326" s="185">
        <f>IF(C326="M.O.",VLOOKUP(A326,INSUMOS_AUX!A:F,6,FALSE),0)</f>
        <v>0</v>
      </c>
      <c r="H326" s="259"/>
      <c r="I326" s="259"/>
      <c r="J326">
        <f t="shared" si="51"/>
        <v>8</v>
      </c>
    </row>
    <row r="327" spans="1:10">
      <c r="A327" s="185">
        <v>37370</v>
      </c>
      <c r="B327" s="175" t="s">
        <v>9316</v>
      </c>
      <c r="C327" s="176" t="s">
        <v>38</v>
      </c>
      <c r="D327" s="176" t="s">
        <v>83</v>
      </c>
      <c r="E327" s="185">
        <v>0.13200000000000001</v>
      </c>
      <c r="F327" s="164">
        <f>IF(C327="MAT.",VLOOKUP(A327,INSUMOS_AUX!A:F,6,FALSE),0)</f>
        <v>1.63</v>
      </c>
      <c r="G327" s="185">
        <f>IF(C327="M.O.",VLOOKUP(A327,INSUMOS_AUX!A:F,6,FALSE),0)</f>
        <v>0</v>
      </c>
      <c r="H327" s="259"/>
      <c r="I327" s="259"/>
      <c r="J327">
        <f t="shared" si="51"/>
        <v>1.056</v>
      </c>
    </row>
    <row r="328" spans="1:10">
      <c r="A328" s="185">
        <v>37371</v>
      </c>
      <c r="B328" s="175" t="s">
        <v>9317</v>
      </c>
      <c r="C328" s="176" t="s">
        <v>38</v>
      </c>
      <c r="D328" s="176" t="s">
        <v>83</v>
      </c>
      <c r="E328" s="185">
        <v>0.13200000000000001</v>
      </c>
      <c r="F328" s="164">
        <f>IF(C328="MAT.",VLOOKUP(A328,INSUMOS_AUX!A:F,6,FALSE),0)</f>
        <v>0.78</v>
      </c>
      <c r="G328" s="185">
        <f>IF(C328="M.O.",VLOOKUP(A328,INSUMOS_AUX!A:F,6,FALSE),0)</f>
        <v>0</v>
      </c>
      <c r="H328" s="259"/>
      <c r="I328" s="259"/>
      <c r="J328">
        <f t="shared" si="51"/>
        <v>1.056</v>
      </c>
    </row>
    <row r="329" spans="1:10">
      <c r="A329" s="185">
        <v>37372</v>
      </c>
      <c r="B329" s="175" t="s">
        <v>9318</v>
      </c>
      <c r="C329" s="176" t="s">
        <v>38</v>
      </c>
      <c r="D329" s="176" t="s">
        <v>83</v>
      </c>
      <c r="E329" s="185">
        <v>0.13200000000000001</v>
      </c>
      <c r="F329" s="164">
        <f>IF(C329="MAT.",VLOOKUP(A329,INSUMOS_AUX!A:F,6,FALSE),0)</f>
        <v>0.35</v>
      </c>
      <c r="G329" s="185">
        <f>IF(C329="M.O.",VLOOKUP(A329,INSUMOS_AUX!A:F,6,FALSE),0)</f>
        <v>0</v>
      </c>
      <c r="H329" s="259"/>
      <c r="I329" s="259"/>
      <c r="J329">
        <f t="shared" si="51"/>
        <v>1.056</v>
      </c>
    </row>
    <row r="330" spans="1:10">
      <c r="A330" s="185">
        <v>37373</v>
      </c>
      <c r="B330" s="175" t="s">
        <v>9319</v>
      </c>
      <c r="C330" s="176" t="s">
        <v>38</v>
      </c>
      <c r="D330" s="176" t="s">
        <v>83</v>
      </c>
      <c r="E330" s="185">
        <v>0.13200000000000001</v>
      </c>
      <c r="F330" s="164">
        <f>IF(C330="MAT.",VLOOKUP(A330,INSUMOS_AUX!A:F,6,FALSE),0)</f>
        <v>7.0000000000000007E-2</v>
      </c>
      <c r="G330" s="185">
        <f>IF(C330="M.O.",VLOOKUP(A330,INSUMOS_AUX!A:F,6,FALSE),0)</f>
        <v>0</v>
      </c>
      <c r="H330" s="259"/>
      <c r="I330" s="259"/>
      <c r="J330">
        <f t="shared" si="51"/>
        <v>1.056</v>
      </c>
    </row>
    <row r="331" spans="1:10">
      <c r="A331" s="185">
        <v>43460</v>
      </c>
      <c r="B331" s="175" t="s">
        <v>16085</v>
      </c>
      <c r="C331" s="176" t="s">
        <v>38</v>
      </c>
      <c r="D331" s="176" t="s">
        <v>83</v>
      </c>
      <c r="E331" s="185">
        <v>0.13200000000000001</v>
      </c>
      <c r="F331" s="164">
        <f>IF(C331="MAT.",VLOOKUP(A331,INSUMOS_AUX!A:F,6,FALSE),0)</f>
        <v>0.55000000000000004</v>
      </c>
      <c r="G331" s="185">
        <f>IF(C331="M.O.",VLOOKUP(A331,INSUMOS_AUX!A:F,6,FALSE),0)</f>
        <v>0</v>
      </c>
      <c r="H331" s="259"/>
      <c r="I331" s="259"/>
      <c r="J331">
        <f t="shared" si="51"/>
        <v>1.056</v>
      </c>
    </row>
    <row r="332" spans="1:10">
      <c r="A332" s="185">
        <v>43484</v>
      </c>
      <c r="B332" s="175" t="s">
        <v>16056</v>
      </c>
      <c r="C332" s="176" t="s">
        <v>38</v>
      </c>
      <c r="D332" s="176" t="s">
        <v>83</v>
      </c>
      <c r="E332" s="185">
        <v>0.13200000000000001</v>
      </c>
      <c r="F332" s="164">
        <f>IF(C332="MAT.",VLOOKUP(A332,INSUMOS_AUX!A:F,6,FALSE),0)</f>
        <v>0.93</v>
      </c>
      <c r="G332" s="185">
        <f>IF(C332="M.O.",VLOOKUP(A332,INSUMOS_AUX!A:F,6,FALSE),0)</f>
        <v>0</v>
      </c>
      <c r="H332" s="259"/>
      <c r="I332" s="259"/>
      <c r="J332">
        <f t="shared" si="51"/>
        <v>1.056</v>
      </c>
    </row>
    <row r="333" spans="1:10">
      <c r="A333" s="78"/>
      <c r="B333" s="79"/>
      <c r="C333" s="79"/>
      <c r="D333" s="79"/>
      <c r="E333" s="79"/>
      <c r="F333" s="79"/>
      <c r="G333" s="79"/>
      <c r="H333" s="257"/>
      <c r="I333" s="257"/>
    </row>
    <row r="334" spans="1:10">
      <c r="A334" s="172" t="s">
        <v>18445</v>
      </c>
      <c r="B334" s="172" t="s">
        <v>18446</v>
      </c>
      <c r="C334" s="173" t="s">
        <v>62</v>
      </c>
      <c r="D334" s="173" t="s">
        <v>65</v>
      </c>
      <c r="E334" s="174">
        <v>24</v>
      </c>
      <c r="F334" s="174">
        <f t="shared" ref="F334:G334" si="52">SUMPRODUCT($E335:$E349,F335:F349)</f>
        <v>10.672210504199999</v>
      </c>
      <c r="G334" s="174">
        <f t="shared" si="52"/>
        <v>7.3755224231100005</v>
      </c>
      <c r="H334" s="260"/>
      <c r="I334" s="260"/>
    </row>
    <row r="335" spans="1:10">
      <c r="A335" s="185">
        <v>21128</v>
      </c>
      <c r="B335" s="175" t="s">
        <v>9336</v>
      </c>
      <c r="C335" s="176" t="s">
        <v>38</v>
      </c>
      <c r="D335" s="176" t="s">
        <v>65</v>
      </c>
      <c r="E335" s="185">
        <v>1.05</v>
      </c>
      <c r="F335" s="164">
        <f>IF(C335="MAT.",VLOOKUP(A335,INSUMOS_AUX!A:F,6,FALSE),0)</f>
        <v>7</v>
      </c>
      <c r="G335" s="185">
        <f>IF(C335="M.O.",VLOOKUP(A335,INSUMOS_AUX!A:F,6,FALSE),0)</f>
        <v>0</v>
      </c>
      <c r="H335" s="259"/>
      <c r="I335" s="259"/>
      <c r="J335">
        <f t="shared" ref="J335:J349" si="53">$E$334*$E335</f>
        <v>25.200000000000003</v>
      </c>
    </row>
    <row r="336" spans="1:10">
      <c r="A336" s="185">
        <v>2436</v>
      </c>
      <c r="B336" s="175" t="s">
        <v>271</v>
      </c>
      <c r="C336" s="176" t="s">
        <v>78</v>
      </c>
      <c r="D336" s="176" t="s">
        <v>83</v>
      </c>
      <c r="E336" s="185">
        <v>0.261854963</v>
      </c>
      <c r="F336" s="164">
        <f>IF(C336="MAT.",VLOOKUP(A336,INSUMOS_AUX!A:F,6,FALSE),0)</f>
        <v>0</v>
      </c>
      <c r="G336" s="185">
        <f>IF(C336="M.O.",VLOOKUP(A336,INSUMOS_AUX!A:F,6,FALSE),0)</f>
        <v>14.08</v>
      </c>
      <c r="H336" s="259"/>
      <c r="I336" s="259"/>
      <c r="J336">
        <f t="shared" si="53"/>
        <v>6.2845191119999999</v>
      </c>
    </row>
    <row r="337" spans="1:10">
      <c r="A337" s="185">
        <v>246</v>
      </c>
      <c r="B337" s="175" t="s">
        <v>111</v>
      </c>
      <c r="C337" s="176" t="s">
        <v>78</v>
      </c>
      <c r="D337" s="176" t="s">
        <v>83</v>
      </c>
      <c r="E337" s="185">
        <v>1.0123999999999999E-2</v>
      </c>
      <c r="F337" s="164">
        <f>IF(C337="MAT.",VLOOKUP(A337,INSUMOS_AUX!A:F,6,FALSE),0)</f>
        <v>0</v>
      </c>
      <c r="G337" s="185">
        <f>IF(C337="M.O.",VLOOKUP(A337,INSUMOS_AUX!A:F,6,FALSE),0)</f>
        <v>9.98</v>
      </c>
      <c r="H337" s="259"/>
      <c r="I337" s="259"/>
      <c r="J337">
        <f t="shared" si="53"/>
        <v>0.24297599999999997</v>
      </c>
    </row>
    <row r="338" spans="1:10">
      <c r="A338" s="185">
        <v>247</v>
      </c>
      <c r="B338" s="175" t="s">
        <v>284</v>
      </c>
      <c r="C338" s="176" t="s">
        <v>78</v>
      </c>
      <c r="D338" s="176" t="s">
        <v>83</v>
      </c>
      <c r="E338" s="185">
        <v>0.261854963</v>
      </c>
      <c r="F338" s="164">
        <f>IF(C338="MAT.",VLOOKUP(A338,INSUMOS_AUX!A:F,6,FALSE),0)</f>
        <v>0</v>
      </c>
      <c r="G338" s="185">
        <f>IF(C338="M.O.",VLOOKUP(A338,INSUMOS_AUX!A:F,6,FALSE),0)</f>
        <v>9.89</v>
      </c>
      <c r="H338" s="259"/>
      <c r="I338" s="259"/>
      <c r="J338">
        <f t="shared" si="53"/>
        <v>6.2845191119999999</v>
      </c>
    </row>
    <row r="339" spans="1:10">
      <c r="A339" s="185">
        <v>2637</v>
      </c>
      <c r="B339" s="175" t="s">
        <v>2696</v>
      </c>
      <c r="C339" s="176" t="s">
        <v>38</v>
      </c>
      <c r="D339" s="176" t="s">
        <v>2</v>
      </c>
      <c r="E339" s="185">
        <v>0.33329999999999999</v>
      </c>
      <c r="F339" s="164">
        <f>IF(C339="MAT.",VLOOKUP(A339,INSUMOS_AUX!A:F,6,FALSE),0)</f>
        <v>1.29</v>
      </c>
      <c r="G339" s="185">
        <f>IF(C339="M.O.",VLOOKUP(A339,INSUMOS_AUX!A:F,6,FALSE),0)</f>
        <v>0</v>
      </c>
      <c r="H339" s="259"/>
      <c r="I339" s="259"/>
      <c r="J339">
        <f t="shared" si="53"/>
        <v>7.9992000000000001</v>
      </c>
    </row>
    <row r="340" spans="1:10">
      <c r="A340" s="185">
        <v>2696</v>
      </c>
      <c r="B340" s="175" t="s">
        <v>102</v>
      </c>
      <c r="C340" s="176" t="s">
        <v>78</v>
      </c>
      <c r="D340" s="176" t="s">
        <v>83</v>
      </c>
      <c r="E340" s="185">
        <v>7.0868E-2</v>
      </c>
      <c r="F340" s="164">
        <f>IF(C340="MAT.",VLOOKUP(A340,INSUMOS_AUX!A:F,6,FALSE),0)</f>
        <v>0</v>
      </c>
      <c r="G340" s="185">
        <f>IF(C340="M.O.",VLOOKUP(A340,INSUMOS_AUX!A:F,6,FALSE),0)</f>
        <v>14.08</v>
      </c>
      <c r="H340" s="259"/>
      <c r="I340" s="259"/>
      <c r="J340">
        <f t="shared" si="53"/>
        <v>1.7008320000000001</v>
      </c>
    </row>
    <row r="341" spans="1:10">
      <c r="A341" s="185">
        <v>37370</v>
      </c>
      <c r="B341" s="175" t="s">
        <v>9316</v>
      </c>
      <c r="C341" s="176" t="s">
        <v>38</v>
      </c>
      <c r="D341" s="176" t="s">
        <v>83</v>
      </c>
      <c r="E341" s="185">
        <v>0.59058781999999999</v>
      </c>
      <c r="F341" s="164">
        <f>IF(C341="MAT.",VLOOKUP(A341,INSUMOS_AUX!A:F,6,FALSE),0)</f>
        <v>1.63</v>
      </c>
      <c r="G341" s="185">
        <f>IF(C341="M.O.",VLOOKUP(A341,INSUMOS_AUX!A:F,6,FALSE),0)</f>
        <v>0</v>
      </c>
      <c r="H341" s="259"/>
      <c r="I341" s="259"/>
      <c r="J341">
        <f t="shared" si="53"/>
        <v>14.174107679999999</v>
      </c>
    </row>
    <row r="342" spans="1:10">
      <c r="A342" s="185">
        <v>37371</v>
      </c>
      <c r="B342" s="175" t="s">
        <v>9317</v>
      </c>
      <c r="C342" s="176" t="s">
        <v>38</v>
      </c>
      <c r="D342" s="176" t="s">
        <v>83</v>
      </c>
      <c r="E342" s="185">
        <v>0.59058781999999999</v>
      </c>
      <c r="F342" s="164">
        <f>IF(C342="MAT.",VLOOKUP(A342,INSUMOS_AUX!A:F,6,FALSE),0)</f>
        <v>0.78</v>
      </c>
      <c r="G342" s="185">
        <f>IF(C342="M.O.",VLOOKUP(A342,INSUMOS_AUX!A:F,6,FALSE),0)</f>
        <v>0</v>
      </c>
      <c r="H342" s="259"/>
      <c r="I342" s="259"/>
      <c r="J342">
        <f t="shared" si="53"/>
        <v>14.174107679999999</v>
      </c>
    </row>
    <row r="343" spans="1:10">
      <c r="A343" s="185">
        <v>37372</v>
      </c>
      <c r="B343" s="175" t="s">
        <v>9318</v>
      </c>
      <c r="C343" s="176" t="s">
        <v>38</v>
      </c>
      <c r="D343" s="176" t="s">
        <v>83</v>
      </c>
      <c r="E343" s="185">
        <v>0.59058781999999999</v>
      </c>
      <c r="F343" s="164">
        <f>IF(C343="MAT.",VLOOKUP(A343,INSUMOS_AUX!A:F,6,FALSE),0)</f>
        <v>0.35</v>
      </c>
      <c r="G343" s="185">
        <f>IF(C343="M.O.",VLOOKUP(A343,INSUMOS_AUX!A:F,6,FALSE),0)</f>
        <v>0</v>
      </c>
      <c r="H343" s="259"/>
      <c r="I343" s="259"/>
      <c r="J343">
        <f t="shared" si="53"/>
        <v>14.174107679999999</v>
      </c>
    </row>
    <row r="344" spans="1:10">
      <c r="A344" s="185">
        <v>37373</v>
      </c>
      <c r="B344" s="175" t="s">
        <v>9319</v>
      </c>
      <c r="C344" s="176" t="s">
        <v>38</v>
      </c>
      <c r="D344" s="176" t="s">
        <v>83</v>
      </c>
      <c r="E344" s="185">
        <v>0.59058781999999999</v>
      </c>
      <c r="F344" s="164">
        <f>IF(C344="MAT.",VLOOKUP(A344,INSUMOS_AUX!A:F,6,FALSE),0)</f>
        <v>7.0000000000000007E-2</v>
      </c>
      <c r="G344" s="185">
        <f>IF(C344="M.O.",VLOOKUP(A344,INSUMOS_AUX!A:F,6,FALSE),0)</f>
        <v>0</v>
      </c>
      <c r="H344" s="259"/>
      <c r="I344" s="259"/>
      <c r="J344">
        <f t="shared" si="53"/>
        <v>14.174107679999999</v>
      </c>
    </row>
    <row r="345" spans="1:10">
      <c r="A345" s="185">
        <v>392</v>
      </c>
      <c r="B345" s="175" t="s">
        <v>294</v>
      </c>
      <c r="C345" s="176" t="s">
        <v>38</v>
      </c>
      <c r="D345" s="176" t="s">
        <v>2</v>
      </c>
      <c r="E345" s="185">
        <v>0.66600000000000004</v>
      </c>
      <c r="F345" s="164">
        <f>IF(C345="MAT.",VLOOKUP(A345,INSUMOS_AUX!A:F,6,FALSE),0)</f>
        <v>0.56999999999999995</v>
      </c>
      <c r="G345" s="185">
        <f>IF(C345="M.O.",VLOOKUP(A345,INSUMOS_AUX!A:F,6,FALSE),0)</f>
        <v>0</v>
      </c>
      <c r="H345" s="259"/>
      <c r="I345" s="259"/>
      <c r="J345">
        <f t="shared" si="53"/>
        <v>15.984000000000002</v>
      </c>
    </row>
    <row r="346" spans="1:10">
      <c r="A346" s="185">
        <v>43460</v>
      </c>
      <c r="B346" s="175" t="s">
        <v>16085</v>
      </c>
      <c r="C346" s="176" t="s">
        <v>38</v>
      </c>
      <c r="D346" s="176" t="s">
        <v>83</v>
      </c>
      <c r="E346" s="185">
        <v>0.51058782000000003</v>
      </c>
      <c r="F346" s="164">
        <f>IF(C346="MAT.",VLOOKUP(A346,INSUMOS_AUX!A:F,6,FALSE),0)</f>
        <v>0.55000000000000004</v>
      </c>
      <c r="G346" s="185">
        <f>IF(C346="M.O.",VLOOKUP(A346,INSUMOS_AUX!A:F,6,FALSE),0)</f>
        <v>0</v>
      </c>
      <c r="H346" s="259"/>
      <c r="I346" s="259"/>
      <c r="J346">
        <f t="shared" si="53"/>
        <v>12.254107680000001</v>
      </c>
    </row>
    <row r="347" spans="1:10">
      <c r="A347" s="185">
        <v>43461</v>
      </c>
      <c r="B347" s="175" t="s">
        <v>16087</v>
      </c>
      <c r="C347" s="176" t="s">
        <v>38</v>
      </c>
      <c r="D347" s="176" t="s">
        <v>83</v>
      </c>
      <c r="E347" s="185">
        <v>0.08</v>
      </c>
      <c r="F347" s="164">
        <f>IF(C347="MAT.",VLOOKUP(A347,INSUMOS_AUX!A:F,6,FALSE),0)</f>
        <v>0.24</v>
      </c>
      <c r="G347" s="185">
        <f>IF(C347="M.O.",VLOOKUP(A347,INSUMOS_AUX!A:F,6,FALSE),0)</f>
        <v>0</v>
      </c>
      <c r="H347" s="259"/>
      <c r="I347" s="259"/>
      <c r="J347">
        <f t="shared" si="53"/>
        <v>1.92</v>
      </c>
    </row>
    <row r="348" spans="1:10">
      <c r="A348" s="185">
        <v>43484</v>
      </c>
      <c r="B348" s="175" t="s">
        <v>16056</v>
      </c>
      <c r="C348" s="176" t="s">
        <v>38</v>
      </c>
      <c r="D348" s="176" t="s">
        <v>83</v>
      </c>
      <c r="E348" s="185">
        <v>0.51058782000000003</v>
      </c>
      <c r="F348" s="164">
        <f>IF(C348="MAT.",VLOOKUP(A348,INSUMOS_AUX!A:F,6,FALSE),0)</f>
        <v>0.93</v>
      </c>
      <c r="G348" s="185">
        <f>IF(C348="M.O.",VLOOKUP(A348,INSUMOS_AUX!A:F,6,FALSE),0)</f>
        <v>0</v>
      </c>
      <c r="H348" s="259"/>
      <c r="I348" s="259"/>
      <c r="J348">
        <f t="shared" si="53"/>
        <v>12.254107680000001</v>
      </c>
    </row>
    <row r="349" spans="1:10">
      <c r="A349" s="185">
        <v>43485</v>
      </c>
      <c r="B349" s="175" t="s">
        <v>16058</v>
      </c>
      <c r="C349" s="176" t="s">
        <v>38</v>
      </c>
      <c r="D349" s="176" t="s">
        <v>83</v>
      </c>
      <c r="E349" s="185">
        <v>0.08</v>
      </c>
      <c r="F349" s="164">
        <f>IF(C349="MAT.",VLOOKUP(A349,INSUMOS_AUX!A:F,6,FALSE),0)</f>
        <v>0.83</v>
      </c>
      <c r="G349" s="185">
        <f>IF(C349="M.O.",VLOOKUP(A349,INSUMOS_AUX!A:F,6,FALSE),0)</f>
        <v>0</v>
      </c>
      <c r="H349" s="259"/>
      <c r="I349" s="259"/>
      <c r="J349">
        <f t="shared" si="53"/>
        <v>1.92</v>
      </c>
    </row>
    <row r="350" spans="1:10">
      <c r="A350" s="78"/>
      <c r="B350" s="79"/>
      <c r="C350" s="79"/>
      <c r="D350" s="79"/>
      <c r="E350" s="79"/>
      <c r="F350" s="79"/>
      <c r="G350" s="79"/>
      <c r="H350" s="257"/>
      <c r="I350" s="257"/>
    </row>
    <row r="351" spans="1:10">
      <c r="A351" s="172" t="s">
        <v>18447</v>
      </c>
      <c r="B351" s="172" t="s">
        <v>18448</v>
      </c>
      <c r="C351" s="173" t="s">
        <v>62</v>
      </c>
      <c r="D351" s="173" t="s">
        <v>2</v>
      </c>
      <c r="E351" s="174">
        <v>3</v>
      </c>
      <c r="F351" s="174">
        <f t="shared" ref="F351:G351" si="54">SUMPRODUCT($E352:$E361,F352:F361)</f>
        <v>12.150107999999999</v>
      </c>
      <c r="G351" s="174">
        <f t="shared" si="54"/>
        <v>8.4428423586000001</v>
      </c>
      <c r="H351" s="260"/>
      <c r="I351" s="260"/>
    </row>
    <row r="352" spans="1:10">
      <c r="A352" s="185">
        <v>11950</v>
      </c>
      <c r="B352" s="175" t="s">
        <v>229</v>
      </c>
      <c r="C352" s="176" t="s">
        <v>38</v>
      </c>
      <c r="D352" s="176" t="s">
        <v>2</v>
      </c>
      <c r="E352" s="185">
        <v>2</v>
      </c>
      <c r="F352" s="164">
        <f>IF(C352="MAT.",VLOOKUP(A352,INSUMOS_AUX!A:F,6,FALSE),0)</f>
        <v>0.16</v>
      </c>
      <c r="G352" s="185">
        <f>IF(C352="M.O.",VLOOKUP(A352,INSUMOS_AUX!A:F,6,FALSE),0)</f>
        <v>0</v>
      </c>
      <c r="H352" s="259"/>
      <c r="I352" s="259"/>
      <c r="J352">
        <f t="shared" ref="J352:J361" si="55">$E$351*$E352</f>
        <v>6</v>
      </c>
    </row>
    <row r="353" spans="1:10">
      <c r="A353" s="185">
        <v>2436</v>
      </c>
      <c r="B353" s="175" t="s">
        <v>271</v>
      </c>
      <c r="C353" s="176" t="s">
        <v>78</v>
      </c>
      <c r="D353" s="176" t="s">
        <v>83</v>
      </c>
      <c r="E353" s="185">
        <v>0.35222537999999998</v>
      </c>
      <c r="F353" s="164">
        <f>IF(C353="MAT.",VLOOKUP(A353,INSUMOS_AUX!A:F,6,FALSE),0)</f>
        <v>0</v>
      </c>
      <c r="G353" s="185">
        <f>IF(C353="M.O.",VLOOKUP(A353,INSUMOS_AUX!A:F,6,FALSE),0)</f>
        <v>14.08</v>
      </c>
      <c r="H353" s="259"/>
      <c r="I353" s="259"/>
      <c r="J353">
        <f t="shared" si="55"/>
        <v>1.05667614</v>
      </c>
    </row>
    <row r="354" spans="1:10">
      <c r="A354" s="185">
        <v>247</v>
      </c>
      <c r="B354" s="175" t="s">
        <v>284</v>
      </c>
      <c r="C354" s="176" t="s">
        <v>78</v>
      </c>
      <c r="D354" s="176" t="s">
        <v>83</v>
      </c>
      <c r="E354" s="185">
        <v>0.35222537999999998</v>
      </c>
      <c r="F354" s="164">
        <f>IF(C354="MAT.",VLOOKUP(A354,INSUMOS_AUX!A:F,6,FALSE),0)</f>
        <v>0</v>
      </c>
      <c r="G354" s="185">
        <f>IF(C354="M.O.",VLOOKUP(A354,INSUMOS_AUX!A:F,6,FALSE),0)</f>
        <v>9.89</v>
      </c>
      <c r="H354" s="259"/>
      <c r="I354" s="259"/>
      <c r="J354">
        <f t="shared" si="55"/>
        <v>1.05667614</v>
      </c>
    </row>
    <row r="355" spans="1:10">
      <c r="A355" s="185">
        <v>2559</v>
      </c>
      <c r="B355" s="175" t="s">
        <v>1339</v>
      </c>
      <c r="C355" s="176" t="s">
        <v>38</v>
      </c>
      <c r="D355" s="176" t="s">
        <v>2</v>
      </c>
      <c r="E355" s="185">
        <v>1</v>
      </c>
      <c r="F355" s="164">
        <f>IF(C355="MAT.",VLOOKUP(A355,INSUMOS_AUX!A:F,6,FALSE),0)</f>
        <v>8.8699999999999992</v>
      </c>
      <c r="G355" s="185">
        <f>IF(C355="M.O.",VLOOKUP(A355,INSUMOS_AUX!A:F,6,FALSE),0)</f>
        <v>0</v>
      </c>
      <c r="H355" s="259"/>
      <c r="I355" s="259"/>
      <c r="J355">
        <f t="shared" si="55"/>
        <v>3</v>
      </c>
    </row>
    <row r="356" spans="1:10">
      <c r="A356" s="185">
        <v>37370</v>
      </c>
      <c r="B356" s="175" t="s">
        <v>9316</v>
      </c>
      <c r="C356" s="176" t="s">
        <v>38</v>
      </c>
      <c r="D356" s="176" t="s">
        <v>83</v>
      </c>
      <c r="E356" s="185">
        <v>0.68679999999999997</v>
      </c>
      <c r="F356" s="164">
        <f>IF(C356="MAT.",VLOOKUP(A356,INSUMOS_AUX!A:F,6,FALSE),0)</f>
        <v>1.63</v>
      </c>
      <c r="G356" s="185">
        <f>IF(C356="M.O.",VLOOKUP(A356,INSUMOS_AUX!A:F,6,FALSE),0)</f>
        <v>0</v>
      </c>
      <c r="H356" s="259"/>
      <c r="I356" s="259"/>
      <c r="J356">
        <f t="shared" si="55"/>
        <v>2.0604</v>
      </c>
    </row>
    <row r="357" spans="1:10">
      <c r="A357" s="185">
        <v>37371</v>
      </c>
      <c r="B357" s="175" t="s">
        <v>9317</v>
      </c>
      <c r="C357" s="176" t="s">
        <v>38</v>
      </c>
      <c r="D357" s="176" t="s">
        <v>83</v>
      </c>
      <c r="E357" s="185">
        <v>0.68679999999999997</v>
      </c>
      <c r="F357" s="164">
        <f>IF(C357="MAT.",VLOOKUP(A357,INSUMOS_AUX!A:F,6,FALSE),0)</f>
        <v>0.78</v>
      </c>
      <c r="G357" s="185">
        <f>IF(C357="M.O.",VLOOKUP(A357,INSUMOS_AUX!A:F,6,FALSE),0)</f>
        <v>0</v>
      </c>
      <c r="H357" s="259"/>
      <c r="I357" s="259"/>
      <c r="J357">
        <f t="shared" si="55"/>
        <v>2.0604</v>
      </c>
    </row>
    <row r="358" spans="1:10">
      <c r="A358" s="185">
        <v>37372</v>
      </c>
      <c r="B358" s="175" t="s">
        <v>9318</v>
      </c>
      <c r="C358" s="176" t="s">
        <v>38</v>
      </c>
      <c r="D358" s="176" t="s">
        <v>83</v>
      </c>
      <c r="E358" s="185">
        <v>0.68679999999999997</v>
      </c>
      <c r="F358" s="164">
        <f>IF(C358="MAT.",VLOOKUP(A358,INSUMOS_AUX!A:F,6,FALSE),0)</f>
        <v>0.35</v>
      </c>
      <c r="G358" s="185">
        <f>IF(C358="M.O.",VLOOKUP(A358,INSUMOS_AUX!A:F,6,FALSE),0)</f>
        <v>0</v>
      </c>
      <c r="H358" s="259"/>
      <c r="I358" s="259"/>
      <c r="J358">
        <f t="shared" si="55"/>
        <v>2.0604</v>
      </c>
    </row>
    <row r="359" spans="1:10">
      <c r="A359" s="185">
        <v>37373</v>
      </c>
      <c r="B359" s="175" t="s">
        <v>9319</v>
      </c>
      <c r="C359" s="176" t="s">
        <v>38</v>
      </c>
      <c r="D359" s="176" t="s">
        <v>83</v>
      </c>
      <c r="E359" s="185">
        <v>0.68679999999999997</v>
      </c>
      <c r="F359" s="164">
        <f>IF(C359="MAT.",VLOOKUP(A359,INSUMOS_AUX!A:F,6,FALSE),0)</f>
        <v>7.0000000000000007E-2</v>
      </c>
      <c r="G359" s="185">
        <f>IF(C359="M.O.",VLOOKUP(A359,INSUMOS_AUX!A:F,6,FALSE),0)</f>
        <v>0</v>
      </c>
      <c r="H359" s="259"/>
      <c r="I359" s="259"/>
      <c r="J359">
        <f t="shared" si="55"/>
        <v>2.0604</v>
      </c>
    </row>
    <row r="360" spans="1:10">
      <c r="A360" s="185">
        <v>43460</v>
      </c>
      <c r="B360" s="175" t="s">
        <v>16085</v>
      </c>
      <c r="C360" s="176" t="s">
        <v>38</v>
      </c>
      <c r="D360" s="176" t="s">
        <v>83</v>
      </c>
      <c r="E360" s="185">
        <v>0.68679999999999997</v>
      </c>
      <c r="F360" s="164">
        <f>IF(C360="MAT.",VLOOKUP(A360,INSUMOS_AUX!A:F,6,FALSE),0)</f>
        <v>0.55000000000000004</v>
      </c>
      <c r="G360" s="185">
        <f>IF(C360="M.O.",VLOOKUP(A360,INSUMOS_AUX!A:F,6,FALSE),0)</f>
        <v>0</v>
      </c>
      <c r="H360" s="259"/>
      <c r="I360" s="259"/>
      <c r="J360">
        <f t="shared" si="55"/>
        <v>2.0604</v>
      </c>
    </row>
    <row r="361" spans="1:10">
      <c r="A361" s="185">
        <v>43484</v>
      </c>
      <c r="B361" s="175" t="s">
        <v>16056</v>
      </c>
      <c r="C361" s="176" t="s">
        <v>38</v>
      </c>
      <c r="D361" s="176" t="s">
        <v>83</v>
      </c>
      <c r="E361" s="185">
        <v>0.68679999999999997</v>
      </c>
      <c r="F361" s="164">
        <f>IF(C361="MAT.",VLOOKUP(A361,INSUMOS_AUX!A:F,6,FALSE),0)</f>
        <v>0.93</v>
      </c>
      <c r="G361" s="185">
        <f>IF(C361="M.O.",VLOOKUP(A361,INSUMOS_AUX!A:F,6,FALSE),0)</f>
        <v>0</v>
      </c>
      <c r="H361" s="259"/>
      <c r="I361" s="259"/>
      <c r="J361">
        <f t="shared" si="55"/>
        <v>2.0604</v>
      </c>
    </row>
    <row r="362" spans="1:10">
      <c r="A362" s="78"/>
      <c r="B362" s="79"/>
      <c r="C362" s="79"/>
      <c r="D362" s="79"/>
      <c r="E362" s="79"/>
      <c r="F362" s="79"/>
      <c r="G362" s="79"/>
      <c r="H362" s="257"/>
      <c r="I362" s="257"/>
    </row>
    <row r="363" spans="1:10">
      <c r="A363" s="172" t="s">
        <v>18449</v>
      </c>
      <c r="B363" s="172" t="s">
        <v>18450</v>
      </c>
      <c r="C363" s="173" t="s">
        <v>62</v>
      </c>
      <c r="D363" s="173" t="s">
        <v>2</v>
      </c>
      <c r="E363" s="174">
        <v>8</v>
      </c>
      <c r="F363" s="174">
        <f t="shared" ref="F363:G363" si="56">SUMPRODUCT($E364:$E373,F364:F373)</f>
        <v>10.460107999999998</v>
      </c>
      <c r="G363" s="174">
        <f t="shared" si="56"/>
        <v>8.4428423586000001</v>
      </c>
      <c r="H363" s="260"/>
      <c r="I363" s="260"/>
    </row>
    <row r="364" spans="1:10">
      <c r="A364" s="185">
        <v>11950</v>
      </c>
      <c r="B364" s="175" t="s">
        <v>229</v>
      </c>
      <c r="C364" s="176" t="s">
        <v>38</v>
      </c>
      <c r="D364" s="176" t="s">
        <v>2</v>
      </c>
      <c r="E364" s="185">
        <v>2</v>
      </c>
      <c r="F364" s="164">
        <f>IF(C364="MAT.",VLOOKUP(A364,INSUMOS_AUX!A:F,6,FALSE),0)</f>
        <v>0.16</v>
      </c>
      <c r="G364" s="185">
        <f>IF(C364="M.O.",VLOOKUP(A364,INSUMOS_AUX!A:F,6,FALSE),0)</f>
        <v>0</v>
      </c>
      <c r="H364" s="259"/>
      <c r="I364" s="259"/>
      <c r="J364">
        <f t="shared" ref="J364:J373" si="57">$E$363*$E364</f>
        <v>16</v>
      </c>
    </row>
    <row r="365" spans="1:10">
      <c r="A365" s="185">
        <v>2436</v>
      </c>
      <c r="B365" s="175" t="s">
        <v>271</v>
      </c>
      <c r="C365" s="176" t="s">
        <v>78</v>
      </c>
      <c r="D365" s="176" t="s">
        <v>83</v>
      </c>
      <c r="E365" s="185">
        <v>0.35222537999999998</v>
      </c>
      <c r="F365" s="164">
        <f>IF(C365="MAT.",VLOOKUP(A365,INSUMOS_AUX!A:F,6,FALSE),0)</f>
        <v>0</v>
      </c>
      <c r="G365" s="185">
        <f>IF(C365="M.O.",VLOOKUP(A365,INSUMOS_AUX!A:F,6,FALSE),0)</f>
        <v>14.08</v>
      </c>
      <c r="H365" s="259"/>
      <c r="I365" s="259"/>
      <c r="J365">
        <f t="shared" si="57"/>
        <v>2.8178030399999998</v>
      </c>
    </row>
    <row r="366" spans="1:10">
      <c r="A366" s="185">
        <v>247</v>
      </c>
      <c r="B366" s="175" t="s">
        <v>284</v>
      </c>
      <c r="C366" s="176" t="s">
        <v>78</v>
      </c>
      <c r="D366" s="176" t="s">
        <v>83</v>
      </c>
      <c r="E366" s="185">
        <v>0.35222537999999998</v>
      </c>
      <c r="F366" s="164">
        <f>IF(C366="MAT.",VLOOKUP(A366,INSUMOS_AUX!A:F,6,FALSE),0)</f>
        <v>0</v>
      </c>
      <c r="G366" s="185">
        <f>IF(C366="M.O.",VLOOKUP(A366,INSUMOS_AUX!A:F,6,FALSE),0)</f>
        <v>9.89</v>
      </c>
      <c r="H366" s="259"/>
      <c r="I366" s="259"/>
      <c r="J366">
        <f t="shared" si="57"/>
        <v>2.8178030399999998</v>
      </c>
    </row>
    <row r="367" spans="1:10">
      <c r="A367" s="185">
        <v>2565</v>
      </c>
      <c r="B367" s="175" t="s">
        <v>1346</v>
      </c>
      <c r="C367" s="176" t="s">
        <v>38</v>
      </c>
      <c r="D367" s="176" t="s">
        <v>2</v>
      </c>
      <c r="E367" s="185">
        <v>1</v>
      </c>
      <c r="F367" s="164">
        <f>IF(C367="MAT.",VLOOKUP(A367,INSUMOS_AUX!A:F,6,FALSE),0)</f>
        <v>7.18</v>
      </c>
      <c r="G367" s="185">
        <f>IF(C367="M.O.",VLOOKUP(A367,INSUMOS_AUX!A:F,6,FALSE),0)</f>
        <v>0</v>
      </c>
      <c r="H367" s="259"/>
      <c r="I367" s="259"/>
      <c r="J367">
        <f t="shared" si="57"/>
        <v>8</v>
      </c>
    </row>
    <row r="368" spans="1:10">
      <c r="A368" s="185">
        <v>37370</v>
      </c>
      <c r="B368" s="175" t="s">
        <v>9316</v>
      </c>
      <c r="C368" s="176" t="s">
        <v>38</v>
      </c>
      <c r="D368" s="176" t="s">
        <v>83</v>
      </c>
      <c r="E368" s="185">
        <v>0.68679999999999997</v>
      </c>
      <c r="F368" s="164">
        <f>IF(C368="MAT.",VLOOKUP(A368,INSUMOS_AUX!A:F,6,FALSE),0)</f>
        <v>1.63</v>
      </c>
      <c r="G368" s="185">
        <f>IF(C368="M.O.",VLOOKUP(A368,INSUMOS_AUX!A:F,6,FALSE),0)</f>
        <v>0</v>
      </c>
      <c r="H368" s="259"/>
      <c r="I368" s="259"/>
      <c r="J368">
        <f t="shared" si="57"/>
        <v>5.4943999999999997</v>
      </c>
    </row>
    <row r="369" spans="1:10">
      <c r="A369" s="185">
        <v>37371</v>
      </c>
      <c r="B369" s="175" t="s">
        <v>9317</v>
      </c>
      <c r="C369" s="176" t="s">
        <v>38</v>
      </c>
      <c r="D369" s="176" t="s">
        <v>83</v>
      </c>
      <c r="E369" s="185">
        <v>0.68679999999999997</v>
      </c>
      <c r="F369" s="164">
        <f>IF(C369="MAT.",VLOOKUP(A369,INSUMOS_AUX!A:F,6,FALSE),0)</f>
        <v>0.78</v>
      </c>
      <c r="G369" s="185">
        <f>IF(C369="M.O.",VLOOKUP(A369,INSUMOS_AUX!A:F,6,FALSE),0)</f>
        <v>0</v>
      </c>
      <c r="H369" s="259"/>
      <c r="I369" s="259"/>
      <c r="J369">
        <f t="shared" si="57"/>
        <v>5.4943999999999997</v>
      </c>
    </row>
    <row r="370" spans="1:10">
      <c r="A370" s="185">
        <v>37372</v>
      </c>
      <c r="B370" s="175" t="s">
        <v>9318</v>
      </c>
      <c r="C370" s="176" t="s">
        <v>38</v>
      </c>
      <c r="D370" s="176" t="s">
        <v>83</v>
      </c>
      <c r="E370" s="185">
        <v>0.68679999999999997</v>
      </c>
      <c r="F370" s="164">
        <f>IF(C370="MAT.",VLOOKUP(A370,INSUMOS_AUX!A:F,6,FALSE),0)</f>
        <v>0.35</v>
      </c>
      <c r="G370" s="185">
        <f>IF(C370="M.O.",VLOOKUP(A370,INSUMOS_AUX!A:F,6,FALSE),0)</f>
        <v>0</v>
      </c>
      <c r="H370" s="259"/>
      <c r="I370" s="259"/>
      <c r="J370">
        <f t="shared" si="57"/>
        <v>5.4943999999999997</v>
      </c>
    </row>
    <row r="371" spans="1:10">
      <c r="A371" s="185">
        <v>37373</v>
      </c>
      <c r="B371" s="175" t="s">
        <v>9319</v>
      </c>
      <c r="C371" s="176" t="s">
        <v>38</v>
      </c>
      <c r="D371" s="176" t="s">
        <v>83</v>
      </c>
      <c r="E371" s="185">
        <v>0.68679999999999997</v>
      </c>
      <c r="F371" s="164">
        <f>IF(C371="MAT.",VLOOKUP(A371,INSUMOS_AUX!A:F,6,FALSE),0)</f>
        <v>7.0000000000000007E-2</v>
      </c>
      <c r="G371" s="185">
        <f>IF(C371="M.O.",VLOOKUP(A371,INSUMOS_AUX!A:F,6,FALSE),0)</f>
        <v>0</v>
      </c>
      <c r="H371" s="259"/>
      <c r="I371" s="259"/>
      <c r="J371">
        <f t="shared" si="57"/>
        <v>5.4943999999999997</v>
      </c>
    </row>
    <row r="372" spans="1:10">
      <c r="A372" s="185">
        <v>43460</v>
      </c>
      <c r="B372" s="175" t="s">
        <v>16085</v>
      </c>
      <c r="C372" s="176" t="s">
        <v>38</v>
      </c>
      <c r="D372" s="176" t="s">
        <v>83</v>
      </c>
      <c r="E372" s="185">
        <v>0.68679999999999997</v>
      </c>
      <c r="F372" s="164">
        <f>IF(C372="MAT.",VLOOKUP(A372,INSUMOS_AUX!A:F,6,FALSE),0)</f>
        <v>0.55000000000000004</v>
      </c>
      <c r="G372" s="185">
        <f>IF(C372="M.O.",VLOOKUP(A372,INSUMOS_AUX!A:F,6,FALSE),0)</f>
        <v>0</v>
      </c>
      <c r="H372" s="259"/>
      <c r="I372" s="259"/>
      <c r="J372">
        <f t="shared" si="57"/>
        <v>5.4943999999999997</v>
      </c>
    </row>
    <row r="373" spans="1:10">
      <c r="A373" s="185">
        <v>43484</v>
      </c>
      <c r="B373" s="175" t="s">
        <v>16056</v>
      </c>
      <c r="C373" s="176" t="s">
        <v>38</v>
      </c>
      <c r="D373" s="176" t="s">
        <v>83</v>
      </c>
      <c r="E373" s="185">
        <v>0.68679999999999997</v>
      </c>
      <c r="F373" s="164">
        <f>IF(C373="MAT.",VLOOKUP(A373,INSUMOS_AUX!A:F,6,FALSE),0)</f>
        <v>0.93</v>
      </c>
      <c r="G373" s="185">
        <f>IF(C373="M.O.",VLOOKUP(A373,INSUMOS_AUX!A:F,6,FALSE),0)</f>
        <v>0</v>
      </c>
      <c r="H373" s="259"/>
      <c r="I373" s="259"/>
      <c r="J373">
        <f t="shared" si="57"/>
        <v>5.4943999999999997</v>
      </c>
    </row>
    <row r="374" spans="1:10">
      <c r="A374" s="78"/>
      <c r="B374" s="79"/>
      <c r="C374" s="79"/>
      <c r="D374" s="79"/>
      <c r="E374" s="79"/>
      <c r="F374" s="79"/>
      <c r="G374" s="79"/>
      <c r="H374" s="257"/>
      <c r="I374" s="257"/>
    </row>
    <row r="375" spans="1:10">
      <c r="A375" s="172" t="s">
        <v>18451</v>
      </c>
      <c r="B375" s="172" t="s">
        <v>18452</v>
      </c>
      <c r="C375" s="173" t="s">
        <v>62</v>
      </c>
      <c r="D375" s="173" t="s">
        <v>2</v>
      </c>
      <c r="E375" s="174">
        <v>7</v>
      </c>
      <c r="F375" s="174">
        <f t="shared" ref="F375:G375" si="58">SUMPRODUCT($E376:$E385,F376:F385)</f>
        <v>10.988878</v>
      </c>
      <c r="G375" s="174">
        <f t="shared" si="58"/>
        <v>9.2664743300999994</v>
      </c>
      <c r="H375" s="260"/>
      <c r="I375" s="260"/>
    </row>
    <row r="376" spans="1:10">
      <c r="A376" s="185">
        <v>11950</v>
      </c>
      <c r="B376" s="175" t="s">
        <v>229</v>
      </c>
      <c r="C376" s="176" t="s">
        <v>38</v>
      </c>
      <c r="D376" s="176" t="s">
        <v>2</v>
      </c>
      <c r="E376" s="185">
        <v>2</v>
      </c>
      <c r="F376" s="164">
        <f>IF(C376="MAT.",VLOOKUP(A376,INSUMOS_AUX!A:F,6,FALSE),0)</f>
        <v>0.16</v>
      </c>
      <c r="G376" s="185">
        <f>IF(C376="M.O.",VLOOKUP(A376,INSUMOS_AUX!A:F,6,FALSE),0)</f>
        <v>0</v>
      </c>
      <c r="H376" s="259"/>
      <c r="I376" s="259"/>
      <c r="J376">
        <f t="shared" ref="J376:J385" si="59">$E$375*$E376</f>
        <v>14</v>
      </c>
    </row>
    <row r="377" spans="1:10">
      <c r="A377" s="185">
        <v>2436</v>
      </c>
      <c r="B377" s="175" t="s">
        <v>271</v>
      </c>
      <c r="C377" s="176" t="s">
        <v>78</v>
      </c>
      <c r="D377" s="176" t="s">
        <v>83</v>
      </c>
      <c r="E377" s="185">
        <v>0.38658632999999998</v>
      </c>
      <c r="F377" s="164">
        <f>IF(C377="MAT.",VLOOKUP(A377,INSUMOS_AUX!A:F,6,FALSE),0)</f>
        <v>0</v>
      </c>
      <c r="G377" s="185">
        <f>IF(C377="M.O.",VLOOKUP(A377,INSUMOS_AUX!A:F,6,FALSE),0)</f>
        <v>14.08</v>
      </c>
      <c r="H377" s="259"/>
      <c r="I377" s="259"/>
      <c r="J377">
        <f t="shared" si="59"/>
        <v>2.7061043099999997</v>
      </c>
    </row>
    <row r="378" spans="1:10">
      <c r="A378" s="185">
        <v>247</v>
      </c>
      <c r="B378" s="175" t="s">
        <v>284</v>
      </c>
      <c r="C378" s="176" t="s">
        <v>78</v>
      </c>
      <c r="D378" s="176" t="s">
        <v>83</v>
      </c>
      <c r="E378" s="185">
        <v>0.38658632999999998</v>
      </c>
      <c r="F378" s="164">
        <f>IF(C378="MAT.",VLOOKUP(A378,INSUMOS_AUX!A:F,6,FALSE),0)</f>
        <v>0</v>
      </c>
      <c r="G378" s="185">
        <f>IF(C378="M.O.",VLOOKUP(A378,INSUMOS_AUX!A:F,6,FALSE),0)</f>
        <v>9.89</v>
      </c>
      <c r="H378" s="259"/>
      <c r="I378" s="259"/>
      <c r="J378">
        <f t="shared" si="59"/>
        <v>2.7061043099999997</v>
      </c>
    </row>
    <row r="379" spans="1:10">
      <c r="A379" s="185">
        <v>2593</v>
      </c>
      <c r="B379" s="175" t="s">
        <v>1354</v>
      </c>
      <c r="C379" s="176" t="s">
        <v>38</v>
      </c>
      <c r="D379" s="176" t="s">
        <v>2</v>
      </c>
      <c r="E379" s="185">
        <v>1</v>
      </c>
      <c r="F379" s="164">
        <f>IF(C379="MAT.",VLOOKUP(A379,INSUMOS_AUX!A:F,6,FALSE),0)</f>
        <v>7.42</v>
      </c>
      <c r="G379" s="185">
        <f>IF(C379="M.O.",VLOOKUP(A379,INSUMOS_AUX!A:F,6,FALSE),0)</f>
        <v>0</v>
      </c>
      <c r="H379" s="259"/>
      <c r="I379" s="259"/>
      <c r="J379">
        <f t="shared" si="59"/>
        <v>7</v>
      </c>
    </row>
    <row r="380" spans="1:10">
      <c r="A380" s="185">
        <v>37370</v>
      </c>
      <c r="B380" s="175" t="s">
        <v>9316</v>
      </c>
      <c r="C380" s="176" t="s">
        <v>38</v>
      </c>
      <c r="D380" s="176" t="s">
        <v>83</v>
      </c>
      <c r="E380" s="185">
        <v>0.75380000000000003</v>
      </c>
      <c r="F380" s="164">
        <f>IF(C380="MAT.",VLOOKUP(A380,INSUMOS_AUX!A:F,6,FALSE),0)</f>
        <v>1.63</v>
      </c>
      <c r="G380" s="185">
        <f>IF(C380="M.O.",VLOOKUP(A380,INSUMOS_AUX!A:F,6,FALSE),0)</f>
        <v>0</v>
      </c>
      <c r="H380" s="259"/>
      <c r="I380" s="259"/>
      <c r="J380">
        <f t="shared" si="59"/>
        <v>5.2766000000000002</v>
      </c>
    </row>
    <row r="381" spans="1:10">
      <c r="A381" s="185">
        <v>37371</v>
      </c>
      <c r="B381" s="175" t="s">
        <v>9317</v>
      </c>
      <c r="C381" s="176" t="s">
        <v>38</v>
      </c>
      <c r="D381" s="176" t="s">
        <v>83</v>
      </c>
      <c r="E381" s="185">
        <v>0.75380000000000003</v>
      </c>
      <c r="F381" s="164">
        <f>IF(C381="MAT.",VLOOKUP(A381,INSUMOS_AUX!A:F,6,FALSE),0)</f>
        <v>0.78</v>
      </c>
      <c r="G381" s="185">
        <f>IF(C381="M.O.",VLOOKUP(A381,INSUMOS_AUX!A:F,6,FALSE),0)</f>
        <v>0</v>
      </c>
      <c r="H381" s="259"/>
      <c r="I381" s="259"/>
      <c r="J381">
        <f t="shared" si="59"/>
        <v>5.2766000000000002</v>
      </c>
    </row>
    <row r="382" spans="1:10">
      <c r="A382" s="185">
        <v>37372</v>
      </c>
      <c r="B382" s="175" t="s">
        <v>9318</v>
      </c>
      <c r="C382" s="176" t="s">
        <v>38</v>
      </c>
      <c r="D382" s="176" t="s">
        <v>83</v>
      </c>
      <c r="E382" s="185">
        <v>0.75380000000000003</v>
      </c>
      <c r="F382" s="164">
        <f>IF(C382="MAT.",VLOOKUP(A382,INSUMOS_AUX!A:F,6,FALSE),0)</f>
        <v>0.35</v>
      </c>
      <c r="G382" s="185">
        <f>IF(C382="M.O.",VLOOKUP(A382,INSUMOS_AUX!A:F,6,FALSE),0)</f>
        <v>0</v>
      </c>
      <c r="H382" s="259"/>
      <c r="I382" s="259"/>
      <c r="J382">
        <f t="shared" si="59"/>
        <v>5.2766000000000002</v>
      </c>
    </row>
    <row r="383" spans="1:10">
      <c r="A383" s="185">
        <v>37373</v>
      </c>
      <c r="B383" s="175" t="s">
        <v>9319</v>
      </c>
      <c r="C383" s="176" t="s">
        <v>38</v>
      </c>
      <c r="D383" s="176" t="s">
        <v>83</v>
      </c>
      <c r="E383" s="185">
        <v>0.75380000000000003</v>
      </c>
      <c r="F383" s="164">
        <f>IF(C383="MAT.",VLOOKUP(A383,INSUMOS_AUX!A:F,6,FALSE),0)</f>
        <v>7.0000000000000007E-2</v>
      </c>
      <c r="G383" s="185">
        <f>IF(C383="M.O.",VLOOKUP(A383,INSUMOS_AUX!A:F,6,FALSE),0)</f>
        <v>0</v>
      </c>
      <c r="H383" s="259"/>
      <c r="I383" s="259"/>
      <c r="J383">
        <f t="shared" si="59"/>
        <v>5.2766000000000002</v>
      </c>
    </row>
    <row r="384" spans="1:10">
      <c r="A384" s="185">
        <v>43460</v>
      </c>
      <c r="B384" s="175" t="s">
        <v>16085</v>
      </c>
      <c r="C384" s="176" t="s">
        <v>38</v>
      </c>
      <c r="D384" s="176" t="s">
        <v>83</v>
      </c>
      <c r="E384" s="185">
        <v>0.75380000000000003</v>
      </c>
      <c r="F384" s="164">
        <f>IF(C384="MAT.",VLOOKUP(A384,INSUMOS_AUX!A:F,6,FALSE),0)</f>
        <v>0.55000000000000004</v>
      </c>
      <c r="G384" s="185">
        <f>IF(C384="M.O.",VLOOKUP(A384,INSUMOS_AUX!A:F,6,FALSE),0)</f>
        <v>0</v>
      </c>
      <c r="H384" s="259"/>
      <c r="I384" s="259"/>
      <c r="J384">
        <f t="shared" si="59"/>
        <v>5.2766000000000002</v>
      </c>
    </row>
    <row r="385" spans="1:10">
      <c r="A385" s="185">
        <v>43484</v>
      </c>
      <c r="B385" s="175" t="s">
        <v>16056</v>
      </c>
      <c r="C385" s="176" t="s">
        <v>38</v>
      </c>
      <c r="D385" s="176" t="s">
        <v>83</v>
      </c>
      <c r="E385" s="185">
        <v>0.75380000000000003</v>
      </c>
      <c r="F385" s="164">
        <f>IF(C385="MAT.",VLOOKUP(A385,INSUMOS_AUX!A:F,6,FALSE),0)</f>
        <v>0.93</v>
      </c>
      <c r="G385" s="185">
        <f>IF(C385="M.O.",VLOOKUP(A385,INSUMOS_AUX!A:F,6,FALSE),0)</f>
        <v>0</v>
      </c>
      <c r="H385" s="259"/>
      <c r="I385" s="259"/>
      <c r="J385">
        <f t="shared" si="59"/>
        <v>5.2766000000000002</v>
      </c>
    </row>
    <row r="386" spans="1:10">
      <c r="A386" s="78"/>
      <c r="B386" s="79"/>
      <c r="C386" s="79"/>
      <c r="D386" s="79"/>
      <c r="E386" s="79"/>
      <c r="F386" s="79"/>
      <c r="G386" s="79"/>
      <c r="H386" s="257"/>
      <c r="I386" s="257"/>
    </row>
    <row r="387" spans="1:10">
      <c r="A387" s="172" t="s">
        <v>18453</v>
      </c>
      <c r="B387" s="172" t="s">
        <v>18454</v>
      </c>
      <c r="C387" s="173" t="s">
        <v>62</v>
      </c>
      <c r="D387" s="173" t="s">
        <v>2</v>
      </c>
      <c r="E387" s="174">
        <v>3</v>
      </c>
      <c r="F387" s="174">
        <f t="shared" ref="F387:G387" si="60">SUMPRODUCT($E388:$E397,F388:F397)</f>
        <v>12.645216</v>
      </c>
      <c r="G387" s="174">
        <f t="shared" si="60"/>
        <v>10.739177467200001</v>
      </c>
      <c r="H387" s="260"/>
      <c r="I387" s="260"/>
    </row>
    <row r="388" spans="1:10">
      <c r="A388" s="185">
        <v>11950</v>
      </c>
      <c r="B388" s="175" t="s">
        <v>229</v>
      </c>
      <c r="C388" s="176" t="s">
        <v>38</v>
      </c>
      <c r="D388" s="176" t="s">
        <v>2</v>
      </c>
      <c r="E388" s="185">
        <v>2</v>
      </c>
      <c r="F388" s="164">
        <f>IF(C388="MAT.",VLOOKUP(A388,INSUMOS_AUX!A:F,6,FALSE),0)</f>
        <v>0.16</v>
      </c>
      <c r="G388" s="185">
        <f>IF(C388="M.O.",VLOOKUP(A388,INSUMOS_AUX!A:F,6,FALSE),0)</f>
        <v>0</v>
      </c>
      <c r="H388" s="259"/>
      <c r="I388" s="259"/>
      <c r="J388">
        <f t="shared" ref="J388:J397" si="61">$E$387*$E388</f>
        <v>6</v>
      </c>
    </row>
    <row r="389" spans="1:10">
      <c r="A389" s="185">
        <v>2436</v>
      </c>
      <c r="B389" s="175" t="s">
        <v>271</v>
      </c>
      <c r="C389" s="176" t="s">
        <v>78</v>
      </c>
      <c r="D389" s="176" t="s">
        <v>83</v>
      </c>
      <c r="E389" s="185">
        <v>0.44802576</v>
      </c>
      <c r="F389" s="164">
        <f>IF(C389="MAT.",VLOOKUP(A389,INSUMOS_AUX!A:F,6,FALSE),0)</f>
        <v>0</v>
      </c>
      <c r="G389" s="185">
        <f>IF(C389="M.O.",VLOOKUP(A389,INSUMOS_AUX!A:F,6,FALSE),0)</f>
        <v>14.08</v>
      </c>
      <c r="H389" s="259"/>
      <c r="I389" s="259"/>
      <c r="J389">
        <f t="shared" si="61"/>
        <v>1.34407728</v>
      </c>
    </row>
    <row r="390" spans="1:10">
      <c r="A390" s="185">
        <v>247</v>
      </c>
      <c r="B390" s="175" t="s">
        <v>284</v>
      </c>
      <c r="C390" s="176" t="s">
        <v>78</v>
      </c>
      <c r="D390" s="176" t="s">
        <v>83</v>
      </c>
      <c r="E390" s="185">
        <v>0.44802576</v>
      </c>
      <c r="F390" s="164">
        <f>IF(C390="MAT.",VLOOKUP(A390,INSUMOS_AUX!A:F,6,FALSE),0)</f>
        <v>0</v>
      </c>
      <c r="G390" s="185">
        <f>IF(C390="M.O.",VLOOKUP(A390,INSUMOS_AUX!A:F,6,FALSE),0)</f>
        <v>9.89</v>
      </c>
      <c r="H390" s="259"/>
      <c r="I390" s="259"/>
      <c r="J390">
        <f t="shared" si="61"/>
        <v>1.34407728</v>
      </c>
    </row>
    <row r="391" spans="1:10">
      <c r="A391" s="185">
        <v>2574</v>
      </c>
      <c r="B391" s="175" t="s">
        <v>1362</v>
      </c>
      <c r="C391" s="176" t="s">
        <v>38</v>
      </c>
      <c r="D391" s="176" t="s">
        <v>2</v>
      </c>
      <c r="E391" s="185">
        <v>1</v>
      </c>
      <c r="F391" s="164">
        <f>IF(C391="MAT.",VLOOKUP(A391,INSUMOS_AUX!A:F,6,FALSE),0)</f>
        <v>8.56</v>
      </c>
      <c r="G391" s="185">
        <f>IF(C391="M.O.",VLOOKUP(A391,INSUMOS_AUX!A:F,6,FALSE),0)</f>
        <v>0</v>
      </c>
      <c r="H391" s="259"/>
      <c r="I391" s="259"/>
      <c r="J391">
        <f t="shared" si="61"/>
        <v>3</v>
      </c>
    </row>
    <row r="392" spans="1:10">
      <c r="A392" s="185">
        <v>37370</v>
      </c>
      <c r="B392" s="175" t="s">
        <v>9316</v>
      </c>
      <c r="C392" s="176" t="s">
        <v>38</v>
      </c>
      <c r="D392" s="176" t="s">
        <v>83</v>
      </c>
      <c r="E392" s="185">
        <v>0.87360000000000004</v>
      </c>
      <c r="F392" s="164">
        <f>IF(C392="MAT.",VLOOKUP(A392,INSUMOS_AUX!A:F,6,FALSE),0)</f>
        <v>1.63</v>
      </c>
      <c r="G392" s="185">
        <f>IF(C392="M.O.",VLOOKUP(A392,INSUMOS_AUX!A:F,6,FALSE),0)</f>
        <v>0</v>
      </c>
      <c r="H392" s="259"/>
      <c r="I392" s="259"/>
      <c r="J392">
        <f t="shared" si="61"/>
        <v>2.6208</v>
      </c>
    </row>
    <row r="393" spans="1:10">
      <c r="A393" s="185">
        <v>37371</v>
      </c>
      <c r="B393" s="175" t="s">
        <v>9317</v>
      </c>
      <c r="C393" s="176" t="s">
        <v>38</v>
      </c>
      <c r="D393" s="176" t="s">
        <v>83</v>
      </c>
      <c r="E393" s="185">
        <v>0.87360000000000004</v>
      </c>
      <c r="F393" s="164">
        <f>IF(C393="MAT.",VLOOKUP(A393,INSUMOS_AUX!A:F,6,FALSE),0)</f>
        <v>0.78</v>
      </c>
      <c r="G393" s="185">
        <f>IF(C393="M.O.",VLOOKUP(A393,INSUMOS_AUX!A:F,6,FALSE),0)</f>
        <v>0</v>
      </c>
      <c r="H393" s="259"/>
      <c r="I393" s="259"/>
      <c r="J393">
        <f t="shared" si="61"/>
        <v>2.6208</v>
      </c>
    </row>
    <row r="394" spans="1:10">
      <c r="A394" s="185">
        <v>37372</v>
      </c>
      <c r="B394" s="175" t="s">
        <v>9318</v>
      </c>
      <c r="C394" s="176" t="s">
        <v>38</v>
      </c>
      <c r="D394" s="176" t="s">
        <v>83</v>
      </c>
      <c r="E394" s="185">
        <v>0.87360000000000004</v>
      </c>
      <c r="F394" s="164">
        <f>IF(C394="MAT.",VLOOKUP(A394,INSUMOS_AUX!A:F,6,FALSE),0)</f>
        <v>0.35</v>
      </c>
      <c r="G394" s="185">
        <f>IF(C394="M.O.",VLOOKUP(A394,INSUMOS_AUX!A:F,6,FALSE),0)</f>
        <v>0</v>
      </c>
      <c r="H394" s="259"/>
      <c r="I394" s="259"/>
      <c r="J394">
        <f t="shared" si="61"/>
        <v>2.6208</v>
      </c>
    </row>
    <row r="395" spans="1:10">
      <c r="A395" s="185">
        <v>37373</v>
      </c>
      <c r="B395" s="175" t="s">
        <v>9319</v>
      </c>
      <c r="C395" s="176" t="s">
        <v>38</v>
      </c>
      <c r="D395" s="176" t="s">
        <v>83</v>
      </c>
      <c r="E395" s="185">
        <v>0.87360000000000004</v>
      </c>
      <c r="F395" s="164">
        <f>IF(C395="MAT.",VLOOKUP(A395,INSUMOS_AUX!A:F,6,FALSE),0)</f>
        <v>7.0000000000000007E-2</v>
      </c>
      <c r="G395" s="185">
        <f>IF(C395="M.O.",VLOOKUP(A395,INSUMOS_AUX!A:F,6,FALSE),0)</f>
        <v>0</v>
      </c>
      <c r="H395" s="259"/>
      <c r="I395" s="259"/>
      <c r="J395">
        <f t="shared" si="61"/>
        <v>2.6208</v>
      </c>
    </row>
    <row r="396" spans="1:10">
      <c r="A396" s="185">
        <v>43460</v>
      </c>
      <c r="B396" s="175" t="s">
        <v>16085</v>
      </c>
      <c r="C396" s="176" t="s">
        <v>38</v>
      </c>
      <c r="D396" s="176" t="s">
        <v>83</v>
      </c>
      <c r="E396" s="185">
        <v>0.87360000000000004</v>
      </c>
      <c r="F396" s="164">
        <f>IF(C396="MAT.",VLOOKUP(A396,INSUMOS_AUX!A:F,6,FALSE),0)</f>
        <v>0.55000000000000004</v>
      </c>
      <c r="G396" s="185">
        <f>IF(C396="M.O.",VLOOKUP(A396,INSUMOS_AUX!A:F,6,FALSE),0)</f>
        <v>0</v>
      </c>
      <c r="H396" s="259"/>
      <c r="I396" s="259"/>
      <c r="J396">
        <f t="shared" si="61"/>
        <v>2.6208</v>
      </c>
    </row>
    <row r="397" spans="1:10">
      <c r="A397" s="185">
        <v>43484</v>
      </c>
      <c r="B397" s="175" t="s">
        <v>16056</v>
      </c>
      <c r="C397" s="176" t="s">
        <v>38</v>
      </c>
      <c r="D397" s="176" t="s">
        <v>83</v>
      </c>
      <c r="E397" s="185">
        <v>0.87360000000000004</v>
      </c>
      <c r="F397" s="164">
        <f>IF(C397="MAT.",VLOOKUP(A397,INSUMOS_AUX!A:F,6,FALSE),0)</f>
        <v>0.93</v>
      </c>
      <c r="G397" s="185">
        <f>IF(C397="M.O.",VLOOKUP(A397,INSUMOS_AUX!A:F,6,FALSE),0)</f>
        <v>0</v>
      </c>
      <c r="H397" s="259"/>
      <c r="I397" s="259"/>
      <c r="J397">
        <f t="shared" si="61"/>
        <v>2.6208</v>
      </c>
    </row>
    <row r="398" spans="1:10">
      <c r="A398" s="78"/>
      <c r="B398" s="79"/>
      <c r="C398" s="79"/>
      <c r="D398" s="79"/>
      <c r="E398" s="79"/>
      <c r="F398" s="79"/>
      <c r="G398" s="79"/>
      <c r="H398" s="257"/>
      <c r="I398" s="257"/>
    </row>
    <row r="399" spans="1:10">
      <c r="A399" s="172" t="s">
        <v>18455</v>
      </c>
      <c r="B399" s="172" t="s">
        <v>18456</v>
      </c>
      <c r="C399" s="173" t="s">
        <v>62</v>
      </c>
      <c r="D399" s="173" t="s">
        <v>65</v>
      </c>
      <c r="E399" s="174">
        <v>6</v>
      </c>
      <c r="F399" s="174">
        <f t="shared" ref="F399:G399" si="62">SUMPRODUCT($E400:$E408,F400:F408)</f>
        <v>70.315400000000011</v>
      </c>
      <c r="G399" s="174">
        <f t="shared" si="62"/>
        <v>16.472639430000001</v>
      </c>
      <c r="H399" s="260"/>
      <c r="I399" s="260"/>
    </row>
    <row r="400" spans="1:10">
      <c r="A400" s="185">
        <v>2436</v>
      </c>
      <c r="B400" s="175" t="s">
        <v>271</v>
      </c>
      <c r="C400" s="176" t="s">
        <v>78</v>
      </c>
      <c r="D400" s="176" t="s">
        <v>83</v>
      </c>
      <c r="E400" s="185">
        <v>0.68721900000000002</v>
      </c>
      <c r="F400" s="164">
        <f>IF(C400="MAT.",VLOOKUP(A400,INSUMOS_AUX!A:F,6,FALSE),0)</f>
        <v>0</v>
      </c>
      <c r="G400" s="185">
        <f>IF(C400="M.O.",VLOOKUP(A400,INSUMOS_AUX!A:F,6,FALSE),0)</f>
        <v>14.08</v>
      </c>
      <c r="H400" s="259"/>
      <c r="I400" s="259"/>
      <c r="J400">
        <f t="shared" ref="J400:J408" si="63">$E$399*$E400</f>
        <v>4.1233140000000006</v>
      </c>
    </row>
    <row r="401" spans="1:10">
      <c r="A401" s="185">
        <v>247</v>
      </c>
      <c r="B401" s="175" t="s">
        <v>284</v>
      </c>
      <c r="C401" s="176" t="s">
        <v>78</v>
      </c>
      <c r="D401" s="176" t="s">
        <v>83</v>
      </c>
      <c r="E401" s="185">
        <v>0.68721900000000002</v>
      </c>
      <c r="F401" s="164">
        <f>IF(C401="MAT.",VLOOKUP(A401,INSUMOS_AUX!A:F,6,FALSE),0)</f>
        <v>0</v>
      </c>
      <c r="G401" s="185">
        <f>IF(C401="M.O.",VLOOKUP(A401,INSUMOS_AUX!A:F,6,FALSE),0)</f>
        <v>9.89</v>
      </c>
      <c r="H401" s="259"/>
      <c r="I401" s="259"/>
      <c r="J401">
        <f t="shared" si="63"/>
        <v>4.1233140000000006</v>
      </c>
    </row>
    <row r="402" spans="1:10">
      <c r="A402" s="185">
        <v>37370</v>
      </c>
      <c r="B402" s="175" t="s">
        <v>9316</v>
      </c>
      <c r="C402" s="176" t="s">
        <v>38</v>
      </c>
      <c r="D402" s="176" t="s">
        <v>83</v>
      </c>
      <c r="E402" s="185">
        <v>1.34</v>
      </c>
      <c r="F402" s="164">
        <f>IF(C402="MAT.",VLOOKUP(A402,INSUMOS_AUX!A:F,6,FALSE),0)</f>
        <v>1.63</v>
      </c>
      <c r="G402" s="185">
        <f>IF(C402="M.O.",VLOOKUP(A402,INSUMOS_AUX!A:F,6,FALSE),0)</f>
        <v>0</v>
      </c>
      <c r="H402" s="259"/>
      <c r="I402" s="259"/>
      <c r="J402">
        <f t="shared" si="63"/>
        <v>8.0400000000000009</v>
      </c>
    </row>
    <row r="403" spans="1:10">
      <c r="A403" s="185">
        <v>37371</v>
      </c>
      <c r="B403" s="175" t="s">
        <v>9317</v>
      </c>
      <c r="C403" s="176" t="s">
        <v>38</v>
      </c>
      <c r="D403" s="176" t="s">
        <v>83</v>
      </c>
      <c r="E403" s="185">
        <v>1.34</v>
      </c>
      <c r="F403" s="164">
        <f>IF(C403="MAT.",VLOOKUP(A403,INSUMOS_AUX!A:F,6,FALSE),0)</f>
        <v>0.78</v>
      </c>
      <c r="G403" s="185">
        <f>IF(C403="M.O.",VLOOKUP(A403,INSUMOS_AUX!A:F,6,FALSE),0)</f>
        <v>0</v>
      </c>
      <c r="H403" s="259"/>
      <c r="I403" s="259"/>
      <c r="J403">
        <f t="shared" si="63"/>
        <v>8.0400000000000009</v>
      </c>
    </row>
    <row r="404" spans="1:10">
      <c r="A404" s="185">
        <v>37372</v>
      </c>
      <c r="B404" s="175" t="s">
        <v>9318</v>
      </c>
      <c r="C404" s="176" t="s">
        <v>38</v>
      </c>
      <c r="D404" s="176" t="s">
        <v>83</v>
      </c>
      <c r="E404" s="185">
        <v>1.34</v>
      </c>
      <c r="F404" s="164">
        <f>IF(C404="MAT.",VLOOKUP(A404,INSUMOS_AUX!A:F,6,FALSE),0)</f>
        <v>0.35</v>
      </c>
      <c r="G404" s="185">
        <f>IF(C404="M.O.",VLOOKUP(A404,INSUMOS_AUX!A:F,6,FALSE),0)</f>
        <v>0</v>
      </c>
      <c r="H404" s="259"/>
      <c r="I404" s="259"/>
      <c r="J404">
        <f t="shared" si="63"/>
        <v>8.0400000000000009</v>
      </c>
    </row>
    <row r="405" spans="1:10">
      <c r="A405" s="185">
        <v>37373</v>
      </c>
      <c r="B405" s="175" t="s">
        <v>9319</v>
      </c>
      <c r="C405" s="176" t="s">
        <v>38</v>
      </c>
      <c r="D405" s="176" t="s">
        <v>83</v>
      </c>
      <c r="E405" s="185">
        <v>1.34</v>
      </c>
      <c r="F405" s="164">
        <f>IF(C405="MAT.",VLOOKUP(A405,INSUMOS_AUX!A:F,6,FALSE),0)</f>
        <v>7.0000000000000007E-2</v>
      </c>
      <c r="G405" s="185">
        <f>IF(C405="M.O.",VLOOKUP(A405,INSUMOS_AUX!A:F,6,FALSE),0)</f>
        <v>0</v>
      </c>
      <c r="H405" s="259"/>
      <c r="I405" s="259"/>
      <c r="J405">
        <f t="shared" si="63"/>
        <v>8.0400000000000009</v>
      </c>
    </row>
    <row r="406" spans="1:10">
      <c r="A406" s="185">
        <v>43460</v>
      </c>
      <c r="B406" s="175" t="s">
        <v>16085</v>
      </c>
      <c r="C406" s="176" t="s">
        <v>38</v>
      </c>
      <c r="D406" s="176" t="s">
        <v>83</v>
      </c>
      <c r="E406" s="185">
        <v>1.34</v>
      </c>
      <c r="F406" s="164">
        <f>IF(C406="MAT.",VLOOKUP(A406,INSUMOS_AUX!A:F,6,FALSE),0)</f>
        <v>0.55000000000000004</v>
      </c>
      <c r="G406" s="185">
        <f>IF(C406="M.O.",VLOOKUP(A406,INSUMOS_AUX!A:F,6,FALSE),0)</f>
        <v>0</v>
      </c>
      <c r="H406" s="259"/>
      <c r="I406" s="259"/>
      <c r="J406">
        <f t="shared" si="63"/>
        <v>8.0400000000000009</v>
      </c>
    </row>
    <row r="407" spans="1:10">
      <c r="A407" s="185">
        <v>43484</v>
      </c>
      <c r="B407" s="175" t="s">
        <v>16056</v>
      </c>
      <c r="C407" s="176" t="s">
        <v>38</v>
      </c>
      <c r="D407" s="176" t="s">
        <v>83</v>
      </c>
      <c r="E407" s="185">
        <v>1.34</v>
      </c>
      <c r="F407" s="164">
        <f>IF(C407="MAT.",VLOOKUP(A407,INSUMOS_AUX!A:F,6,FALSE),0)</f>
        <v>0.93</v>
      </c>
      <c r="G407" s="185">
        <f>IF(C407="M.O.",VLOOKUP(A407,INSUMOS_AUX!A:F,6,FALSE),0)</f>
        <v>0</v>
      </c>
      <c r="H407" s="259"/>
      <c r="I407" s="259"/>
      <c r="J407">
        <f t="shared" si="63"/>
        <v>8.0400000000000009</v>
      </c>
    </row>
    <row r="408" spans="1:10">
      <c r="A408" s="185" t="s">
        <v>18559</v>
      </c>
      <c r="B408" s="175" t="s">
        <v>18456</v>
      </c>
      <c r="C408" s="176" t="s">
        <v>38</v>
      </c>
      <c r="D408" s="176" t="s">
        <v>65</v>
      </c>
      <c r="E408" s="185">
        <v>1</v>
      </c>
      <c r="F408" s="164">
        <f>IF(C408="MAT.",VLOOKUP(A408,INSUMOS_AUX!A:F,6,FALSE),0)</f>
        <v>64.540000000000006</v>
      </c>
      <c r="G408" s="185">
        <f>IF(C408="M.O.",VLOOKUP(A408,INSUMOS_AUX!A:F,6,FALSE),0)</f>
        <v>0</v>
      </c>
      <c r="H408" s="259"/>
      <c r="I408" s="259"/>
      <c r="J408">
        <f t="shared" si="63"/>
        <v>6</v>
      </c>
    </row>
    <row r="409" spans="1:10">
      <c r="A409" s="78"/>
      <c r="B409" s="79"/>
      <c r="C409" s="79"/>
      <c r="D409" s="79"/>
      <c r="E409" s="79"/>
      <c r="F409" s="79"/>
      <c r="G409" s="79"/>
      <c r="H409" s="257"/>
      <c r="I409" s="257"/>
    </row>
    <row r="410" spans="1:10">
      <c r="A410" s="172" t="s">
        <v>18457</v>
      </c>
      <c r="B410" s="172" t="s">
        <v>18458</v>
      </c>
      <c r="C410" s="173" t="s">
        <v>62</v>
      </c>
      <c r="D410" s="173" t="s">
        <v>65</v>
      </c>
      <c r="E410" s="174">
        <v>2</v>
      </c>
      <c r="F410" s="174">
        <f t="shared" ref="F410:G410" si="64">SUMPRODUCT($E411:$E419,F411:F419)</f>
        <v>88.065400000000011</v>
      </c>
      <c r="G410" s="174">
        <f t="shared" si="64"/>
        <v>16.472639430000001</v>
      </c>
      <c r="H410" s="260"/>
      <c r="I410" s="260"/>
    </row>
    <row r="411" spans="1:10">
      <c r="A411" s="185">
        <v>2436</v>
      </c>
      <c r="B411" s="175" t="s">
        <v>271</v>
      </c>
      <c r="C411" s="176" t="s">
        <v>78</v>
      </c>
      <c r="D411" s="176" t="s">
        <v>83</v>
      </c>
      <c r="E411" s="185">
        <v>0.68721900000000002</v>
      </c>
      <c r="F411" s="164">
        <f>IF(C411="MAT.",VLOOKUP(A411,INSUMOS_AUX!A:F,6,FALSE),0)</f>
        <v>0</v>
      </c>
      <c r="G411" s="185">
        <f>IF(C411="M.O.",VLOOKUP(A411,INSUMOS_AUX!A:F,6,FALSE),0)</f>
        <v>14.08</v>
      </c>
      <c r="H411" s="259"/>
      <c r="I411" s="259"/>
      <c r="J411">
        <f t="shared" ref="J411:J419" si="65">$E$410*$E411</f>
        <v>1.374438</v>
      </c>
    </row>
    <row r="412" spans="1:10">
      <c r="A412" s="185">
        <v>247</v>
      </c>
      <c r="B412" s="175" t="s">
        <v>284</v>
      </c>
      <c r="C412" s="176" t="s">
        <v>78</v>
      </c>
      <c r="D412" s="176" t="s">
        <v>83</v>
      </c>
      <c r="E412" s="185">
        <v>0.68721900000000002</v>
      </c>
      <c r="F412" s="164">
        <f>IF(C412="MAT.",VLOOKUP(A412,INSUMOS_AUX!A:F,6,FALSE),0)</f>
        <v>0</v>
      </c>
      <c r="G412" s="185">
        <f>IF(C412="M.O.",VLOOKUP(A412,INSUMOS_AUX!A:F,6,FALSE),0)</f>
        <v>9.89</v>
      </c>
      <c r="H412" s="259"/>
      <c r="I412" s="259"/>
      <c r="J412">
        <f t="shared" si="65"/>
        <v>1.374438</v>
      </c>
    </row>
    <row r="413" spans="1:10">
      <c r="A413" s="185">
        <v>37370</v>
      </c>
      <c r="B413" s="175" t="s">
        <v>9316</v>
      </c>
      <c r="C413" s="176" t="s">
        <v>38</v>
      </c>
      <c r="D413" s="176" t="s">
        <v>83</v>
      </c>
      <c r="E413" s="185">
        <v>1.34</v>
      </c>
      <c r="F413" s="164">
        <f>IF(C413="MAT.",VLOOKUP(A413,INSUMOS_AUX!A:F,6,FALSE),0)</f>
        <v>1.63</v>
      </c>
      <c r="G413" s="185">
        <f>IF(C413="M.O.",VLOOKUP(A413,INSUMOS_AUX!A:F,6,FALSE),0)</f>
        <v>0</v>
      </c>
      <c r="H413" s="259"/>
      <c r="I413" s="259"/>
      <c r="J413">
        <f t="shared" si="65"/>
        <v>2.68</v>
      </c>
    </row>
    <row r="414" spans="1:10">
      <c r="A414" s="185">
        <v>37371</v>
      </c>
      <c r="B414" s="175" t="s">
        <v>9317</v>
      </c>
      <c r="C414" s="176" t="s">
        <v>38</v>
      </c>
      <c r="D414" s="176" t="s">
        <v>83</v>
      </c>
      <c r="E414" s="185">
        <v>1.34</v>
      </c>
      <c r="F414" s="164">
        <f>IF(C414="MAT.",VLOOKUP(A414,INSUMOS_AUX!A:F,6,FALSE),0)</f>
        <v>0.78</v>
      </c>
      <c r="G414" s="185">
        <f>IF(C414="M.O.",VLOOKUP(A414,INSUMOS_AUX!A:F,6,FALSE),0)</f>
        <v>0</v>
      </c>
      <c r="H414" s="259"/>
      <c r="I414" s="259"/>
      <c r="J414">
        <f t="shared" si="65"/>
        <v>2.68</v>
      </c>
    </row>
    <row r="415" spans="1:10">
      <c r="A415" s="185">
        <v>37372</v>
      </c>
      <c r="B415" s="175" t="s">
        <v>9318</v>
      </c>
      <c r="C415" s="176" t="s">
        <v>38</v>
      </c>
      <c r="D415" s="176" t="s">
        <v>83</v>
      </c>
      <c r="E415" s="185">
        <v>1.34</v>
      </c>
      <c r="F415" s="164">
        <f>IF(C415="MAT.",VLOOKUP(A415,INSUMOS_AUX!A:F,6,FALSE),0)</f>
        <v>0.35</v>
      </c>
      <c r="G415" s="185">
        <f>IF(C415="M.O.",VLOOKUP(A415,INSUMOS_AUX!A:F,6,FALSE),0)</f>
        <v>0</v>
      </c>
      <c r="H415" s="259"/>
      <c r="I415" s="259"/>
      <c r="J415">
        <f t="shared" si="65"/>
        <v>2.68</v>
      </c>
    </row>
    <row r="416" spans="1:10">
      <c r="A416" s="185">
        <v>37373</v>
      </c>
      <c r="B416" s="175" t="s">
        <v>9319</v>
      </c>
      <c r="C416" s="176" t="s">
        <v>38</v>
      </c>
      <c r="D416" s="176" t="s">
        <v>83</v>
      </c>
      <c r="E416" s="185">
        <v>1.34</v>
      </c>
      <c r="F416" s="164">
        <f>IF(C416="MAT.",VLOOKUP(A416,INSUMOS_AUX!A:F,6,FALSE),0)</f>
        <v>7.0000000000000007E-2</v>
      </c>
      <c r="G416" s="185">
        <f>IF(C416="M.O.",VLOOKUP(A416,INSUMOS_AUX!A:F,6,FALSE),0)</f>
        <v>0</v>
      </c>
      <c r="H416" s="259"/>
      <c r="I416" s="259"/>
      <c r="J416">
        <f t="shared" si="65"/>
        <v>2.68</v>
      </c>
    </row>
    <row r="417" spans="1:10">
      <c r="A417" s="185">
        <v>43460</v>
      </c>
      <c r="B417" s="175" t="s">
        <v>16085</v>
      </c>
      <c r="C417" s="176" t="s">
        <v>38</v>
      </c>
      <c r="D417" s="176" t="s">
        <v>83</v>
      </c>
      <c r="E417" s="185">
        <v>1.34</v>
      </c>
      <c r="F417" s="164">
        <f>IF(C417="MAT.",VLOOKUP(A417,INSUMOS_AUX!A:F,6,FALSE),0)</f>
        <v>0.55000000000000004</v>
      </c>
      <c r="G417" s="185">
        <f>IF(C417="M.O.",VLOOKUP(A417,INSUMOS_AUX!A:F,6,FALSE),0)</f>
        <v>0</v>
      </c>
      <c r="H417" s="259"/>
      <c r="I417" s="259"/>
      <c r="J417">
        <f t="shared" si="65"/>
        <v>2.68</v>
      </c>
    </row>
    <row r="418" spans="1:10">
      <c r="A418" s="185">
        <v>43484</v>
      </c>
      <c r="B418" s="175" t="s">
        <v>16056</v>
      </c>
      <c r="C418" s="176" t="s">
        <v>38</v>
      </c>
      <c r="D418" s="176" t="s">
        <v>83</v>
      </c>
      <c r="E418" s="185">
        <v>1.34</v>
      </c>
      <c r="F418" s="164">
        <f>IF(C418="MAT.",VLOOKUP(A418,INSUMOS_AUX!A:F,6,FALSE),0)</f>
        <v>0.93</v>
      </c>
      <c r="G418" s="185">
        <f>IF(C418="M.O.",VLOOKUP(A418,INSUMOS_AUX!A:F,6,FALSE),0)</f>
        <v>0</v>
      </c>
      <c r="H418" s="259"/>
      <c r="I418" s="259"/>
      <c r="J418">
        <f t="shared" si="65"/>
        <v>2.68</v>
      </c>
    </row>
    <row r="419" spans="1:10">
      <c r="A419" s="185" t="s">
        <v>18560</v>
      </c>
      <c r="B419" s="175" t="s">
        <v>18458</v>
      </c>
      <c r="C419" s="176" t="s">
        <v>38</v>
      </c>
      <c r="D419" s="176" t="s">
        <v>65</v>
      </c>
      <c r="E419" s="185">
        <v>1</v>
      </c>
      <c r="F419" s="164">
        <f>IF(C419="MAT.",VLOOKUP(A419,INSUMOS_AUX!A:F,6,FALSE),0)</f>
        <v>82.29</v>
      </c>
      <c r="G419" s="185">
        <f>IF(C419="M.O.",VLOOKUP(A419,INSUMOS_AUX!A:F,6,FALSE),0)</f>
        <v>0</v>
      </c>
      <c r="H419" s="259"/>
      <c r="I419" s="259"/>
      <c r="J419">
        <f t="shared" si="65"/>
        <v>2</v>
      </c>
    </row>
    <row r="420" spans="1:10">
      <c r="A420" s="78"/>
      <c r="B420" s="79"/>
      <c r="C420" s="79"/>
      <c r="D420" s="79"/>
      <c r="E420" s="79"/>
      <c r="F420" s="79"/>
      <c r="G420" s="79"/>
      <c r="H420" s="257"/>
      <c r="I420" s="257"/>
    </row>
    <row r="421" spans="1:10">
      <c r="A421" s="172" t="s">
        <v>18459</v>
      </c>
      <c r="B421" s="172" t="s">
        <v>4412</v>
      </c>
      <c r="C421" s="173" t="s">
        <v>62</v>
      </c>
      <c r="D421" s="173" t="s">
        <v>2</v>
      </c>
      <c r="E421" s="174">
        <v>60</v>
      </c>
      <c r="F421" s="174">
        <f t="shared" ref="F421:G421" si="66">SUMPRODUCT($E422:$E429,F422:F429)</f>
        <v>1.1748000000000001</v>
      </c>
      <c r="G421" s="174">
        <f t="shared" si="66"/>
        <v>0.81153384000000006</v>
      </c>
      <c r="H421" s="260"/>
      <c r="I421" s="260"/>
    </row>
    <row r="422" spans="1:10">
      <c r="A422" s="185">
        <v>11976</v>
      </c>
      <c r="B422" s="175" t="s">
        <v>4412</v>
      </c>
      <c r="C422" s="176" t="s">
        <v>38</v>
      </c>
      <c r="D422" s="176" t="s">
        <v>2</v>
      </c>
      <c r="E422" s="185">
        <v>1</v>
      </c>
      <c r="F422" s="164">
        <f>IF(C422="MAT.",VLOOKUP(A422,INSUMOS_AUX!A:F,6,FALSE),0)</f>
        <v>0.83</v>
      </c>
      <c r="G422" s="185">
        <f>IF(C422="M.O.",VLOOKUP(A422,INSUMOS_AUX!A:F,6,FALSE),0)</f>
        <v>0</v>
      </c>
      <c r="H422" s="259"/>
      <c r="I422" s="259"/>
      <c r="J422">
        <f t="shared" ref="J422:J429" si="67">$E$421*$E422</f>
        <v>60</v>
      </c>
    </row>
    <row r="423" spans="1:10">
      <c r="A423" s="185">
        <v>247</v>
      </c>
      <c r="B423" s="175" t="s">
        <v>284</v>
      </c>
      <c r="C423" s="176" t="s">
        <v>78</v>
      </c>
      <c r="D423" s="176" t="s">
        <v>83</v>
      </c>
      <c r="E423" s="185">
        <v>8.2056000000000004E-2</v>
      </c>
      <c r="F423" s="164">
        <f>IF(C423="MAT.",VLOOKUP(A423,INSUMOS_AUX!A:F,6,FALSE),0)</f>
        <v>0</v>
      </c>
      <c r="G423" s="185">
        <f>IF(C423="M.O.",VLOOKUP(A423,INSUMOS_AUX!A:F,6,FALSE),0)</f>
        <v>9.89</v>
      </c>
      <c r="H423" s="259"/>
      <c r="I423" s="259"/>
      <c r="J423">
        <f t="shared" si="67"/>
        <v>4.9233600000000006</v>
      </c>
    </row>
    <row r="424" spans="1:10">
      <c r="A424" s="185">
        <v>37370</v>
      </c>
      <c r="B424" s="175" t="s">
        <v>9316</v>
      </c>
      <c r="C424" s="176" t="s">
        <v>38</v>
      </c>
      <c r="D424" s="176" t="s">
        <v>83</v>
      </c>
      <c r="E424" s="185">
        <v>0.08</v>
      </c>
      <c r="F424" s="164">
        <f>IF(C424="MAT.",VLOOKUP(A424,INSUMOS_AUX!A:F,6,FALSE),0)</f>
        <v>1.63</v>
      </c>
      <c r="G424" s="185">
        <f>IF(C424="M.O.",VLOOKUP(A424,INSUMOS_AUX!A:F,6,FALSE),0)</f>
        <v>0</v>
      </c>
      <c r="H424" s="259"/>
      <c r="I424" s="259"/>
      <c r="J424">
        <f t="shared" si="67"/>
        <v>4.8</v>
      </c>
    </row>
    <row r="425" spans="1:10">
      <c r="A425" s="185">
        <v>37371</v>
      </c>
      <c r="B425" s="175" t="s">
        <v>9317</v>
      </c>
      <c r="C425" s="176" t="s">
        <v>38</v>
      </c>
      <c r="D425" s="176" t="s">
        <v>83</v>
      </c>
      <c r="E425" s="185">
        <v>0.08</v>
      </c>
      <c r="F425" s="164">
        <f>IF(C425="MAT.",VLOOKUP(A425,INSUMOS_AUX!A:F,6,FALSE),0)</f>
        <v>0.78</v>
      </c>
      <c r="G425" s="185">
        <f>IF(C425="M.O.",VLOOKUP(A425,INSUMOS_AUX!A:F,6,FALSE),0)</f>
        <v>0</v>
      </c>
      <c r="H425" s="259"/>
      <c r="I425" s="259"/>
      <c r="J425">
        <f t="shared" si="67"/>
        <v>4.8</v>
      </c>
    </row>
    <row r="426" spans="1:10">
      <c r="A426" s="185">
        <v>37372</v>
      </c>
      <c r="B426" s="175" t="s">
        <v>9318</v>
      </c>
      <c r="C426" s="176" t="s">
        <v>38</v>
      </c>
      <c r="D426" s="176" t="s">
        <v>83</v>
      </c>
      <c r="E426" s="185">
        <v>0.08</v>
      </c>
      <c r="F426" s="164">
        <f>IF(C426="MAT.",VLOOKUP(A426,INSUMOS_AUX!A:F,6,FALSE),0)</f>
        <v>0.35</v>
      </c>
      <c r="G426" s="185">
        <f>IF(C426="M.O.",VLOOKUP(A426,INSUMOS_AUX!A:F,6,FALSE),0)</f>
        <v>0</v>
      </c>
      <c r="H426" s="259"/>
      <c r="I426" s="259"/>
      <c r="J426">
        <f t="shared" si="67"/>
        <v>4.8</v>
      </c>
    </row>
    <row r="427" spans="1:10">
      <c r="A427" s="185">
        <v>37373</v>
      </c>
      <c r="B427" s="175" t="s">
        <v>9319</v>
      </c>
      <c r="C427" s="176" t="s">
        <v>38</v>
      </c>
      <c r="D427" s="176" t="s">
        <v>83</v>
      </c>
      <c r="E427" s="185">
        <v>0.08</v>
      </c>
      <c r="F427" s="164">
        <f>IF(C427="MAT.",VLOOKUP(A427,INSUMOS_AUX!A:F,6,FALSE),0)</f>
        <v>7.0000000000000007E-2</v>
      </c>
      <c r="G427" s="185">
        <f>IF(C427="M.O.",VLOOKUP(A427,INSUMOS_AUX!A:F,6,FALSE),0)</f>
        <v>0</v>
      </c>
      <c r="H427" s="259"/>
      <c r="I427" s="259"/>
      <c r="J427">
        <f t="shared" si="67"/>
        <v>4.8</v>
      </c>
    </row>
    <row r="428" spans="1:10">
      <c r="A428" s="185">
        <v>43460</v>
      </c>
      <c r="B428" s="175" t="s">
        <v>16085</v>
      </c>
      <c r="C428" s="176" t="s">
        <v>38</v>
      </c>
      <c r="D428" s="176" t="s">
        <v>83</v>
      </c>
      <c r="E428" s="185">
        <v>0.08</v>
      </c>
      <c r="F428" s="164">
        <f>IF(C428="MAT.",VLOOKUP(A428,INSUMOS_AUX!A:F,6,FALSE),0)</f>
        <v>0.55000000000000004</v>
      </c>
      <c r="G428" s="185">
        <f>IF(C428="M.O.",VLOOKUP(A428,INSUMOS_AUX!A:F,6,FALSE),0)</f>
        <v>0</v>
      </c>
      <c r="H428" s="259"/>
      <c r="I428" s="259"/>
      <c r="J428">
        <f t="shared" si="67"/>
        <v>4.8</v>
      </c>
    </row>
    <row r="429" spans="1:10">
      <c r="A429" s="185">
        <v>43484</v>
      </c>
      <c r="B429" s="175" t="s">
        <v>16056</v>
      </c>
      <c r="C429" s="176" t="s">
        <v>38</v>
      </c>
      <c r="D429" s="176" t="s">
        <v>83</v>
      </c>
      <c r="E429" s="185">
        <v>0.08</v>
      </c>
      <c r="F429" s="164">
        <f>IF(C429="MAT.",VLOOKUP(A429,INSUMOS_AUX!A:F,6,FALSE),0)</f>
        <v>0.93</v>
      </c>
      <c r="G429" s="185">
        <f>IF(C429="M.O.",VLOOKUP(A429,INSUMOS_AUX!A:F,6,FALSE),0)</f>
        <v>0</v>
      </c>
      <c r="H429" s="259"/>
      <c r="I429" s="259"/>
      <c r="J429">
        <f t="shared" si="67"/>
        <v>4.8</v>
      </c>
    </row>
    <row r="430" spans="1:10">
      <c r="A430" s="78"/>
      <c r="B430" s="79"/>
      <c r="C430" s="79"/>
      <c r="D430" s="79"/>
      <c r="E430" s="79"/>
      <c r="F430" s="79"/>
      <c r="G430" s="79"/>
      <c r="H430" s="257"/>
      <c r="I430" s="257"/>
    </row>
    <row r="431" spans="1:10">
      <c r="A431" s="172" t="s">
        <v>18460</v>
      </c>
      <c r="B431" s="172" t="s">
        <v>18561</v>
      </c>
      <c r="C431" s="173" t="s">
        <v>62</v>
      </c>
      <c r="D431" s="173" t="s">
        <v>2</v>
      </c>
      <c r="E431" s="174">
        <v>5</v>
      </c>
      <c r="F431" s="174">
        <f t="shared" ref="F431:G431" si="68">SUMPRODUCT($E432:$E440,F432:F440)</f>
        <v>67.258399999999995</v>
      </c>
      <c r="G431" s="174">
        <f t="shared" si="68"/>
        <v>7.8675292800000003</v>
      </c>
      <c r="H431" s="260"/>
      <c r="I431" s="260"/>
    </row>
    <row r="432" spans="1:10">
      <c r="A432" s="185">
        <v>2436</v>
      </c>
      <c r="B432" s="175" t="s">
        <v>271</v>
      </c>
      <c r="C432" s="176" t="s">
        <v>78</v>
      </c>
      <c r="D432" s="176" t="s">
        <v>83</v>
      </c>
      <c r="E432" s="185">
        <v>0.32822400000000002</v>
      </c>
      <c r="F432" s="164">
        <f>IF(C432="MAT.",VLOOKUP(A432,INSUMOS_AUX!A:F,6,FALSE),0)</f>
        <v>0</v>
      </c>
      <c r="G432" s="185">
        <f>IF(C432="M.O.",VLOOKUP(A432,INSUMOS_AUX!A:F,6,FALSE),0)</f>
        <v>14.08</v>
      </c>
      <c r="H432" s="259"/>
      <c r="I432" s="259"/>
      <c r="J432">
        <f t="shared" ref="J432:J440" si="69">$E$431*$E432</f>
        <v>1.6411200000000001</v>
      </c>
    </row>
    <row r="433" spans="1:10">
      <c r="A433" s="185">
        <v>247</v>
      </c>
      <c r="B433" s="175" t="s">
        <v>284</v>
      </c>
      <c r="C433" s="176" t="s">
        <v>78</v>
      </c>
      <c r="D433" s="176" t="s">
        <v>83</v>
      </c>
      <c r="E433" s="185">
        <v>0.32822400000000002</v>
      </c>
      <c r="F433" s="164">
        <f>IF(C433="MAT.",VLOOKUP(A433,INSUMOS_AUX!A:F,6,FALSE),0)</f>
        <v>0</v>
      </c>
      <c r="G433" s="185">
        <f>IF(C433="M.O.",VLOOKUP(A433,INSUMOS_AUX!A:F,6,FALSE),0)</f>
        <v>9.89</v>
      </c>
      <c r="H433" s="259"/>
      <c r="I433" s="259"/>
      <c r="J433">
        <f t="shared" si="69"/>
        <v>1.6411200000000001</v>
      </c>
    </row>
    <row r="434" spans="1:10">
      <c r="A434" s="185">
        <v>37370</v>
      </c>
      <c r="B434" s="175" t="s">
        <v>9316</v>
      </c>
      <c r="C434" s="176" t="s">
        <v>38</v>
      </c>
      <c r="D434" s="176" t="s">
        <v>83</v>
      </c>
      <c r="E434" s="185">
        <v>0.64</v>
      </c>
      <c r="F434" s="164">
        <f>IF(C434="MAT.",VLOOKUP(A434,INSUMOS_AUX!A:F,6,FALSE),0)</f>
        <v>1.63</v>
      </c>
      <c r="G434" s="185">
        <f>IF(C434="M.O.",VLOOKUP(A434,INSUMOS_AUX!A:F,6,FALSE),0)</f>
        <v>0</v>
      </c>
      <c r="H434" s="259"/>
      <c r="I434" s="259"/>
      <c r="J434">
        <f t="shared" si="69"/>
        <v>3.2</v>
      </c>
    </row>
    <row r="435" spans="1:10">
      <c r="A435" s="185">
        <v>37371</v>
      </c>
      <c r="B435" s="175" t="s">
        <v>9317</v>
      </c>
      <c r="C435" s="176" t="s">
        <v>38</v>
      </c>
      <c r="D435" s="176" t="s">
        <v>83</v>
      </c>
      <c r="E435" s="185">
        <v>0.64</v>
      </c>
      <c r="F435" s="164">
        <f>IF(C435="MAT.",VLOOKUP(A435,INSUMOS_AUX!A:F,6,FALSE),0)</f>
        <v>0.78</v>
      </c>
      <c r="G435" s="185">
        <f>IF(C435="M.O.",VLOOKUP(A435,INSUMOS_AUX!A:F,6,FALSE),0)</f>
        <v>0</v>
      </c>
      <c r="H435" s="259"/>
      <c r="I435" s="259"/>
      <c r="J435">
        <f t="shared" si="69"/>
        <v>3.2</v>
      </c>
    </row>
    <row r="436" spans="1:10">
      <c r="A436" s="185">
        <v>37372</v>
      </c>
      <c r="B436" s="175" t="s">
        <v>9318</v>
      </c>
      <c r="C436" s="176" t="s">
        <v>38</v>
      </c>
      <c r="D436" s="176" t="s">
        <v>83</v>
      </c>
      <c r="E436" s="185">
        <v>0.64</v>
      </c>
      <c r="F436" s="164">
        <f>IF(C436="MAT.",VLOOKUP(A436,INSUMOS_AUX!A:F,6,FALSE),0)</f>
        <v>0.35</v>
      </c>
      <c r="G436" s="185">
        <f>IF(C436="M.O.",VLOOKUP(A436,INSUMOS_AUX!A:F,6,FALSE),0)</f>
        <v>0</v>
      </c>
      <c r="H436" s="259"/>
      <c r="I436" s="259"/>
      <c r="J436">
        <f t="shared" si="69"/>
        <v>3.2</v>
      </c>
    </row>
    <row r="437" spans="1:10">
      <c r="A437" s="185">
        <v>37373</v>
      </c>
      <c r="B437" s="175" t="s">
        <v>9319</v>
      </c>
      <c r="C437" s="176" t="s">
        <v>38</v>
      </c>
      <c r="D437" s="176" t="s">
        <v>83</v>
      </c>
      <c r="E437" s="185">
        <v>0.64</v>
      </c>
      <c r="F437" s="164">
        <f>IF(C437="MAT.",VLOOKUP(A437,INSUMOS_AUX!A:F,6,FALSE),0)</f>
        <v>7.0000000000000007E-2</v>
      </c>
      <c r="G437" s="185">
        <f>IF(C437="M.O.",VLOOKUP(A437,INSUMOS_AUX!A:F,6,FALSE),0)</f>
        <v>0</v>
      </c>
      <c r="H437" s="259"/>
      <c r="I437" s="259"/>
      <c r="J437">
        <f t="shared" si="69"/>
        <v>3.2</v>
      </c>
    </row>
    <row r="438" spans="1:10">
      <c r="A438" s="185">
        <v>43460</v>
      </c>
      <c r="B438" s="175" t="s">
        <v>16085</v>
      </c>
      <c r="C438" s="176" t="s">
        <v>38</v>
      </c>
      <c r="D438" s="176" t="s">
        <v>83</v>
      </c>
      <c r="E438" s="185">
        <v>0.64</v>
      </c>
      <c r="F438" s="164">
        <f>IF(C438="MAT.",VLOOKUP(A438,INSUMOS_AUX!A:F,6,FALSE),0)</f>
        <v>0.55000000000000004</v>
      </c>
      <c r="G438" s="185">
        <f>IF(C438="M.O.",VLOOKUP(A438,INSUMOS_AUX!A:F,6,FALSE),0)</f>
        <v>0</v>
      </c>
      <c r="H438" s="259"/>
      <c r="I438" s="259"/>
      <c r="J438">
        <f t="shared" si="69"/>
        <v>3.2</v>
      </c>
    </row>
    <row r="439" spans="1:10">
      <c r="A439" s="185">
        <v>43484</v>
      </c>
      <c r="B439" s="175" t="s">
        <v>16056</v>
      </c>
      <c r="C439" s="176" t="s">
        <v>38</v>
      </c>
      <c r="D439" s="176" t="s">
        <v>83</v>
      </c>
      <c r="E439" s="185">
        <v>0.64</v>
      </c>
      <c r="F439" s="164">
        <f>IF(C439="MAT.",VLOOKUP(A439,INSUMOS_AUX!A:F,6,FALSE),0)</f>
        <v>0.93</v>
      </c>
      <c r="G439" s="185">
        <f>IF(C439="M.O.",VLOOKUP(A439,INSUMOS_AUX!A:F,6,FALSE),0)</f>
        <v>0</v>
      </c>
      <c r="H439" s="259"/>
      <c r="I439" s="259"/>
      <c r="J439">
        <f t="shared" si="69"/>
        <v>3.2</v>
      </c>
    </row>
    <row r="440" spans="1:10">
      <c r="A440" s="185" t="s">
        <v>18562</v>
      </c>
      <c r="B440" s="175" t="s">
        <v>18561</v>
      </c>
      <c r="C440" s="176" t="s">
        <v>38</v>
      </c>
      <c r="D440" s="176" t="s">
        <v>2</v>
      </c>
      <c r="E440" s="185">
        <v>1</v>
      </c>
      <c r="F440" s="164">
        <f>IF(C440="MAT.",VLOOKUP(A440,INSUMOS_AUX!A:F,6,FALSE),0)</f>
        <v>64.5</v>
      </c>
      <c r="G440" s="185">
        <f>IF(C440="M.O.",VLOOKUP(A440,INSUMOS_AUX!A:F,6,FALSE),0)</f>
        <v>0</v>
      </c>
      <c r="H440" s="259"/>
      <c r="I440" s="259"/>
      <c r="J440">
        <f t="shared" si="69"/>
        <v>5</v>
      </c>
    </row>
    <row r="441" spans="1:10">
      <c r="A441" s="78"/>
      <c r="B441" s="79"/>
      <c r="C441" s="79"/>
      <c r="D441" s="79"/>
      <c r="E441" s="79"/>
      <c r="F441" s="79"/>
      <c r="G441" s="79"/>
      <c r="H441" s="257"/>
      <c r="I441" s="257"/>
    </row>
    <row r="442" spans="1:10">
      <c r="A442" s="172" t="s">
        <v>18462</v>
      </c>
      <c r="B442" s="172" t="s">
        <v>18563</v>
      </c>
      <c r="C442" s="173" t="s">
        <v>62</v>
      </c>
      <c r="D442" s="173" t="s">
        <v>2</v>
      </c>
      <c r="E442" s="174">
        <v>2</v>
      </c>
      <c r="F442" s="174">
        <f t="shared" ref="F442:G442" si="70">SUMPRODUCT($E443:$E451,F443:F451)</f>
        <v>71.558399999999992</v>
      </c>
      <c r="G442" s="174">
        <f t="shared" si="70"/>
        <v>7.8675292800000003</v>
      </c>
      <c r="H442" s="260"/>
      <c r="I442" s="260"/>
    </row>
    <row r="443" spans="1:10">
      <c r="A443" s="185">
        <v>2436</v>
      </c>
      <c r="B443" s="175" t="s">
        <v>271</v>
      </c>
      <c r="C443" s="176" t="s">
        <v>78</v>
      </c>
      <c r="D443" s="176" t="s">
        <v>83</v>
      </c>
      <c r="E443" s="185">
        <v>0.32822400000000002</v>
      </c>
      <c r="F443" s="164">
        <f>IF(C443="MAT.",VLOOKUP(A443,INSUMOS_AUX!A:F,6,FALSE),0)</f>
        <v>0</v>
      </c>
      <c r="G443" s="185">
        <f>IF(C443="M.O.",VLOOKUP(A443,INSUMOS_AUX!A:F,6,FALSE),0)</f>
        <v>14.08</v>
      </c>
      <c r="H443" s="259"/>
      <c r="I443" s="259"/>
      <c r="J443">
        <f t="shared" ref="J443:J451" si="71">$E$442*$E443</f>
        <v>0.65644800000000003</v>
      </c>
    </row>
    <row r="444" spans="1:10">
      <c r="A444" s="185">
        <v>247</v>
      </c>
      <c r="B444" s="175" t="s">
        <v>284</v>
      </c>
      <c r="C444" s="176" t="s">
        <v>78</v>
      </c>
      <c r="D444" s="176" t="s">
        <v>83</v>
      </c>
      <c r="E444" s="185">
        <v>0.32822400000000002</v>
      </c>
      <c r="F444" s="164">
        <f>IF(C444="MAT.",VLOOKUP(A444,INSUMOS_AUX!A:F,6,FALSE),0)</f>
        <v>0</v>
      </c>
      <c r="G444" s="185">
        <f>IF(C444="M.O.",VLOOKUP(A444,INSUMOS_AUX!A:F,6,FALSE),0)</f>
        <v>9.89</v>
      </c>
      <c r="H444" s="259"/>
      <c r="I444" s="259"/>
      <c r="J444">
        <f t="shared" si="71"/>
        <v>0.65644800000000003</v>
      </c>
    </row>
    <row r="445" spans="1:10">
      <c r="A445" s="185">
        <v>37370</v>
      </c>
      <c r="B445" s="175" t="s">
        <v>9316</v>
      </c>
      <c r="C445" s="176" t="s">
        <v>38</v>
      </c>
      <c r="D445" s="176" t="s">
        <v>83</v>
      </c>
      <c r="E445" s="185">
        <v>0.64</v>
      </c>
      <c r="F445" s="164">
        <f>IF(C445="MAT.",VLOOKUP(A445,INSUMOS_AUX!A:F,6,FALSE),0)</f>
        <v>1.63</v>
      </c>
      <c r="G445" s="185">
        <f>IF(C445="M.O.",VLOOKUP(A445,INSUMOS_AUX!A:F,6,FALSE),0)</f>
        <v>0</v>
      </c>
      <c r="H445" s="259"/>
      <c r="I445" s="259"/>
      <c r="J445">
        <f t="shared" si="71"/>
        <v>1.28</v>
      </c>
    </row>
    <row r="446" spans="1:10">
      <c r="A446" s="185">
        <v>37371</v>
      </c>
      <c r="B446" s="175" t="s">
        <v>9317</v>
      </c>
      <c r="C446" s="176" t="s">
        <v>38</v>
      </c>
      <c r="D446" s="176" t="s">
        <v>83</v>
      </c>
      <c r="E446" s="185">
        <v>0.64</v>
      </c>
      <c r="F446" s="164">
        <f>IF(C446="MAT.",VLOOKUP(A446,INSUMOS_AUX!A:F,6,FALSE),0)</f>
        <v>0.78</v>
      </c>
      <c r="G446" s="185">
        <f>IF(C446="M.O.",VLOOKUP(A446,INSUMOS_AUX!A:F,6,FALSE),0)</f>
        <v>0</v>
      </c>
      <c r="H446" s="259"/>
      <c r="I446" s="259"/>
      <c r="J446">
        <f t="shared" si="71"/>
        <v>1.28</v>
      </c>
    </row>
    <row r="447" spans="1:10">
      <c r="A447" s="185">
        <v>37372</v>
      </c>
      <c r="B447" s="175" t="s">
        <v>9318</v>
      </c>
      <c r="C447" s="176" t="s">
        <v>38</v>
      </c>
      <c r="D447" s="176" t="s">
        <v>83</v>
      </c>
      <c r="E447" s="185">
        <v>0.64</v>
      </c>
      <c r="F447" s="164">
        <f>IF(C447="MAT.",VLOOKUP(A447,INSUMOS_AUX!A:F,6,FALSE),0)</f>
        <v>0.35</v>
      </c>
      <c r="G447" s="185">
        <f>IF(C447="M.O.",VLOOKUP(A447,INSUMOS_AUX!A:F,6,FALSE),0)</f>
        <v>0</v>
      </c>
      <c r="H447" s="259"/>
      <c r="I447" s="259"/>
      <c r="J447">
        <f t="shared" si="71"/>
        <v>1.28</v>
      </c>
    </row>
    <row r="448" spans="1:10">
      <c r="A448" s="185">
        <v>37373</v>
      </c>
      <c r="B448" s="175" t="s">
        <v>9319</v>
      </c>
      <c r="C448" s="176" t="s">
        <v>38</v>
      </c>
      <c r="D448" s="176" t="s">
        <v>83</v>
      </c>
      <c r="E448" s="185">
        <v>0.64</v>
      </c>
      <c r="F448" s="164">
        <f>IF(C448="MAT.",VLOOKUP(A448,INSUMOS_AUX!A:F,6,FALSE),0)</f>
        <v>7.0000000000000007E-2</v>
      </c>
      <c r="G448" s="185">
        <f>IF(C448="M.O.",VLOOKUP(A448,INSUMOS_AUX!A:F,6,FALSE),0)</f>
        <v>0</v>
      </c>
      <c r="H448" s="259"/>
      <c r="I448" s="259"/>
      <c r="J448">
        <f t="shared" si="71"/>
        <v>1.28</v>
      </c>
    </row>
    <row r="449" spans="1:10">
      <c r="A449" s="185">
        <v>43460</v>
      </c>
      <c r="B449" s="175" t="s">
        <v>16085</v>
      </c>
      <c r="C449" s="176" t="s">
        <v>38</v>
      </c>
      <c r="D449" s="176" t="s">
        <v>83</v>
      </c>
      <c r="E449" s="185">
        <v>0.64</v>
      </c>
      <c r="F449" s="164">
        <f>IF(C449="MAT.",VLOOKUP(A449,INSUMOS_AUX!A:F,6,FALSE),0)</f>
        <v>0.55000000000000004</v>
      </c>
      <c r="G449" s="185">
        <f>IF(C449="M.O.",VLOOKUP(A449,INSUMOS_AUX!A:F,6,FALSE),0)</f>
        <v>0</v>
      </c>
      <c r="H449" s="259"/>
      <c r="I449" s="259"/>
      <c r="J449">
        <f t="shared" si="71"/>
        <v>1.28</v>
      </c>
    </row>
    <row r="450" spans="1:10">
      <c r="A450" s="185">
        <v>43484</v>
      </c>
      <c r="B450" s="175" t="s">
        <v>16056</v>
      </c>
      <c r="C450" s="176" t="s">
        <v>38</v>
      </c>
      <c r="D450" s="176" t="s">
        <v>83</v>
      </c>
      <c r="E450" s="185">
        <v>0.64</v>
      </c>
      <c r="F450" s="164">
        <f>IF(C450="MAT.",VLOOKUP(A450,INSUMOS_AUX!A:F,6,FALSE),0)</f>
        <v>0.93</v>
      </c>
      <c r="G450" s="185">
        <f>IF(C450="M.O.",VLOOKUP(A450,INSUMOS_AUX!A:F,6,FALSE),0)</f>
        <v>0</v>
      </c>
      <c r="H450" s="259"/>
      <c r="I450" s="259"/>
      <c r="J450">
        <f t="shared" si="71"/>
        <v>1.28</v>
      </c>
    </row>
    <row r="451" spans="1:10">
      <c r="A451" s="185" t="s">
        <v>18564</v>
      </c>
      <c r="B451" s="175" t="s">
        <v>18563</v>
      </c>
      <c r="C451" s="176" t="s">
        <v>38</v>
      </c>
      <c r="D451" s="176" t="s">
        <v>2</v>
      </c>
      <c r="E451" s="185">
        <v>1</v>
      </c>
      <c r="F451" s="164">
        <f>IF(C451="MAT.",VLOOKUP(A451,INSUMOS_AUX!A:F,6,FALSE),0)</f>
        <v>68.8</v>
      </c>
      <c r="G451" s="185">
        <f>IF(C451="M.O.",VLOOKUP(A451,INSUMOS_AUX!A:F,6,FALSE),0)</f>
        <v>0</v>
      </c>
      <c r="H451" s="259"/>
      <c r="I451" s="259"/>
      <c r="J451">
        <f t="shared" si="71"/>
        <v>2</v>
      </c>
    </row>
    <row r="452" spans="1:10">
      <c r="A452" s="78"/>
      <c r="B452" s="79"/>
      <c r="C452" s="79"/>
      <c r="D452" s="79"/>
      <c r="E452" s="79"/>
      <c r="F452" s="79"/>
      <c r="G452" s="79"/>
      <c r="H452" s="257"/>
      <c r="I452" s="257"/>
    </row>
    <row r="453" spans="1:10">
      <c r="A453" s="172" t="s">
        <v>18464</v>
      </c>
      <c r="B453" s="172" t="s">
        <v>18465</v>
      </c>
      <c r="C453" s="173" t="s">
        <v>62</v>
      </c>
      <c r="D453" s="173" t="s">
        <v>2</v>
      </c>
      <c r="E453" s="174">
        <v>8</v>
      </c>
      <c r="F453" s="174">
        <f t="shared" ref="F453:G453" si="72">SUMPRODUCT($E454:$E462,F454:F462)</f>
        <v>83.527999999999992</v>
      </c>
      <c r="G453" s="174">
        <f t="shared" si="72"/>
        <v>22.127426100000001</v>
      </c>
      <c r="H453" s="260"/>
      <c r="I453" s="260"/>
    </row>
    <row r="454" spans="1:10">
      <c r="A454" s="185">
        <v>2436</v>
      </c>
      <c r="B454" s="175" t="s">
        <v>271</v>
      </c>
      <c r="C454" s="176" t="s">
        <v>78</v>
      </c>
      <c r="D454" s="176" t="s">
        <v>83</v>
      </c>
      <c r="E454" s="185">
        <v>0.92313000000000001</v>
      </c>
      <c r="F454" s="164">
        <f>IF(C454="MAT.",VLOOKUP(A454,INSUMOS_AUX!A:F,6,FALSE),0)</f>
        <v>0</v>
      </c>
      <c r="G454" s="185">
        <f>IF(C454="M.O.",VLOOKUP(A454,INSUMOS_AUX!A:F,6,FALSE),0)</f>
        <v>14.08</v>
      </c>
      <c r="H454" s="259"/>
      <c r="I454" s="259"/>
      <c r="J454">
        <f t="shared" ref="J454:J462" si="73">$E$453*$E454</f>
        <v>7.38504</v>
      </c>
    </row>
    <row r="455" spans="1:10">
      <c r="A455" s="185">
        <v>247</v>
      </c>
      <c r="B455" s="175" t="s">
        <v>284</v>
      </c>
      <c r="C455" s="176" t="s">
        <v>78</v>
      </c>
      <c r="D455" s="176" t="s">
        <v>83</v>
      </c>
      <c r="E455" s="185">
        <v>0.92313000000000001</v>
      </c>
      <c r="F455" s="164">
        <f>IF(C455="MAT.",VLOOKUP(A455,INSUMOS_AUX!A:F,6,FALSE),0)</f>
        <v>0</v>
      </c>
      <c r="G455" s="185">
        <f>IF(C455="M.O.",VLOOKUP(A455,INSUMOS_AUX!A:F,6,FALSE),0)</f>
        <v>9.89</v>
      </c>
      <c r="H455" s="259"/>
      <c r="I455" s="259"/>
      <c r="J455">
        <f t="shared" si="73"/>
        <v>7.38504</v>
      </c>
    </row>
    <row r="456" spans="1:10">
      <c r="A456" s="185">
        <v>34714</v>
      </c>
      <c r="B456" s="175" t="s">
        <v>1780</v>
      </c>
      <c r="C456" s="176" t="s">
        <v>38</v>
      </c>
      <c r="D456" s="176" t="s">
        <v>2</v>
      </c>
      <c r="E456" s="185">
        <v>1</v>
      </c>
      <c r="F456" s="164">
        <f>IF(C456="MAT.",VLOOKUP(A456,INSUMOS_AUX!A:F,6,FALSE),0)</f>
        <v>75.77</v>
      </c>
      <c r="G456" s="185">
        <f>IF(C456="M.O.",VLOOKUP(A456,INSUMOS_AUX!A:F,6,FALSE),0)</f>
        <v>0</v>
      </c>
      <c r="H456" s="259"/>
      <c r="I456" s="259"/>
      <c r="J456">
        <f t="shared" si="73"/>
        <v>8</v>
      </c>
    </row>
    <row r="457" spans="1:10">
      <c r="A457" s="185">
        <v>37370</v>
      </c>
      <c r="B457" s="175" t="s">
        <v>9316</v>
      </c>
      <c r="C457" s="176" t="s">
        <v>38</v>
      </c>
      <c r="D457" s="176" t="s">
        <v>83</v>
      </c>
      <c r="E457" s="185">
        <v>1.8</v>
      </c>
      <c r="F457" s="164">
        <f>IF(C457="MAT.",VLOOKUP(A457,INSUMOS_AUX!A:F,6,FALSE),0)</f>
        <v>1.63</v>
      </c>
      <c r="G457" s="185">
        <f>IF(C457="M.O.",VLOOKUP(A457,INSUMOS_AUX!A:F,6,FALSE),0)</f>
        <v>0</v>
      </c>
      <c r="H457" s="259"/>
      <c r="I457" s="259"/>
      <c r="J457">
        <f t="shared" si="73"/>
        <v>14.4</v>
      </c>
    </row>
    <row r="458" spans="1:10">
      <c r="A458" s="185">
        <v>37371</v>
      </c>
      <c r="B458" s="175" t="s">
        <v>9317</v>
      </c>
      <c r="C458" s="176" t="s">
        <v>38</v>
      </c>
      <c r="D458" s="176" t="s">
        <v>83</v>
      </c>
      <c r="E458" s="185">
        <v>1.8</v>
      </c>
      <c r="F458" s="164">
        <f>IF(C458="MAT.",VLOOKUP(A458,INSUMOS_AUX!A:F,6,FALSE),0)</f>
        <v>0.78</v>
      </c>
      <c r="G458" s="185">
        <f>IF(C458="M.O.",VLOOKUP(A458,INSUMOS_AUX!A:F,6,FALSE),0)</f>
        <v>0</v>
      </c>
      <c r="H458" s="259"/>
      <c r="I458" s="259"/>
      <c r="J458">
        <f t="shared" si="73"/>
        <v>14.4</v>
      </c>
    </row>
    <row r="459" spans="1:10">
      <c r="A459" s="185">
        <v>37372</v>
      </c>
      <c r="B459" s="175" t="s">
        <v>9318</v>
      </c>
      <c r="C459" s="176" t="s">
        <v>38</v>
      </c>
      <c r="D459" s="176" t="s">
        <v>83</v>
      </c>
      <c r="E459" s="185">
        <v>1.8</v>
      </c>
      <c r="F459" s="164">
        <f>IF(C459="MAT.",VLOOKUP(A459,INSUMOS_AUX!A:F,6,FALSE),0)</f>
        <v>0.35</v>
      </c>
      <c r="G459" s="185">
        <f>IF(C459="M.O.",VLOOKUP(A459,INSUMOS_AUX!A:F,6,FALSE),0)</f>
        <v>0</v>
      </c>
      <c r="H459" s="259"/>
      <c r="I459" s="259"/>
      <c r="J459">
        <f t="shared" si="73"/>
        <v>14.4</v>
      </c>
    </row>
    <row r="460" spans="1:10">
      <c r="A460" s="185">
        <v>37373</v>
      </c>
      <c r="B460" s="175" t="s">
        <v>9319</v>
      </c>
      <c r="C460" s="176" t="s">
        <v>38</v>
      </c>
      <c r="D460" s="176" t="s">
        <v>83</v>
      </c>
      <c r="E460" s="185">
        <v>1.8</v>
      </c>
      <c r="F460" s="164">
        <f>IF(C460="MAT.",VLOOKUP(A460,INSUMOS_AUX!A:F,6,FALSE),0)</f>
        <v>7.0000000000000007E-2</v>
      </c>
      <c r="G460" s="185">
        <f>IF(C460="M.O.",VLOOKUP(A460,INSUMOS_AUX!A:F,6,FALSE),0)</f>
        <v>0</v>
      </c>
      <c r="H460" s="259"/>
      <c r="I460" s="259"/>
      <c r="J460">
        <f t="shared" si="73"/>
        <v>14.4</v>
      </c>
    </row>
    <row r="461" spans="1:10">
      <c r="A461" s="185">
        <v>43460</v>
      </c>
      <c r="B461" s="175" t="s">
        <v>16085</v>
      </c>
      <c r="C461" s="176" t="s">
        <v>38</v>
      </c>
      <c r="D461" s="176" t="s">
        <v>83</v>
      </c>
      <c r="E461" s="185">
        <v>1.8</v>
      </c>
      <c r="F461" s="164">
        <f>IF(C461="MAT.",VLOOKUP(A461,INSUMOS_AUX!A:F,6,FALSE),0)</f>
        <v>0.55000000000000004</v>
      </c>
      <c r="G461" s="185">
        <f>IF(C461="M.O.",VLOOKUP(A461,INSUMOS_AUX!A:F,6,FALSE),0)</f>
        <v>0</v>
      </c>
      <c r="H461" s="259"/>
      <c r="I461" s="259"/>
      <c r="J461">
        <f t="shared" si="73"/>
        <v>14.4</v>
      </c>
    </row>
    <row r="462" spans="1:10">
      <c r="A462" s="185">
        <v>43484</v>
      </c>
      <c r="B462" s="175" t="s">
        <v>16056</v>
      </c>
      <c r="C462" s="176" t="s">
        <v>38</v>
      </c>
      <c r="D462" s="176" t="s">
        <v>83</v>
      </c>
      <c r="E462" s="185">
        <v>1.8</v>
      </c>
      <c r="F462" s="164">
        <f>IF(C462="MAT.",VLOOKUP(A462,INSUMOS_AUX!A:F,6,FALSE),0)</f>
        <v>0.93</v>
      </c>
      <c r="G462" s="185">
        <f>IF(C462="M.O.",VLOOKUP(A462,INSUMOS_AUX!A:F,6,FALSE),0)</f>
        <v>0</v>
      </c>
      <c r="H462" s="259"/>
      <c r="I462" s="259"/>
      <c r="J462">
        <f t="shared" si="73"/>
        <v>14.4</v>
      </c>
    </row>
    <row r="463" spans="1:10">
      <c r="A463" s="78"/>
      <c r="B463" s="79"/>
      <c r="C463" s="79"/>
      <c r="D463" s="79"/>
      <c r="E463" s="79"/>
      <c r="F463" s="79"/>
      <c r="G463" s="79"/>
      <c r="H463" s="257"/>
      <c r="I463" s="257"/>
    </row>
    <row r="464" spans="1:10">
      <c r="A464" s="172" t="s">
        <v>18466</v>
      </c>
      <c r="B464" s="172" t="s">
        <v>18467</v>
      </c>
      <c r="C464" s="173" t="s">
        <v>62</v>
      </c>
      <c r="D464" s="173" t="s">
        <v>2</v>
      </c>
      <c r="E464" s="174">
        <v>4</v>
      </c>
      <c r="F464" s="174">
        <f t="shared" ref="F464:G464" si="74">SUMPRODUCT($E465:$E473,F465:F473)</f>
        <v>112.61999999999999</v>
      </c>
      <c r="G464" s="174">
        <f t="shared" si="74"/>
        <v>24.586029000000003</v>
      </c>
      <c r="H464" s="260"/>
      <c r="I464" s="260"/>
    </row>
    <row r="465" spans="1:10">
      <c r="A465" s="185">
        <v>2436</v>
      </c>
      <c r="B465" s="175" t="s">
        <v>271</v>
      </c>
      <c r="C465" s="176" t="s">
        <v>78</v>
      </c>
      <c r="D465" s="176" t="s">
        <v>83</v>
      </c>
      <c r="E465" s="185">
        <v>1.0257000000000001</v>
      </c>
      <c r="F465" s="164">
        <f>IF(C465="MAT.",VLOOKUP(A465,INSUMOS_AUX!A:F,6,FALSE),0)</f>
        <v>0</v>
      </c>
      <c r="G465" s="185">
        <f>IF(C465="M.O.",VLOOKUP(A465,INSUMOS_AUX!A:F,6,FALSE),0)</f>
        <v>14.08</v>
      </c>
      <c r="H465" s="259"/>
      <c r="I465" s="259"/>
      <c r="J465">
        <f t="shared" ref="J465:J473" si="75">$E$464*$E465</f>
        <v>4.1028000000000002</v>
      </c>
    </row>
    <row r="466" spans="1:10">
      <c r="A466" s="185">
        <v>247</v>
      </c>
      <c r="B466" s="175" t="s">
        <v>284</v>
      </c>
      <c r="C466" s="176" t="s">
        <v>78</v>
      </c>
      <c r="D466" s="176" t="s">
        <v>83</v>
      </c>
      <c r="E466" s="185">
        <v>1.0257000000000001</v>
      </c>
      <c r="F466" s="164">
        <f>IF(C466="MAT.",VLOOKUP(A466,INSUMOS_AUX!A:F,6,FALSE),0)</f>
        <v>0</v>
      </c>
      <c r="G466" s="185">
        <f>IF(C466="M.O.",VLOOKUP(A466,INSUMOS_AUX!A:F,6,FALSE),0)</f>
        <v>9.89</v>
      </c>
      <c r="H466" s="259"/>
      <c r="I466" s="259"/>
      <c r="J466">
        <f t="shared" si="75"/>
        <v>4.1028000000000002</v>
      </c>
    </row>
    <row r="467" spans="1:10">
      <c r="A467" s="185">
        <v>37370</v>
      </c>
      <c r="B467" s="175" t="s">
        <v>9316</v>
      </c>
      <c r="C467" s="176" t="s">
        <v>38</v>
      </c>
      <c r="D467" s="176" t="s">
        <v>83</v>
      </c>
      <c r="E467" s="185">
        <v>2</v>
      </c>
      <c r="F467" s="164">
        <f>IF(C467="MAT.",VLOOKUP(A467,INSUMOS_AUX!A:F,6,FALSE),0)</f>
        <v>1.63</v>
      </c>
      <c r="G467" s="185">
        <f>IF(C467="M.O.",VLOOKUP(A467,INSUMOS_AUX!A:F,6,FALSE),0)</f>
        <v>0</v>
      </c>
      <c r="H467" s="259"/>
      <c r="I467" s="259"/>
      <c r="J467">
        <f t="shared" si="75"/>
        <v>8</v>
      </c>
    </row>
    <row r="468" spans="1:10">
      <c r="A468" s="185">
        <v>37371</v>
      </c>
      <c r="B468" s="175" t="s">
        <v>9317</v>
      </c>
      <c r="C468" s="176" t="s">
        <v>38</v>
      </c>
      <c r="D468" s="176" t="s">
        <v>83</v>
      </c>
      <c r="E468" s="185">
        <v>2</v>
      </c>
      <c r="F468" s="164">
        <f>IF(C468="MAT.",VLOOKUP(A468,INSUMOS_AUX!A:F,6,FALSE),0)</f>
        <v>0.78</v>
      </c>
      <c r="G468" s="185">
        <f>IF(C468="M.O.",VLOOKUP(A468,INSUMOS_AUX!A:F,6,FALSE),0)</f>
        <v>0</v>
      </c>
      <c r="H468" s="259"/>
      <c r="I468" s="259"/>
      <c r="J468">
        <f t="shared" si="75"/>
        <v>8</v>
      </c>
    </row>
    <row r="469" spans="1:10">
      <c r="A469" s="185">
        <v>37372</v>
      </c>
      <c r="B469" s="175" t="s">
        <v>9318</v>
      </c>
      <c r="C469" s="176" t="s">
        <v>38</v>
      </c>
      <c r="D469" s="176" t="s">
        <v>83</v>
      </c>
      <c r="E469" s="185">
        <v>2</v>
      </c>
      <c r="F469" s="164">
        <f>IF(C469="MAT.",VLOOKUP(A469,INSUMOS_AUX!A:F,6,FALSE),0)</f>
        <v>0.35</v>
      </c>
      <c r="G469" s="185">
        <f>IF(C469="M.O.",VLOOKUP(A469,INSUMOS_AUX!A:F,6,FALSE),0)</f>
        <v>0</v>
      </c>
      <c r="H469" s="259"/>
      <c r="I469" s="259"/>
      <c r="J469">
        <f t="shared" si="75"/>
        <v>8</v>
      </c>
    </row>
    <row r="470" spans="1:10">
      <c r="A470" s="185">
        <v>37373</v>
      </c>
      <c r="B470" s="175" t="s">
        <v>9319</v>
      </c>
      <c r="C470" s="176" t="s">
        <v>38</v>
      </c>
      <c r="D470" s="176" t="s">
        <v>83</v>
      </c>
      <c r="E470" s="185">
        <v>2</v>
      </c>
      <c r="F470" s="164">
        <f>IF(C470="MAT.",VLOOKUP(A470,INSUMOS_AUX!A:F,6,FALSE),0)</f>
        <v>7.0000000000000007E-2</v>
      </c>
      <c r="G470" s="185">
        <f>IF(C470="M.O.",VLOOKUP(A470,INSUMOS_AUX!A:F,6,FALSE),0)</f>
        <v>0</v>
      </c>
      <c r="H470" s="259"/>
      <c r="I470" s="259"/>
      <c r="J470">
        <f t="shared" si="75"/>
        <v>8</v>
      </c>
    </row>
    <row r="471" spans="1:10">
      <c r="A471" s="185">
        <v>39471</v>
      </c>
      <c r="B471" s="175" t="s">
        <v>1794</v>
      </c>
      <c r="C471" s="176" t="s">
        <v>38</v>
      </c>
      <c r="D471" s="176" t="s">
        <v>2</v>
      </c>
      <c r="E471" s="185">
        <v>1</v>
      </c>
      <c r="F471" s="164">
        <f>IF(C471="MAT.",VLOOKUP(A471,INSUMOS_AUX!A:F,6,FALSE),0)</f>
        <v>104</v>
      </c>
      <c r="G471" s="185">
        <f>IF(C471="M.O.",VLOOKUP(A471,INSUMOS_AUX!A:F,6,FALSE),0)</f>
        <v>0</v>
      </c>
      <c r="H471" s="259"/>
      <c r="I471" s="259"/>
      <c r="J471">
        <f t="shared" si="75"/>
        <v>4</v>
      </c>
    </row>
    <row r="472" spans="1:10">
      <c r="A472" s="185">
        <v>43460</v>
      </c>
      <c r="B472" s="175" t="s">
        <v>16085</v>
      </c>
      <c r="C472" s="176" t="s">
        <v>38</v>
      </c>
      <c r="D472" s="176" t="s">
        <v>83</v>
      </c>
      <c r="E472" s="185">
        <v>2</v>
      </c>
      <c r="F472" s="164">
        <f>IF(C472="MAT.",VLOOKUP(A472,INSUMOS_AUX!A:F,6,FALSE),0)</f>
        <v>0.55000000000000004</v>
      </c>
      <c r="G472" s="185">
        <f>IF(C472="M.O.",VLOOKUP(A472,INSUMOS_AUX!A:F,6,FALSE),0)</f>
        <v>0</v>
      </c>
      <c r="H472" s="259"/>
      <c r="I472" s="259"/>
      <c r="J472">
        <f t="shared" si="75"/>
        <v>8</v>
      </c>
    </row>
    <row r="473" spans="1:10">
      <c r="A473" s="185">
        <v>43484</v>
      </c>
      <c r="B473" s="175" t="s">
        <v>16056</v>
      </c>
      <c r="C473" s="176" t="s">
        <v>38</v>
      </c>
      <c r="D473" s="176" t="s">
        <v>83</v>
      </c>
      <c r="E473" s="185">
        <v>2</v>
      </c>
      <c r="F473" s="164">
        <f>IF(C473="MAT.",VLOOKUP(A473,INSUMOS_AUX!A:F,6,FALSE),0)</f>
        <v>0.93</v>
      </c>
      <c r="G473" s="185">
        <f>IF(C473="M.O.",VLOOKUP(A473,INSUMOS_AUX!A:F,6,FALSE),0)</f>
        <v>0</v>
      </c>
      <c r="H473" s="259"/>
      <c r="I473" s="259"/>
      <c r="J473">
        <f t="shared" si="75"/>
        <v>8</v>
      </c>
    </row>
    <row r="474" spans="1:10">
      <c r="A474" s="78"/>
      <c r="B474" s="79"/>
      <c r="C474" s="79"/>
      <c r="D474" s="79"/>
      <c r="E474" s="79"/>
      <c r="F474" s="79"/>
      <c r="G474" s="79"/>
      <c r="H474" s="257"/>
      <c r="I474" s="257"/>
    </row>
    <row r="475" spans="1:10">
      <c r="A475" s="172" t="s">
        <v>15817</v>
      </c>
      <c r="B475" s="172" t="s">
        <v>18468</v>
      </c>
      <c r="C475" s="173" t="s">
        <v>62</v>
      </c>
      <c r="D475" s="173" t="s">
        <v>2</v>
      </c>
      <c r="E475" s="174">
        <v>2</v>
      </c>
      <c r="F475" s="174">
        <f t="shared" ref="F475:G475" si="76">SUMPRODUCT($E476:$E484,F476:F484)</f>
        <v>121.4584</v>
      </c>
      <c r="G475" s="174">
        <f t="shared" si="76"/>
        <v>7.8675292800000003</v>
      </c>
      <c r="H475" s="260"/>
      <c r="I475" s="260"/>
    </row>
    <row r="476" spans="1:10">
      <c r="A476" s="185">
        <v>2436</v>
      </c>
      <c r="B476" s="175" t="s">
        <v>271</v>
      </c>
      <c r="C476" s="176" t="s">
        <v>78</v>
      </c>
      <c r="D476" s="176" t="s">
        <v>83</v>
      </c>
      <c r="E476" s="185">
        <v>0.32822400000000002</v>
      </c>
      <c r="F476" s="164">
        <f>IF(C476="MAT.",VLOOKUP(A476,INSUMOS_AUX!A:F,6,FALSE),0)</f>
        <v>0</v>
      </c>
      <c r="G476" s="185">
        <f>IF(C476="M.O.",VLOOKUP(A476,INSUMOS_AUX!A:F,6,FALSE),0)</f>
        <v>14.08</v>
      </c>
      <c r="H476" s="259"/>
      <c r="I476" s="259"/>
      <c r="J476">
        <f t="shared" ref="J476:J484" si="77">$E$475*$E476</f>
        <v>0.65644800000000003</v>
      </c>
    </row>
    <row r="477" spans="1:10">
      <c r="A477" s="185">
        <v>247</v>
      </c>
      <c r="B477" s="175" t="s">
        <v>284</v>
      </c>
      <c r="C477" s="176" t="s">
        <v>78</v>
      </c>
      <c r="D477" s="176" t="s">
        <v>83</v>
      </c>
      <c r="E477" s="185">
        <v>0.32822400000000002</v>
      </c>
      <c r="F477" s="164">
        <f>IF(C477="MAT.",VLOOKUP(A477,INSUMOS_AUX!A:F,6,FALSE),0)</f>
        <v>0</v>
      </c>
      <c r="G477" s="185">
        <f>IF(C477="M.O.",VLOOKUP(A477,INSUMOS_AUX!A:F,6,FALSE),0)</f>
        <v>9.89</v>
      </c>
      <c r="H477" s="259"/>
      <c r="I477" s="259"/>
      <c r="J477">
        <f t="shared" si="77"/>
        <v>0.65644800000000003</v>
      </c>
    </row>
    <row r="478" spans="1:10">
      <c r="A478" s="185">
        <v>37370</v>
      </c>
      <c r="B478" s="175" t="s">
        <v>9316</v>
      </c>
      <c r="C478" s="176" t="s">
        <v>38</v>
      </c>
      <c r="D478" s="176" t="s">
        <v>83</v>
      </c>
      <c r="E478" s="185">
        <v>0.64</v>
      </c>
      <c r="F478" s="164">
        <f>IF(C478="MAT.",VLOOKUP(A478,INSUMOS_AUX!A:F,6,FALSE),0)</f>
        <v>1.63</v>
      </c>
      <c r="G478" s="185">
        <f>IF(C478="M.O.",VLOOKUP(A478,INSUMOS_AUX!A:F,6,FALSE),0)</f>
        <v>0</v>
      </c>
      <c r="H478" s="259"/>
      <c r="I478" s="259"/>
      <c r="J478">
        <f t="shared" si="77"/>
        <v>1.28</v>
      </c>
    </row>
    <row r="479" spans="1:10">
      <c r="A479" s="185">
        <v>37371</v>
      </c>
      <c r="B479" s="175" t="s">
        <v>9317</v>
      </c>
      <c r="C479" s="176" t="s">
        <v>38</v>
      </c>
      <c r="D479" s="176" t="s">
        <v>83</v>
      </c>
      <c r="E479" s="185">
        <v>0.64</v>
      </c>
      <c r="F479" s="164">
        <f>IF(C479="MAT.",VLOOKUP(A479,INSUMOS_AUX!A:F,6,FALSE),0)</f>
        <v>0.78</v>
      </c>
      <c r="G479" s="185">
        <f>IF(C479="M.O.",VLOOKUP(A479,INSUMOS_AUX!A:F,6,FALSE),0)</f>
        <v>0</v>
      </c>
      <c r="H479" s="259"/>
      <c r="I479" s="259"/>
      <c r="J479">
        <f t="shared" si="77"/>
        <v>1.28</v>
      </c>
    </row>
    <row r="480" spans="1:10">
      <c r="A480" s="185">
        <v>37372</v>
      </c>
      <c r="B480" s="175" t="s">
        <v>9318</v>
      </c>
      <c r="C480" s="176" t="s">
        <v>38</v>
      </c>
      <c r="D480" s="176" t="s">
        <v>83</v>
      </c>
      <c r="E480" s="185">
        <v>0.64</v>
      </c>
      <c r="F480" s="164">
        <f>IF(C480="MAT.",VLOOKUP(A480,INSUMOS_AUX!A:F,6,FALSE),0)</f>
        <v>0.35</v>
      </c>
      <c r="G480" s="185">
        <f>IF(C480="M.O.",VLOOKUP(A480,INSUMOS_AUX!A:F,6,FALSE),0)</f>
        <v>0</v>
      </c>
      <c r="H480" s="259"/>
      <c r="I480" s="259"/>
      <c r="J480">
        <f t="shared" si="77"/>
        <v>1.28</v>
      </c>
    </row>
    <row r="481" spans="1:10">
      <c r="A481" s="185">
        <v>37373</v>
      </c>
      <c r="B481" s="175" t="s">
        <v>9319</v>
      </c>
      <c r="C481" s="176" t="s">
        <v>38</v>
      </c>
      <c r="D481" s="176" t="s">
        <v>83</v>
      </c>
      <c r="E481" s="185">
        <v>0.64</v>
      </c>
      <c r="F481" s="164">
        <f>IF(C481="MAT.",VLOOKUP(A481,INSUMOS_AUX!A:F,6,FALSE),0)</f>
        <v>7.0000000000000007E-2</v>
      </c>
      <c r="G481" s="185">
        <f>IF(C481="M.O.",VLOOKUP(A481,INSUMOS_AUX!A:F,6,FALSE),0)</f>
        <v>0</v>
      </c>
      <c r="H481" s="259"/>
      <c r="I481" s="259"/>
      <c r="J481">
        <f t="shared" si="77"/>
        <v>1.28</v>
      </c>
    </row>
    <row r="482" spans="1:10">
      <c r="A482" s="185">
        <v>43460</v>
      </c>
      <c r="B482" s="175" t="s">
        <v>16085</v>
      </c>
      <c r="C482" s="176" t="s">
        <v>38</v>
      </c>
      <c r="D482" s="176" t="s">
        <v>83</v>
      </c>
      <c r="E482" s="185">
        <v>0.64</v>
      </c>
      <c r="F482" s="164">
        <f>IF(C482="MAT.",VLOOKUP(A482,INSUMOS_AUX!A:F,6,FALSE),0)</f>
        <v>0.55000000000000004</v>
      </c>
      <c r="G482" s="185">
        <f>IF(C482="M.O.",VLOOKUP(A482,INSUMOS_AUX!A:F,6,FALSE),0)</f>
        <v>0</v>
      </c>
      <c r="H482" s="259"/>
      <c r="I482" s="259"/>
      <c r="J482">
        <f t="shared" si="77"/>
        <v>1.28</v>
      </c>
    </row>
    <row r="483" spans="1:10">
      <c r="A483" s="185">
        <v>43484</v>
      </c>
      <c r="B483" s="175" t="s">
        <v>16056</v>
      </c>
      <c r="C483" s="176" t="s">
        <v>38</v>
      </c>
      <c r="D483" s="176" t="s">
        <v>83</v>
      </c>
      <c r="E483" s="185">
        <v>0.64</v>
      </c>
      <c r="F483" s="164">
        <f>IF(C483="MAT.",VLOOKUP(A483,INSUMOS_AUX!A:F,6,FALSE),0)</f>
        <v>0.93</v>
      </c>
      <c r="G483" s="185">
        <f>IF(C483="M.O.",VLOOKUP(A483,INSUMOS_AUX!A:F,6,FALSE),0)</f>
        <v>0</v>
      </c>
      <c r="H483" s="259"/>
      <c r="I483" s="259"/>
      <c r="J483">
        <f t="shared" si="77"/>
        <v>1.28</v>
      </c>
    </row>
    <row r="484" spans="1:10">
      <c r="A484" s="185" t="s">
        <v>18565</v>
      </c>
      <c r="B484" s="175" t="s">
        <v>18468</v>
      </c>
      <c r="C484" s="176" t="s">
        <v>38</v>
      </c>
      <c r="D484" s="176" t="s">
        <v>2</v>
      </c>
      <c r="E484" s="185">
        <v>1</v>
      </c>
      <c r="F484" s="164">
        <f>IF(C484="MAT.",VLOOKUP(A484,INSUMOS_AUX!A:F,6,FALSE),0)</f>
        <v>118.7</v>
      </c>
      <c r="G484" s="185">
        <f>IF(C484="M.O.",VLOOKUP(A484,INSUMOS_AUX!A:F,6,FALSE),0)</f>
        <v>0</v>
      </c>
      <c r="H484" s="259"/>
      <c r="I484" s="259"/>
      <c r="J484">
        <f t="shared" si="77"/>
        <v>2</v>
      </c>
    </row>
    <row r="485" spans="1:10">
      <c r="A485" s="78"/>
      <c r="B485" s="79"/>
      <c r="C485" s="79"/>
      <c r="D485" s="79"/>
      <c r="E485" s="79"/>
      <c r="F485" s="79"/>
      <c r="G485" s="79"/>
      <c r="H485" s="257"/>
      <c r="I485" s="257"/>
    </row>
    <row r="486" spans="1:10">
      <c r="A486" s="172" t="s">
        <v>18469</v>
      </c>
      <c r="B486" s="172" t="s">
        <v>18566</v>
      </c>
      <c r="C486" s="173" t="s">
        <v>62</v>
      </c>
      <c r="D486" s="173" t="s">
        <v>2</v>
      </c>
      <c r="E486" s="174">
        <v>42</v>
      </c>
      <c r="F486" s="174">
        <f t="shared" ref="F486:G486" si="78">SUMPRODUCT($E487:$E498,F487:F498)</f>
        <v>4.8929999999999998</v>
      </c>
      <c r="G486" s="174">
        <f t="shared" si="78"/>
        <v>3.6879043500000002</v>
      </c>
      <c r="H486" s="260"/>
      <c r="I486" s="260"/>
    </row>
    <row r="487" spans="1:10">
      <c r="A487" s="185">
        <v>2436</v>
      </c>
      <c r="B487" s="175" t="s">
        <v>271</v>
      </c>
      <c r="C487" s="176" t="s">
        <v>78</v>
      </c>
      <c r="D487" s="176" t="s">
        <v>83</v>
      </c>
      <c r="E487" s="185">
        <v>0.15385499999999999</v>
      </c>
      <c r="F487" s="164">
        <f>IF(C487="MAT.",VLOOKUP(A487,INSUMOS_AUX!A:F,6,FALSE),0)</f>
        <v>0</v>
      </c>
      <c r="G487" s="185">
        <f>IF(C487="M.O.",VLOOKUP(A487,INSUMOS_AUX!A:F,6,FALSE),0)</f>
        <v>14.08</v>
      </c>
      <c r="H487" s="259"/>
      <c r="I487" s="259"/>
      <c r="J487">
        <f t="shared" ref="J487:J498" si="79">$E$486*$E487</f>
        <v>6.4619099999999996</v>
      </c>
    </row>
    <row r="488" spans="1:10">
      <c r="A488" s="185">
        <v>247</v>
      </c>
      <c r="B488" s="175" t="s">
        <v>284</v>
      </c>
      <c r="C488" s="176" t="s">
        <v>78</v>
      </c>
      <c r="D488" s="176" t="s">
        <v>83</v>
      </c>
      <c r="E488" s="185">
        <v>0.15385499999999999</v>
      </c>
      <c r="F488" s="164">
        <f>IF(C488="MAT.",VLOOKUP(A488,INSUMOS_AUX!A:F,6,FALSE),0)</f>
        <v>0</v>
      </c>
      <c r="G488" s="185">
        <f>IF(C488="M.O.",VLOOKUP(A488,INSUMOS_AUX!A:F,6,FALSE),0)</f>
        <v>9.89</v>
      </c>
      <c r="H488" s="259"/>
      <c r="I488" s="259"/>
      <c r="J488">
        <f t="shared" si="79"/>
        <v>6.4619099999999996</v>
      </c>
    </row>
    <row r="489" spans="1:10">
      <c r="A489" s="185">
        <v>37370</v>
      </c>
      <c r="B489" s="175" t="s">
        <v>9316</v>
      </c>
      <c r="C489" s="176" t="s">
        <v>38</v>
      </c>
      <c r="D489" s="176" t="s">
        <v>83</v>
      </c>
      <c r="E489" s="185">
        <v>0.3</v>
      </c>
      <c r="F489" s="164">
        <f>IF(C489="MAT.",VLOOKUP(A489,INSUMOS_AUX!A:F,6,FALSE),0)</f>
        <v>1.63</v>
      </c>
      <c r="G489" s="185">
        <f>IF(C489="M.O.",VLOOKUP(A489,INSUMOS_AUX!A:F,6,FALSE),0)</f>
        <v>0</v>
      </c>
      <c r="H489" s="259"/>
      <c r="I489" s="259"/>
      <c r="J489">
        <f t="shared" si="79"/>
        <v>12.6</v>
      </c>
    </row>
    <row r="490" spans="1:10">
      <c r="A490" s="185">
        <v>37371</v>
      </c>
      <c r="B490" s="175" t="s">
        <v>9317</v>
      </c>
      <c r="C490" s="176" t="s">
        <v>38</v>
      </c>
      <c r="D490" s="176" t="s">
        <v>83</v>
      </c>
      <c r="E490" s="185">
        <v>0.3</v>
      </c>
      <c r="F490" s="164">
        <f>IF(C490="MAT.",VLOOKUP(A490,INSUMOS_AUX!A:F,6,FALSE),0)</f>
        <v>0.78</v>
      </c>
      <c r="G490" s="185">
        <f>IF(C490="M.O.",VLOOKUP(A490,INSUMOS_AUX!A:F,6,FALSE),0)</f>
        <v>0</v>
      </c>
      <c r="H490" s="259"/>
      <c r="I490" s="259"/>
      <c r="J490">
        <f t="shared" si="79"/>
        <v>12.6</v>
      </c>
    </row>
    <row r="491" spans="1:10">
      <c r="A491" s="185">
        <v>37372</v>
      </c>
      <c r="B491" s="175" t="s">
        <v>9318</v>
      </c>
      <c r="C491" s="176" t="s">
        <v>38</v>
      </c>
      <c r="D491" s="176" t="s">
        <v>83</v>
      </c>
      <c r="E491" s="185">
        <v>0.3</v>
      </c>
      <c r="F491" s="164">
        <f>IF(C491="MAT.",VLOOKUP(A491,INSUMOS_AUX!A:F,6,FALSE),0)</f>
        <v>0.35</v>
      </c>
      <c r="G491" s="185">
        <f>IF(C491="M.O.",VLOOKUP(A491,INSUMOS_AUX!A:F,6,FALSE),0)</f>
        <v>0</v>
      </c>
      <c r="H491" s="259"/>
      <c r="I491" s="259"/>
      <c r="J491">
        <f t="shared" si="79"/>
        <v>12.6</v>
      </c>
    </row>
    <row r="492" spans="1:10">
      <c r="A492" s="185">
        <v>37373</v>
      </c>
      <c r="B492" s="175" t="s">
        <v>9319</v>
      </c>
      <c r="C492" s="176" t="s">
        <v>38</v>
      </c>
      <c r="D492" s="176" t="s">
        <v>83</v>
      </c>
      <c r="E492" s="185">
        <v>0.3</v>
      </c>
      <c r="F492" s="164">
        <f>IF(C492="MAT.",VLOOKUP(A492,INSUMOS_AUX!A:F,6,FALSE),0)</f>
        <v>7.0000000000000007E-2</v>
      </c>
      <c r="G492" s="185">
        <f>IF(C492="M.O.",VLOOKUP(A492,INSUMOS_AUX!A:F,6,FALSE),0)</f>
        <v>0</v>
      </c>
      <c r="H492" s="259"/>
      <c r="I492" s="259"/>
      <c r="J492">
        <f t="shared" si="79"/>
        <v>12.6</v>
      </c>
    </row>
    <row r="493" spans="1:10">
      <c r="A493" s="185">
        <v>43460</v>
      </c>
      <c r="B493" s="175" t="s">
        <v>16085</v>
      </c>
      <c r="C493" s="176" t="s">
        <v>38</v>
      </c>
      <c r="D493" s="176" t="s">
        <v>83</v>
      </c>
      <c r="E493" s="185">
        <v>0.3</v>
      </c>
      <c r="F493" s="164">
        <f>IF(C493="MAT.",VLOOKUP(A493,INSUMOS_AUX!A:F,6,FALSE),0)</f>
        <v>0.55000000000000004</v>
      </c>
      <c r="G493" s="185">
        <f>IF(C493="M.O.",VLOOKUP(A493,INSUMOS_AUX!A:F,6,FALSE),0)</f>
        <v>0</v>
      </c>
      <c r="H493" s="259"/>
      <c r="I493" s="259"/>
      <c r="J493">
        <f t="shared" si="79"/>
        <v>12.6</v>
      </c>
    </row>
    <row r="494" spans="1:10">
      <c r="A494" s="185">
        <v>43484</v>
      </c>
      <c r="B494" s="175" t="s">
        <v>16056</v>
      </c>
      <c r="C494" s="176" t="s">
        <v>38</v>
      </c>
      <c r="D494" s="176" t="s">
        <v>83</v>
      </c>
      <c r="E494" s="185">
        <v>0.3</v>
      </c>
      <c r="F494" s="164">
        <f>IF(C494="MAT.",VLOOKUP(A494,INSUMOS_AUX!A:F,6,FALSE),0)</f>
        <v>0.93</v>
      </c>
      <c r="G494" s="185">
        <f>IF(C494="M.O.",VLOOKUP(A494,INSUMOS_AUX!A:F,6,FALSE),0)</f>
        <v>0</v>
      </c>
      <c r="H494" s="259"/>
      <c r="I494" s="259"/>
      <c r="J494">
        <f t="shared" si="79"/>
        <v>12.6</v>
      </c>
    </row>
    <row r="495" spans="1:10">
      <c r="A495" s="185" t="s">
        <v>18567</v>
      </c>
      <c r="B495" s="175" t="s">
        <v>18568</v>
      </c>
      <c r="C495" s="176" t="s">
        <v>38</v>
      </c>
      <c r="D495" s="176" t="s">
        <v>2</v>
      </c>
      <c r="E495" s="185">
        <v>4</v>
      </c>
      <c r="F495" s="164">
        <f>IF(C495="MAT.",VLOOKUP(A495,INSUMOS_AUX!A:F,6,FALSE),0)</f>
        <v>0.08</v>
      </c>
      <c r="G495" s="185">
        <f>IF(C495="M.O.",VLOOKUP(A495,INSUMOS_AUX!A:F,6,FALSE),0)</f>
        <v>0</v>
      </c>
      <c r="H495" s="259"/>
      <c r="I495" s="259"/>
      <c r="J495">
        <f t="shared" si="79"/>
        <v>168</v>
      </c>
    </row>
    <row r="496" spans="1:10">
      <c r="A496" s="185" t="s">
        <v>18569</v>
      </c>
      <c r="B496" s="175" t="s">
        <v>18570</v>
      </c>
      <c r="C496" s="176" t="s">
        <v>38</v>
      </c>
      <c r="D496" s="176" t="s">
        <v>2</v>
      </c>
      <c r="E496" s="185">
        <v>4</v>
      </c>
      <c r="F496" s="164">
        <f>IF(C496="MAT.",VLOOKUP(A496,INSUMOS_AUX!A:F,6,FALSE),0)</f>
        <v>7.0000000000000007E-2</v>
      </c>
      <c r="G496" s="185">
        <f>IF(C496="M.O.",VLOOKUP(A496,INSUMOS_AUX!A:F,6,FALSE),0)</f>
        <v>0</v>
      </c>
      <c r="H496" s="259"/>
      <c r="I496" s="259"/>
      <c r="J496">
        <f t="shared" si="79"/>
        <v>168</v>
      </c>
    </row>
    <row r="497" spans="1:10">
      <c r="A497" s="185" t="s">
        <v>18571</v>
      </c>
      <c r="B497" s="175" t="s">
        <v>18566</v>
      </c>
      <c r="C497" s="176" t="s">
        <v>38</v>
      </c>
      <c r="D497" s="176" t="s">
        <v>2</v>
      </c>
      <c r="E497" s="185">
        <v>1</v>
      </c>
      <c r="F497" s="164">
        <f>IF(C497="MAT.",VLOOKUP(A497,INSUMOS_AUX!A:F,6,FALSE),0)</f>
        <v>1.2</v>
      </c>
      <c r="G497" s="185">
        <f>IF(C497="M.O.",VLOOKUP(A497,INSUMOS_AUX!A:F,6,FALSE),0)</f>
        <v>0</v>
      </c>
      <c r="H497" s="259"/>
      <c r="I497" s="259"/>
      <c r="J497">
        <f t="shared" si="79"/>
        <v>42</v>
      </c>
    </row>
    <row r="498" spans="1:10">
      <c r="A498" s="185" t="s">
        <v>18572</v>
      </c>
      <c r="B498" s="175" t="s">
        <v>18573</v>
      </c>
      <c r="C498" s="176" t="s">
        <v>38</v>
      </c>
      <c r="D498" s="176" t="s">
        <v>2</v>
      </c>
      <c r="E498" s="185">
        <v>4</v>
      </c>
      <c r="F498" s="164">
        <f>IF(C498="MAT.",VLOOKUP(A498,INSUMOS_AUX!A:F,6,FALSE),0)</f>
        <v>0.45</v>
      </c>
      <c r="G498" s="185">
        <f>IF(C498="M.O.",VLOOKUP(A498,INSUMOS_AUX!A:F,6,FALSE),0)</f>
        <v>0</v>
      </c>
      <c r="H498" s="259"/>
      <c r="I498" s="259"/>
      <c r="J498">
        <f t="shared" si="79"/>
        <v>168</v>
      </c>
    </row>
    <row r="499" spans="1:10">
      <c r="A499" s="78"/>
      <c r="B499" s="79"/>
      <c r="C499" s="79"/>
      <c r="D499" s="79"/>
      <c r="E499" s="79"/>
      <c r="F499" s="79"/>
      <c r="G499" s="79"/>
      <c r="H499" s="257"/>
      <c r="I499" s="257"/>
    </row>
    <row r="500" spans="1:10">
      <c r="A500" s="172" t="s">
        <v>18471</v>
      </c>
      <c r="B500" s="172" t="s">
        <v>2215</v>
      </c>
      <c r="C500" s="173" t="s">
        <v>62</v>
      </c>
      <c r="D500" s="173" t="s">
        <v>2</v>
      </c>
      <c r="E500" s="174">
        <v>2</v>
      </c>
      <c r="F500" s="137">
        <f t="shared" ref="F500:G500" si="80">SUMPRODUCT($E501:$E501,F501:F501)</f>
        <v>76700</v>
      </c>
      <c r="G500" s="174">
        <f t="shared" si="80"/>
        <v>0</v>
      </c>
      <c r="H500" s="260"/>
      <c r="I500" s="260"/>
    </row>
    <row r="501" spans="1:10">
      <c r="A501" s="185">
        <v>14254</v>
      </c>
      <c r="B501" s="175" t="s">
        <v>2215</v>
      </c>
      <c r="C501" s="176" t="s">
        <v>38</v>
      </c>
      <c r="D501" s="176" t="s">
        <v>2</v>
      </c>
      <c r="E501" s="185">
        <v>1</v>
      </c>
      <c r="F501" s="164">
        <f>IF(C501="MAT.",VLOOKUP(A501,INSUMOS_AUX!A:F,6,FALSE),0)</f>
        <v>76700</v>
      </c>
      <c r="G501" s="185">
        <f>IF(C501="M.O.",VLOOKUP(A501,INSUMOS_AUX!A:F,6,FALSE),0)</f>
        <v>0</v>
      </c>
      <c r="H501" s="259"/>
      <c r="I501" s="259"/>
      <c r="J501">
        <f>$E$500*$E501</f>
        <v>2</v>
      </c>
    </row>
    <row r="502" spans="1:10">
      <c r="A502" s="78"/>
      <c r="B502" s="79"/>
      <c r="C502" s="79"/>
      <c r="D502" s="79"/>
      <c r="E502" s="79"/>
      <c r="F502" s="79"/>
      <c r="G502" s="79"/>
      <c r="H502" s="257"/>
      <c r="I502" s="257"/>
    </row>
    <row r="503" spans="1:10">
      <c r="A503" s="172" t="s">
        <v>18472</v>
      </c>
      <c r="B503" s="172" t="s">
        <v>18473</v>
      </c>
      <c r="C503" s="173" t="s">
        <v>62</v>
      </c>
      <c r="D503" s="173" t="s">
        <v>2</v>
      </c>
      <c r="E503" s="174">
        <v>42</v>
      </c>
      <c r="F503" s="174">
        <f t="shared" ref="F503:G503" si="81">SUMPRODUCT($E504:$E512,F504:F512)</f>
        <v>10.385999999999999</v>
      </c>
      <c r="G503" s="174">
        <f t="shared" si="81"/>
        <v>7.3758087000000003</v>
      </c>
      <c r="H503" s="260"/>
      <c r="I503" s="260"/>
    </row>
    <row r="504" spans="1:10">
      <c r="A504" s="185">
        <v>2436</v>
      </c>
      <c r="B504" s="175" t="s">
        <v>271</v>
      </c>
      <c r="C504" s="176" t="s">
        <v>78</v>
      </c>
      <c r="D504" s="176" t="s">
        <v>83</v>
      </c>
      <c r="E504" s="185">
        <v>0.30770999999999998</v>
      </c>
      <c r="F504" s="164">
        <f>IF(C504="MAT.",VLOOKUP(A504,INSUMOS_AUX!A:F,6,FALSE),0)</f>
        <v>0</v>
      </c>
      <c r="G504" s="185">
        <f>IF(C504="M.O.",VLOOKUP(A504,INSUMOS_AUX!A:F,6,FALSE),0)</f>
        <v>14.08</v>
      </c>
      <c r="H504" s="259"/>
      <c r="I504" s="259"/>
      <c r="J504">
        <f t="shared" ref="J504:J512" si="82">$E$503*$E504</f>
        <v>12.923819999999999</v>
      </c>
    </row>
    <row r="505" spans="1:10">
      <c r="A505" s="185">
        <v>247</v>
      </c>
      <c r="B505" s="175" t="s">
        <v>284</v>
      </c>
      <c r="C505" s="176" t="s">
        <v>78</v>
      </c>
      <c r="D505" s="176" t="s">
        <v>83</v>
      </c>
      <c r="E505" s="185">
        <v>0.30770999999999998</v>
      </c>
      <c r="F505" s="164">
        <f>IF(C505="MAT.",VLOOKUP(A505,INSUMOS_AUX!A:F,6,FALSE),0)</f>
        <v>0</v>
      </c>
      <c r="G505" s="185">
        <f>IF(C505="M.O.",VLOOKUP(A505,INSUMOS_AUX!A:F,6,FALSE),0)</f>
        <v>9.89</v>
      </c>
      <c r="H505" s="259"/>
      <c r="I505" s="259"/>
      <c r="J505">
        <f t="shared" si="82"/>
        <v>12.923819999999999</v>
      </c>
    </row>
    <row r="506" spans="1:10">
      <c r="A506" s="185">
        <v>37370</v>
      </c>
      <c r="B506" s="175" t="s">
        <v>9316</v>
      </c>
      <c r="C506" s="176" t="s">
        <v>38</v>
      </c>
      <c r="D506" s="176" t="s">
        <v>83</v>
      </c>
      <c r="E506" s="185">
        <v>0.6</v>
      </c>
      <c r="F506" s="164">
        <f>IF(C506="MAT.",VLOOKUP(A506,INSUMOS_AUX!A:F,6,FALSE),0)</f>
        <v>1.63</v>
      </c>
      <c r="G506" s="185">
        <f>IF(C506="M.O.",VLOOKUP(A506,INSUMOS_AUX!A:F,6,FALSE),0)</f>
        <v>0</v>
      </c>
      <c r="H506" s="259"/>
      <c r="I506" s="259"/>
      <c r="J506">
        <f t="shared" si="82"/>
        <v>25.2</v>
      </c>
    </row>
    <row r="507" spans="1:10">
      <c r="A507" s="185">
        <v>37371</v>
      </c>
      <c r="B507" s="175" t="s">
        <v>9317</v>
      </c>
      <c r="C507" s="176" t="s">
        <v>38</v>
      </c>
      <c r="D507" s="176" t="s">
        <v>83</v>
      </c>
      <c r="E507" s="185">
        <v>0.6</v>
      </c>
      <c r="F507" s="164">
        <f>IF(C507="MAT.",VLOOKUP(A507,INSUMOS_AUX!A:F,6,FALSE),0)</f>
        <v>0.78</v>
      </c>
      <c r="G507" s="185">
        <f>IF(C507="M.O.",VLOOKUP(A507,INSUMOS_AUX!A:F,6,FALSE),0)</f>
        <v>0</v>
      </c>
      <c r="H507" s="259"/>
      <c r="I507" s="259"/>
      <c r="J507">
        <f t="shared" si="82"/>
        <v>25.2</v>
      </c>
    </row>
    <row r="508" spans="1:10">
      <c r="A508" s="185">
        <v>37372</v>
      </c>
      <c r="B508" s="175" t="s">
        <v>9318</v>
      </c>
      <c r="C508" s="176" t="s">
        <v>38</v>
      </c>
      <c r="D508" s="176" t="s">
        <v>83</v>
      </c>
      <c r="E508" s="185">
        <v>0.6</v>
      </c>
      <c r="F508" s="164">
        <f>IF(C508="MAT.",VLOOKUP(A508,INSUMOS_AUX!A:F,6,FALSE),0)</f>
        <v>0.35</v>
      </c>
      <c r="G508" s="185">
        <f>IF(C508="M.O.",VLOOKUP(A508,INSUMOS_AUX!A:F,6,FALSE),0)</f>
        <v>0</v>
      </c>
      <c r="H508" s="259"/>
      <c r="I508" s="259"/>
      <c r="J508">
        <f t="shared" si="82"/>
        <v>25.2</v>
      </c>
    </row>
    <row r="509" spans="1:10">
      <c r="A509" s="185">
        <v>37373</v>
      </c>
      <c r="B509" s="175" t="s">
        <v>9319</v>
      </c>
      <c r="C509" s="176" t="s">
        <v>38</v>
      </c>
      <c r="D509" s="176" t="s">
        <v>83</v>
      </c>
      <c r="E509" s="185">
        <v>0.6</v>
      </c>
      <c r="F509" s="164">
        <f>IF(C509="MAT.",VLOOKUP(A509,INSUMOS_AUX!A:F,6,FALSE),0)</f>
        <v>7.0000000000000007E-2</v>
      </c>
      <c r="G509" s="185">
        <f>IF(C509="M.O.",VLOOKUP(A509,INSUMOS_AUX!A:F,6,FALSE),0)</f>
        <v>0</v>
      </c>
      <c r="H509" s="259"/>
      <c r="I509" s="259"/>
      <c r="J509">
        <f t="shared" si="82"/>
        <v>25.2</v>
      </c>
    </row>
    <row r="510" spans="1:10">
      <c r="A510" s="185">
        <v>43460</v>
      </c>
      <c r="B510" s="175" t="s">
        <v>16085</v>
      </c>
      <c r="C510" s="176" t="s">
        <v>38</v>
      </c>
      <c r="D510" s="176" t="s">
        <v>83</v>
      </c>
      <c r="E510" s="185">
        <v>0.6</v>
      </c>
      <c r="F510" s="164">
        <f>IF(C510="MAT.",VLOOKUP(A510,INSUMOS_AUX!A:F,6,FALSE),0)</f>
        <v>0.55000000000000004</v>
      </c>
      <c r="G510" s="185">
        <f>IF(C510="M.O.",VLOOKUP(A510,INSUMOS_AUX!A:F,6,FALSE),0)</f>
        <v>0</v>
      </c>
      <c r="H510" s="259"/>
      <c r="I510" s="259"/>
      <c r="J510">
        <f t="shared" si="82"/>
        <v>25.2</v>
      </c>
    </row>
    <row r="511" spans="1:10">
      <c r="A511" s="185">
        <v>43484</v>
      </c>
      <c r="B511" s="175" t="s">
        <v>16056</v>
      </c>
      <c r="C511" s="176" t="s">
        <v>38</v>
      </c>
      <c r="D511" s="176" t="s">
        <v>83</v>
      </c>
      <c r="E511" s="185">
        <v>0.6</v>
      </c>
      <c r="F511" s="164">
        <f>IF(C511="MAT.",VLOOKUP(A511,INSUMOS_AUX!A:F,6,FALSE),0)</f>
        <v>0.93</v>
      </c>
      <c r="G511" s="185">
        <f>IF(C511="M.O.",VLOOKUP(A511,INSUMOS_AUX!A:F,6,FALSE),0)</f>
        <v>0</v>
      </c>
      <c r="H511" s="259"/>
      <c r="I511" s="259"/>
      <c r="J511">
        <f t="shared" si="82"/>
        <v>25.2</v>
      </c>
    </row>
    <row r="512" spans="1:10">
      <c r="A512" s="185" t="s">
        <v>18574</v>
      </c>
      <c r="B512" s="175" t="s">
        <v>18473</v>
      </c>
      <c r="C512" s="176" t="s">
        <v>38</v>
      </c>
      <c r="D512" s="176" t="s">
        <v>2</v>
      </c>
      <c r="E512" s="185">
        <v>1</v>
      </c>
      <c r="F512" s="164">
        <f>IF(C512="MAT.",VLOOKUP(A512,INSUMOS_AUX!A:F,6,FALSE),0)</f>
        <v>7.8</v>
      </c>
      <c r="G512" s="185">
        <f>IF(C512="M.O.",VLOOKUP(A512,INSUMOS_AUX!A:F,6,FALSE),0)</f>
        <v>0</v>
      </c>
      <c r="H512" s="259"/>
      <c r="I512" s="259"/>
      <c r="J512">
        <f t="shared" si="82"/>
        <v>42</v>
      </c>
    </row>
    <row r="513" spans="1:10">
      <c r="A513" s="78"/>
      <c r="B513" s="79"/>
      <c r="C513" s="79"/>
      <c r="D513" s="79"/>
      <c r="E513" s="79"/>
      <c r="F513" s="79"/>
      <c r="G513" s="79"/>
      <c r="H513" s="257"/>
      <c r="I513" s="257"/>
    </row>
    <row r="514" spans="1:10">
      <c r="A514" s="172" t="s">
        <v>18474</v>
      </c>
      <c r="B514" s="172" t="s">
        <v>18475</v>
      </c>
      <c r="C514" s="173" t="s">
        <v>62</v>
      </c>
      <c r="D514" s="173" t="s">
        <v>2</v>
      </c>
      <c r="E514" s="174">
        <v>9</v>
      </c>
      <c r="F514" s="174">
        <f t="shared" ref="F514:G514" si="83">SUMPRODUCT($E515:$E523,F515:F523)</f>
        <v>33.786954000000001</v>
      </c>
      <c r="G514" s="174">
        <f t="shared" si="83"/>
        <v>4.0984910343000003</v>
      </c>
      <c r="H514" s="260"/>
      <c r="I514" s="260"/>
    </row>
    <row r="515" spans="1:10">
      <c r="A515" s="185">
        <v>2436</v>
      </c>
      <c r="B515" s="175" t="s">
        <v>271</v>
      </c>
      <c r="C515" s="176" t="s">
        <v>78</v>
      </c>
      <c r="D515" s="176" t="s">
        <v>83</v>
      </c>
      <c r="E515" s="185">
        <v>0.17098419000000001</v>
      </c>
      <c r="F515" s="164">
        <f>IF(C515="MAT.",VLOOKUP(A515,INSUMOS_AUX!A:F,6,FALSE),0)</f>
        <v>0</v>
      </c>
      <c r="G515" s="185">
        <f>IF(C515="M.O.",VLOOKUP(A515,INSUMOS_AUX!A:F,6,FALSE),0)</f>
        <v>14.08</v>
      </c>
      <c r="H515" s="259"/>
      <c r="I515" s="259"/>
      <c r="J515">
        <f t="shared" ref="J515:J523" si="84">$E$514*$E515</f>
        <v>1.53885771</v>
      </c>
    </row>
    <row r="516" spans="1:10">
      <c r="A516" s="185">
        <v>247</v>
      </c>
      <c r="B516" s="175" t="s">
        <v>284</v>
      </c>
      <c r="C516" s="176" t="s">
        <v>78</v>
      </c>
      <c r="D516" s="176" t="s">
        <v>83</v>
      </c>
      <c r="E516" s="185">
        <v>0.17098419000000001</v>
      </c>
      <c r="F516" s="164">
        <f>IF(C516="MAT.",VLOOKUP(A516,INSUMOS_AUX!A:F,6,FALSE),0)</f>
        <v>0</v>
      </c>
      <c r="G516" s="185">
        <f>IF(C516="M.O.",VLOOKUP(A516,INSUMOS_AUX!A:F,6,FALSE),0)</f>
        <v>9.89</v>
      </c>
      <c r="H516" s="259"/>
      <c r="I516" s="259"/>
      <c r="J516">
        <f t="shared" si="84"/>
        <v>1.53885771</v>
      </c>
    </row>
    <row r="517" spans="1:10">
      <c r="A517" s="185">
        <v>37370</v>
      </c>
      <c r="B517" s="175" t="s">
        <v>9316</v>
      </c>
      <c r="C517" s="176" t="s">
        <v>38</v>
      </c>
      <c r="D517" s="176" t="s">
        <v>83</v>
      </c>
      <c r="E517" s="185">
        <v>0.33339999999999997</v>
      </c>
      <c r="F517" s="164">
        <f>IF(C517="MAT.",VLOOKUP(A517,INSUMOS_AUX!A:F,6,FALSE),0)</f>
        <v>1.63</v>
      </c>
      <c r="G517" s="185">
        <f>IF(C517="M.O.",VLOOKUP(A517,INSUMOS_AUX!A:F,6,FALSE),0)</f>
        <v>0</v>
      </c>
      <c r="H517" s="259"/>
      <c r="I517" s="259"/>
      <c r="J517">
        <f t="shared" si="84"/>
        <v>3.0005999999999999</v>
      </c>
    </row>
    <row r="518" spans="1:10">
      <c r="A518" s="185">
        <v>37371</v>
      </c>
      <c r="B518" s="175" t="s">
        <v>9317</v>
      </c>
      <c r="C518" s="176" t="s">
        <v>38</v>
      </c>
      <c r="D518" s="176" t="s">
        <v>83</v>
      </c>
      <c r="E518" s="185">
        <v>0.33339999999999997</v>
      </c>
      <c r="F518" s="164">
        <f>IF(C518="MAT.",VLOOKUP(A518,INSUMOS_AUX!A:F,6,FALSE),0)</f>
        <v>0.78</v>
      </c>
      <c r="G518" s="185">
        <f>IF(C518="M.O.",VLOOKUP(A518,INSUMOS_AUX!A:F,6,FALSE),0)</f>
        <v>0</v>
      </c>
      <c r="H518" s="259"/>
      <c r="I518" s="259"/>
      <c r="J518">
        <f t="shared" si="84"/>
        <v>3.0005999999999999</v>
      </c>
    </row>
    <row r="519" spans="1:10">
      <c r="A519" s="185">
        <v>37372</v>
      </c>
      <c r="B519" s="175" t="s">
        <v>9318</v>
      </c>
      <c r="C519" s="176" t="s">
        <v>38</v>
      </c>
      <c r="D519" s="176" t="s">
        <v>83</v>
      </c>
      <c r="E519" s="185">
        <v>0.33339999999999997</v>
      </c>
      <c r="F519" s="164">
        <f>IF(C519="MAT.",VLOOKUP(A519,INSUMOS_AUX!A:F,6,FALSE),0)</f>
        <v>0.35</v>
      </c>
      <c r="G519" s="185">
        <f>IF(C519="M.O.",VLOOKUP(A519,INSUMOS_AUX!A:F,6,FALSE),0)</f>
        <v>0</v>
      </c>
      <c r="H519" s="259"/>
      <c r="I519" s="259"/>
      <c r="J519">
        <f t="shared" si="84"/>
        <v>3.0005999999999999</v>
      </c>
    </row>
    <row r="520" spans="1:10">
      <c r="A520" s="185">
        <v>37373</v>
      </c>
      <c r="B520" s="175" t="s">
        <v>9319</v>
      </c>
      <c r="C520" s="176" t="s">
        <v>38</v>
      </c>
      <c r="D520" s="176" t="s">
        <v>83</v>
      </c>
      <c r="E520" s="185">
        <v>0.33339999999999997</v>
      </c>
      <c r="F520" s="164">
        <f>IF(C520="MAT.",VLOOKUP(A520,INSUMOS_AUX!A:F,6,FALSE),0)</f>
        <v>7.0000000000000007E-2</v>
      </c>
      <c r="G520" s="185">
        <f>IF(C520="M.O.",VLOOKUP(A520,INSUMOS_AUX!A:F,6,FALSE),0)</f>
        <v>0</v>
      </c>
      <c r="H520" s="259"/>
      <c r="I520" s="259"/>
      <c r="J520">
        <f t="shared" si="84"/>
        <v>3.0005999999999999</v>
      </c>
    </row>
    <row r="521" spans="1:10">
      <c r="A521" s="185">
        <v>43460</v>
      </c>
      <c r="B521" s="175" t="s">
        <v>16085</v>
      </c>
      <c r="C521" s="176" t="s">
        <v>38</v>
      </c>
      <c r="D521" s="176" t="s">
        <v>83</v>
      </c>
      <c r="E521" s="185">
        <v>0.33339999999999997</v>
      </c>
      <c r="F521" s="164">
        <f>IF(C521="MAT.",VLOOKUP(A521,INSUMOS_AUX!A:F,6,FALSE),0)</f>
        <v>0.55000000000000004</v>
      </c>
      <c r="G521" s="185">
        <f>IF(C521="M.O.",VLOOKUP(A521,INSUMOS_AUX!A:F,6,FALSE),0)</f>
        <v>0</v>
      </c>
      <c r="H521" s="259"/>
      <c r="I521" s="259"/>
      <c r="J521">
        <f t="shared" si="84"/>
        <v>3.0005999999999999</v>
      </c>
    </row>
    <row r="522" spans="1:10">
      <c r="A522" s="185">
        <v>43484</v>
      </c>
      <c r="B522" s="175" t="s">
        <v>16056</v>
      </c>
      <c r="C522" s="176" t="s">
        <v>38</v>
      </c>
      <c r="D522" s="176" t="s">
        <v>83</v>
      </c>
      <c r="E522" s="185">
        <v>0.33339999999999997</v>
      </c>
      <c r="F522" s="164">
        <f>IF(C522="MAT.",VLOOKUP(A522,INSUMOS_AUX!A:F,6,FALSE),0)</f>
        <v>0.93</v>
      </c>
      <c r="G522" s="185">
        <f>IF(C522="M.O.",VLOOKUP(A522,INSUMOS_AUX!A:F,6,FALSE),0)</f>
        <v>0</v>
      </c>
      <c r="H522" s="259"/>
      <c r="I522" s="259"/>
      <c r="J522">
        <f t="shared" si="84"/>
        <v>3.0005999999999999</v>
      </c>
    </row>
    <row r="523" spans="1:10">
      <c r="A523" s="185" t="s">
        <v>18575</v>
      </c>
      <c r="B523" s="175" t="s">
        <v>18475</v>
      </c>
      <c r="C523" s="176" t="s">
        <v>38</v>
      </c>
      <c r="D523" s="176" t="s">
        <v>2</v>
      </c>
      <c r="E523" s="185">
        <v>1</v>
      </c>
      <c r="F523" s="164">
        <f>IF(C523="MAT.",VLOOKUP(A523,INSUMOS_AUX!A:F,6,FALSE),0)</f>
        <v>32.35</v>
      </c>
      <c r="G523" s="185">
        <f>IF(C523="M.O.",VLOOKUP(A523,INSUMOS_AUX!A:F,6,FALSE),0)</f>
        <v>0</v>
      </c>
      <c r="H523" s="259"/>
      <c r="I523" s="259"/>
      <c r="J523">
        <f t="shared" si="84"/>
        <v>9</v>
      </c>
    </row>
    <row r="524" spans="1:10">
      <c r="A524" s="78"/>
      <c r="B524" s="79"/>
      <c r="C524" s="79"/>
      <c r="D524" s="79"/>
      <c r="E524" s="79"/>
      <c r="F524" s="79"/>
      <c r="G524" s="79"/>
      <c r="H524" s="257"/>
      <c r="I524" s="257"/>
    </row>
    <row r="525" spans="1:10">
      <c r="A525" s="172" t="s">
        <v>18476</v>
      </c>
      <c r="B525" s="172" t="s">
        <v>18576</v>
      </c>
      <c r="C525" s="173" t="s">
        <v>62</v>
      </c>
      <c r="D525" s="173" t="s">
        <v>2</v>
      </c>
      <c r="E525" s="174">
        <v>20</v>
      </c>
      <c r="F525" s="174">
        <f t="shared" ref="F525:G525" si="85">SUMPRODUCT($E526:$E534,F526:F534)</f>
        <v>131.6584</v>
      </c>
      <c r="G525" s="174">
        <f t="shared" si="85"/>
        <v>7.8675292800000003</v>
      </c>
      <c r="H525" s="260"/>
      <c r="I525" s="260"/>
    </row>
    <row r="526" spans="1:10">
      <c r="A526" s="185">
        <v>2436</v>
      </c>
      <c r="B526" s="175" t="s">
        <v>271</v>
      </c>
      <c r="C526" s="176" t="s">
        <v>78</v>
      </c>
      <c r="D526" s="176" t="s">
        <v>83</v>
      </c>
      <c r="E526" s="185">
        <v>0.32822400000000002</v>
      </c>
      <c r="F526" s="164">
        <f>IF(C526="MAT.",VLOOKUP(A526,INSUMOS_AUX!A:F,6,FALSE),0)</f>
        <v>0</v>
      </c>
      <c r="G526" s="185">
        <f>IF(C526="M.O.",VLOOKUP(A526,INSUMOS_AUX!A:F,6,FALSE),0)</f>
        <v>14.08</v>
      </c>
      <c r="H526" s="259"/>
      <c r="I526" s="259"/>
      <c r="J526">
        <f t="shared" ref="J526:J534" si="86">$E$525*$E526</f>
        <v>6.5644800000000005</v>
      </c>
    </row>
    <row r="527" spans="1:10">
      <c r="A527" s="185">
        <v>247</v>
      </c>
      <c r="B527" s="175" t="s">
        <v>284</v>
      </c>
      <c r="C527" s="176" t="s">
        <v>78</v>
      </c>
      <c r="D527" s="176" t="s">
        <v>83</v>
      </c>
      <c r="E527" s="185">
        <v>0.32822400000000002</v>
      </c>
      <c r="F527" s="164">
        <f>IF(C527="MAT.",VLOOKUP(A527,INSUMOS_AUX!A:F,6,FALSE),0)</f>
        <v>0</v>
      </c>
      <c r="G527" s="185">
        <f>IF(C527="M.O.",VLOOKUP(A527,INSUMOS_AUX!A:F,6,FALSE),0)</f>
        <v>9.89</v>
      </c>
      <c r="H527" s="259"/>
      <c r="I527" s="259"/>
      <c r="J527">
        <f t="shared" si="86"/>
        <v>6.5644800000000005</v>
      </c>
    </row>
    <row r="528" spans="1:10">
      <c r="A528" s="185">
        <v>37370</v>
      </c>
      <c r="B528" s="175" t="s">
        <v>9316</v>
      </c>
      <c r="C528" s="176" t="s">
        <v>38</v>
      </c>
      <c r="D528" s="176" t="s">
        <v>83</v>
      </c>
      <c r="E528" s="185">
        <v>0.64</v>
      </c>
      <c r="F528" s="164">
        <f>IF(C528="MAT.",VLOOKUP(A528,INSUMOS_AUX!A:F,6,FALSE),0)</f>
        <v>1.63</v>
      </c>
      <c r="G528" s="185">
        <f>IF(C528="M.O.",VLOOKUP(A528,INSUMOS_AUX!A:F,6,FALSE),0)</f>
        <v>0</v>
      </c>
      <c r="H528" s="259"/>
      <c r="I528" s="259"/>
      <c r="J528">
        <f t="shared" si="86"/>
        <v>12.8</v>
      </c>
    </row>
    <row r="529" spans="1:10">
      <c r="A529" s="185">
        <v>37371</v>
      </c>
      <c r="B529" s="175" t="s">
        <v>9317</v>
      </c>
      <c r="C529" s="176" t="s">
        <v>38</v>
      </c>
      <c r="D529" s="176" t="s">
        <v>83</v>
      </c>
      <c r="E529" s="185">
        <v>0.64</v>
      </c>
      <c r="F529" s="164">
        <f>IF(C529="MAT.",VLOOKUP(A529,INSUMOS_AUX!A:F,6,FALSE),0)</f>
        <v>0.78</v>
      </c>
      <c r="G529" s="185">
        <f>IF(C529="M.O.",VLOOKUP(A529,INSUMOS_AUX!A:F,6,FALSE),0)</f>
        <v>0</v>
      </c>
      <c r="H529" s="259"/>
      <c r="I529" s="259"/>
      <c r="J529">
        <f t="shared" si="86"/>
        <v>12.8</v>
      </c>
    </row>
    <row r="530" spans="1:10">
      <c r="A530" s="185">
        <v>37372</v>
      </c>
      <c r="B530" s="175" t="s">
        <v>9318</v>
      </c>
      <c r="C530" s="176" t="s">
        <v>38</v>
      </c>
      <c r="D530" s="176" t="s">
        <v>83</v>
      </c>
      <c r="E530" s="185">
        <v>0.64</v>
      </c>
      <c r="F530" s="164">
        <f>IF(C530="MAT.",VLOOKUP(A530,INSUMOS_AUX!A:F,6,FALSE),0)</f>
        <v>0.35</v>
      </c>
      <c r="G530" s="185">
        <f>IF(C530="M.O.",VLOOKUP(A530,INSUMOS_AUX!A:F,6,FALSE),0)</f>
        <v>0</v>
      </c>
      <c r="H530" s="259"/>
      <c r="I530" s="259"/>
      <c r="J530">
        <f t="shared" si="86"/>
        <v>12.8</v>
      </c>
    </row>
    <row r="531" spans="1:10">
      <c r="A531" s="185">
        <v>37373</v>
      </c>
      <c r="B531" s="175" t="s">
        <v>9319</v>
      </c>
      <c r="C531" s="176" t="s">
        <v>38</v>
      </c>
      <c r="D531" s="176" t="s">
        <v>83</v>
      </c>
      <c r="E531" s="185">
        <v>0.64</v>
      </c>
      <c r="F531" s="164">
        <f>IF(C531="MAT.",VLOOKUP(A531,INSUMOS_AUX!A:F,6,FALSE),0)</f>
        <v>7.0000000000000007E-2</v>
      </c>
      <c r="G531" s="185">
        <f>IF(C531="M.O.",VLOOKUP(A531,INSUMOS_AUX!A:F,6,FALSE),0)</f>
        <v>0</v>
      </c>
      <c r="H531" s="259"/>
      <c r="I531" s="259"/>
      <c r="J531">
        <f t="shared" si="86"/>
        <v>12.8</v>
      </c>
    </row>
    <row r="532" spans="1:10">
      <c r="A532" s="185">
        <v>43460</v>
      </c>
      <c r="B532" s="175" t="s">
        <v>16085</v>
      </c>
      <c r="C532" s="176" t="s">
        <v>38</v>
      </c>
      <c r="D532" s="176" t="s">
        <v>83</v>
      </c>
      <c r="E532" s="185">
        <v>0.64</v>
      </c>
      <c r="F532" s="164">
        <f>IF(C532="MAT.",VLOOKUP(A532,INSUMOS_AUX!A:F,6,FALSE),0)</f>
        <v>0.55000000000000004</v>
      </c>
      <c r="G532" s="185">
        <f>IF(C532="M.O.",VLOOKUP(A532,INSUMOS_AUX!A:F,6,FALSE),0)</f>
        <v>0</v>
      </c>
      <c r="H532" s="259"/>
      <c r="I532" s="259"/>
      <c r="J532">
        <f t="shared" si="86"/>
        <v>12.8</v>
      </c>
    </row>
    <row r="533" spans="1:10">
      <c r="A533" s="185">
        <v>43484</v>
      </c>
      <c r="B533" s="175" t="s">
        <v>16056</v>
      </c>
      <c r="C533" s="176" t="s">
        <v>38</v>
      </c>
      <c r="D533" s="176" t="s">
        <v>83</v>
      </c>
      <c r="E533" s="185">
        <v>0.64</v>
      </c>
      <c r="F533" s="164">
        <f>IF(C533="MAT.",VLOOKUP(A533,INSUMOS_AUX!A:F,6,FALSE),0)</f>
        <v>0.93</v>
      </c>
      <c r="G533" s="185">
        <f>IF(C533="M.O.",VLOOKUP(A533,INSUMOS_AUX!A:F,6,FALSE),0)</f>
        <v>0</v>
      </c>
      <c r="H533" s="259"/>
      <c r="I533" s="259"/>
      <c r="J533">
        <f t="shared" si="86"/>
        <v>12.8</v>
      </c>
    </row>
    <row r="534" spans="1:10">
      <c r="A534" s="185" t="s">
        <v>18577</v>
      </c>
      <c r="B534" s="175" t="s">
        <v>18576</v>
      </c>
      <c r="C534" s="176" t="s">
        <v>38</v>
      </c>
      <c r="D534" s="176" t="s">
        <v>2</v>
      </c>
      <c r="E534" s="185">
        <v>1</v>
      </c>
      <c r="F534" s="164">
        <f>IF(C534="MAT.",VLOOKUP(A534,INSUMOS_AUX!A:F,6,FALSE),0)</f>
        <v>128.9</v>
      </c>
      <c r="G534" s="185">
        <f>IF(C534="M.O.",VLOOKUP(A534,INSUMOS_AUX!A:F,6,FALSE),0)</f>
        <v>0</v>
      </c>
      <c r="H534" s="259"/>
      <c r="I534" s="259"/>
      <c r="J534">
        <f t="shared" si="86"/>
        <v>20</v>
      </c>
    </row>
    <row r="535" spans="1:10">
      <c r="A535" s="78"/>
      <c r="B535" s="79"/>
      <c r="C535" s="79"/>
      <c r="D535" s="79"/>
      <c r="E535" s="79"/>
      <c r="F535" s="79"/>
      <c r="G535" s="79"/>
      <c r="H535" s="257"/>
      <c r="I535" s="257"/>
    </row>
    <row r="536" spans="1:10">
      <c r="A536" s="172" t="s">
        <v>18478</v>
      </c>
      <c r="B536" s="172" t="s">
        <v>18479</v>
      </c>
      <c r="C536" s="173" t="s">
        <v>62</v>
      </c>
      <c r="D536" s="173" t="s">
        <v>2</v>
      </c>
      <c r="E536" s="174">
        <v>2</v>
      </c>
      <c r="F536" s="174">
        <f t="shared" ref="F536:G536" si="87">SUMPRODUCT($E537:$E548,F537:F548)</f>
        <v>113.75840000000001</v>
      </c>
      <c r="G536" s="174">
        <f t="shared" si="87"/>
        <v>7.8675292800000003</v>
      </c>
      <c r="H536" s="260"/>
      <c r="I536" s="260"/>
    </row>
    <row r="537" spans="1:10">
      <c r="A537" s="185">
        <v>2436</v>
      </c>
      <c r="B537" s="175" t="s">
        <v>271</v>
      </c>
      <c r="C537" s="176" t="s">
        <v>78</v>
      </c>
      <c r="D537" s="176" t="s">
        <v>83</v>
      </c>
      <c r="E537" s="185">
        <v>0.32822400000000002</v>
      </c>
      <c r="F537" s="164">
        <f>IF(C537="MAT.",VLOOKUP(A537,INSUMOS_AUX!A:F,6,FALSE),0)</f>
        <v>0</v>
      </c>
      <c r="G537" s="185">
        <f>IF(C537="M.O.",VLOOKUP(A537,INSUMOS_AUX!A:F,6,FALSE),0)</f>
        <v>14.08</v>
      </c>
      <c r="H537" s="259"/>
      <c r="I537" s="259"/>
      <c r="J537">
        <f t="shared" ref="J537:J548" si="88">$E$536*$E537</f>
        <v>0.65644800000000003</v>
      </c>
    </row>
    <row r="538" spans="1:10">
      <c r="A538" s="185">
        <v>247</v>
      </c>
      <c r="B538" s="175" t="s">
        <v>284</v>
      </c>
      <c r="C538" s="176" t="s">
        <v>78</v>
      </c>
      <c r="D538" s="176" t="s">
        <v>83</v>
      </c>
      <c r="E538" s="185">
        <v>0.32822400000000002</v>
      </c>
      <c r="F538" s="164">
        <f>IF(C538="MAT.",VLOOKUP(A538,INSUMOS_AUX!A:F,6,FALSE),0)</f>
        <v>0</v>
      </c>
      <c r="G538" s="185">
        <f>IF(C538="M.O.",VLOOKUP(A538,INSUMOS_AUX!A:F,6,FALSE),0)</f>
        <v>9.89</v>
      </c>
      <c r="H538" s="259"/>
      <c r="I538" s="259"/>
      <c r="J538">
        <f t="shared" si="88"/>
        <v>0.65644800000000003</v>
      </c>
    </row>
    <row r="539" spans="1:10">
      <c r="A539" s="185">
        <v>37370</v>
      </c>
      <c r="B539" s="175" t="s">
        <v>9316</v>
      </c>
      <c r="C539" s="176" t="s">
        <v>38</v>
      </c>
      <c r="D539" s="176" t="s">
        <v>83</v>
      </c>
      <c r="E539" s="185">
        <v>0.64</v>
      </c>
      <c r="F539" s="164">
        <f>IF(C539="MAT.",VLOOKUP(A539,INSUMOS_AUX!A:F,6,FALSE),0)</f>
        <v>1.63</v>
      </c>
      <c r="G539" s="185">
        <f>IF(C539="M.O.",VLOOKUP(A539,INSUMOS_AUX!A:F,6,FALSE),0)</f>
        <v>0</v>
      </c>
      <c r="H539" s="259"/>
      <c r="I539" s="259"/>
      <c r="J539">
        <f t="shared" si="88"/>
        <v>1.28</v>
      </c>
    </row>
    <row r="540" spans="1:10">
      <c r="A540" s="185">
        <v>37371</v>
      </c>
      <c r="B540" s="175" t="s">
        <v>9317</v>
      </c>
      <c r="C540" s="176" t="s">
        <v>38</v>
      </c>
      <c r="D540" s="176" t="s">
        <v>83</v>
      </c>
      <c r="E540" s="185">
        <v>0.64</v>
      </c>
      <c r="F540" s="164">
        <f>IF(C540="MAT.",VLOOKUP(A540,INSUMOS_AUX!A:F,6,FALSE),0)</f>
        <v>0.78</v>
      </c>
      <c r="G540" s="185">
        <f>IF(C540="M.O.",VLOOKUP(A540,INSUMOS_AUX!A:F,6,FALSE),0)</f>
        <v>0</v>
      </c>
      <c r="H540" s="259"/>
      <c r="I540" s="259"/>
      <c r="J540">
        <f t="shared" si="88"/>
        <v>1.28</v>
      </c>
    </row>
    <row r="541" spans="1:10">
      <c r="A541" s="185">
        <v>37372</v>
      </c>
      <c r="B541" s="175" t="s">
        <v>9318</v>
      </c>
      <c r="C541" s="176" t="s">
        <v>38</v>
      </c>
      <c r="D541" s="176" t="s">
        <v>83</v>
      </c>
      <c r="E541" s="185">
        <v>0.64</v>
      </c>
      <c r="F541" s="164">
        <f>IF(C541="MAT.",VLOOKUP(A541,INSUMOS_AUX!A:F,6,FALSE),0)</f>
        <v>0.35</v>
      </c>
      <c r="G541" s="185">
        <f>IF(C541="M.O.",VLOOKUP(A541,INSUMOS_AUX!A:F,6,FALSE),0)</f>
        <v>0</v>
      </c>
      <c r="H541" s="259"/>
      <c r="I541" s="259"/>
      <c r="J541">
        <f t="shared" si="88"/>
        <v>1.28</v>
      </c>
    </row>
    <row r="542" spans="1:10">
      <c r="A542" s="185">
        <v>37373</v>
      </c>
      <c r="B542" s="175" t="s">
        <v>9319</v>
      </c>
      <c r="C542" s="176" t="s">
        <v>38</v>
      </c>
      <c r="D542" s="176" t="s">
        <v>83</v>
      </c>
      <c r="E542" s="185">
        <v>0.64</v>
      </c>
      <c r="F542" s="164">
        <f>IF(C542="MAT.",VLOOKUP(A542,INSUMOS_AUX!A:F,6,FALSE),0)</f>
        <v>7.0000000000000007E-2</v>
      </c>
      <c r="G542" s="185">
        <f>IF(C542="M.O.",VLOOKUP(A542,INSUMOS_AUX!A:F,6,FALSE),0)</f>
        <v>0</v>
      </c>
      <c r="H542" s="259"/>
      <c r="I542" s="259"/>
      <c r="J542">
        <f t="shared" si="88"/>
        <v>1.28</v>
      </c>
    </row>
    <row r="543" spans="1:10">
      <c r="A543" s="185">
        <v>43460</v>
      </c>
      <c r="B543" s="175" t="s">
        <v>16085</v>
      </c>
      <c r="C543" s="176" t="s">
        <v>38</v>
      </c>
      <c r="D543" s="176" t="s">
        <v>83</v>
      </c>
      <c r="E543" s="185">
        <v>0.64</v>
      </c>
      <c r="F543" s="164">
        <f>IF(C543="MAT.",VLOOKUP(A543,INSUMOS_AUX!A:F,6,FALSE),0)</f>
        <v>0.55000000000000004</v>
      </c>
      <c r="G543" s="185">
        <f>IF(C543="M.O.",VLOOKUP(A543,INSUMOS_AUX!A:F,6,FALSE),0)</f>
        <v>0</v>
      </c>
      <c r="H543" s="259"/>
      <c r="I543" s="259"/>
      <c r="J543">
        <f t="shared" si="88"/>
        <v>1.28</v>
      </c>
    </row>
    <row r="544" spans="1:10">
      <c r="A544" s="185">
        <v>43484</v>
      </c>
      <c r="B544" s="175" t="s">
        <v>16056</v>
      </c>
      <c r="C544" s="176" t="s">
        <v>38</v>
      </c>
      <c r="D544" s="176" t="s">
        <v>83</v>
      </c>
      <c r="E544" s="185">
        <v>0.64</v>
      </c>
      <c r="F544" s="164">
        <f>IF(C544="MAT.",VLOOKUP(A544,INSUMOS_AUX!A:F,6,FALSE),0)</f>
        <v>0.93</v>
      </c>
      <c r="G544" s="185">
        <f>IF(C544="M.O.",VLOOKUP(A544,INSUMOS_AUX!A:F,6,FALSE),0)</f>
        <v>0</v>
      </c>
      <c r="H544" s="259"/>
      <c r="I544" s="259"/>
      <c r="J544">
        <f t="shared" si="88"/>
        <v>1.28</v>
      </c>
    </row>
    <row r="545" spans="1:10">
      <c r="A545" s="185" t="s">
        <v>18567</v>
      </c>
      <c r="B545" s="175" t="s">
        <v>18568</v>
      </c>
      <c r="C545" s="176" t="s">
        <v>38</v>
      </c>
      <c r="D545" s="176" t="s">
        <v>2</v>
      </c>
      <c r="E545" s="185">
        <v>1</v>
      </c>
      <c r="F545" s="164">
        <f>IF(C545="MAT.",VLOOKUP(A545,INSUMOS_AUX!A:F,6,FALSE),0)</f>
        <v>0.08</v>
      </c>
      <c r="G545" s="185">
        <f>IF(C545="M.O.",VLOOKUP(A545,INSUMOS_AUX!A:F,6,FALSE),0)</f>
        <v>0</v>
      </c>
      <c r="H545" s="259"/>
      <c r="I545" s="259"/>
      <c r="J545">
        <f t="shared" si="88"/>
        <v>2</v>
      </c>
    </row>
    <row r="546" spans="1:10">
      <c r="A546" s="185" t="s">
        <v>18569</v>
      </c>
      <c r="B546" s="175" t="s">
        <v>18570</v>
      </c>
      <c r="C546" s="176" t="s">
        <v>38</v>
      </c>
      <c r="D546" s="176" t="s">
        <v>2</v>
      </c>
      <c r="E546" s="185">
        <v>1</v>
      </c>
      <c r="F546" s="164">
        <f>IF(C546="MAT.",VLOOKUP(A546,INSUMOS_AUX!A:F,6,FALSE),0)</f>
        <v>7.0000000000000007E-2</v>
      </c>
      <c r="G546" s="185">
        <f>IF(C546="M.O.",VLOOKUP(A546,INSUMOS_AUX!A:F,6,FALSE),0)</f>
        <v>0</v>
      </c>
      <c r="H546" s="259"/>
      <c r="I546" s="259"/>
      <c r="J546">
        <f t="shared" si="88"/>
        <v>2</v>
      </c>
    </row>
    <row r="547" spans="1:10">
      <c r="A547" s="185" t="s">
        <v>18572</v>
      </c>
      <c r="B547" s="175" t="s">
        <v>18573</v>
      </c>
      <c r="C547" s="176" t="s">
        <v>38</v>
      </c>
      <c r="D547" s="176" t="s">
        <v>2</v>
      </c>
      <c r="E547" s="185">
        <v>1</v>
      </c>
      <c r="F547" s="164">
        <f>IF(C547="MAT.",VLOOKUP(A547,INSUMOS_AUX!A:F,6,FALSE),0)</f>
        <v>0.45</v>
      </c>
      <c r="G547" s="185">
        <f>IF(C547="M.O.",VLOOKUP(A547,INSUMOS_AUX!A:F,6,FALSE),0)</f>
        <v>0</v>
      </c>
      <c r="H547" s="259"/>
      <c r="I547" s="259"/>
      <c r="J547">
        <f t="shared" si="88"/>
        <v>2</v>
      </c>
    </row>
    <row r="548" spans="1:10">
      <c r="A548" s="185" t="s">
        <v>18578</v>
      </c>
      <c r="B548" s="175" t="s">
        <v>18479</v>
      </c>
      <c r="C548" s="176" t="s">
        <v>38</v>
      </c>
      <c r="D548" s="176" t="s">
        <v>2</v>
      </c>
      <c r="E548" s="185">
        <v>1</v>
      </c>
      <c r="F548" s="164">
        <f>IF(C548="MAT.",VLOOKUP(A548,INSUMOS_AUX!A:F,6,FALSE),0)</f>
        <v>110.4</v>
      </c>
      <c r="G548" s="185">
        <f>IF(C548="M.O.",VLOOKUP(A548,INSUMOS_AUX!A:F,6,FALSE),0)</f>
        <v>0</v>
      </c>
      <c r="H548" s="259"/>
      <c r="I548" s="259"/>
      <c r="J548">
        <f t="shared" si="88"/>
        <v>2</v>
      </c>
    </row>
    <row r="549" spans="1:10">
      <c r="A549" s="78"/>
      <c r="B549" s="79"/>
      <c r="C549" s="79"/>
      <c r="D549" s="79"/>
      <c r="E549" s="79"/>
      <c r="F549" s="79"/>
      <c r="G549" s="79"/>
      <c r="H549" s="257"/>
      <c r="I549" s="257"/>
    </row>
    <row r="550" spans="1:10">
      <c r="A550" s="172" t="s">
        <v>18480</v>
      </c>
      <c r="B550" s="172" t="s">
        <v>18481</v>
      </c>
      <c r="C550" s="173" t="s">
        <v>62</v>
      </c>
      <c r="D550" s="173" t="s">
        <v>2</v>
      </c>
      <c r="E550" s="174">
        <v>9</v>
      </c>
      <c r="F550" s="174">
        <f t="shared" ref="F550:G550" si="89">SUMPRODUCT($E551:$E559,F551:F559)</f>
        <v>117.730812</v>
      </c>
      <c r="G550" s="174">
        <f t="shared" si="89"/>
        <v>7.9314529554000002</v>
      </c>
      <c r="H550" s="260"/>
      <c r="I550" s="260"/>
    </row>
    <row r="551" spans="1:10">
      <c r="A551" s="185">
        <v>2436</v>
      </c>
      <c r="B551" s="175" t="s">
        <v>271</v>
      </c>
      <c r="C551" s="176" t="s">
        <v>78</v>
      </c>
      <c r="D551" s="176" t="s">
        <v>83</v>
      </c>
      <c r="E551" s="185">
        <v>0.33089081999999997</v>
      </c>
      <c r="F551" s="164">
        <f>IF(C551="MAT.",VLOOKUP(A551,INSUMOS_AUX!A:F,6,FALSE),0)</f>
        <v>0</v>
      </c>
      <c r="G551" s="185">
        <f>IF(C551="M.O.",VLOOKUP(A551,INSUMOS_AUX!A:F,6,FALSE),0)</f>
        <v>14.08</v>
      </c>
      <c r="H551" s="259"/>
      <c r="I551" s="259"/>
      <c r="J551">
        <f t="shared" ref="J551:J559" si="90">$E$550*$E551</f>
        <v>2.9780173799999998</v>
      </c>
    </row>
    <row r="552" spans="1:10">
      <c r="A552" s="185">
        <v>247</v>
      </c>
      <c r="B552" s="175" t="s">
        <v>284</v>
      </c>
      <c r="C552" s="176" t="s">
        <v>78</v>
      </c>
      <c r="D552" s="176" t="s">
        <v>83</v>
      </c>
      <c r="E552" s="185">
        <v>0.33089081999999997</v>
      </c>
      <c r="F552" s="164">
        <f>IF(C552="MAT.",VLOOKUP(A552,INSUMOS_AUX!A:F,6,FALSE),0)</f>
        <v>0</v>
      </c>
      <c r="G552" s="185">
        <f>IF(C552="M.O.",VLOOKUP(A552,INSUMOS_AUX!A:F,6,FALSE),0)</f>
        <v>9.89</v>
      </c>
      <c r="H552" s="259"/>
      <c r="I552" s="259"/>
      <c r="J552">
        <f t="shared" si="90"/>
        <v>2.9780173799999998</v>
      </c>
    </row>
    <row r="553" spans="1:10">
      <c r="A553" s="185">
        <v>37370</v>
      </c>
      <c r="B553" s="175" t="s">
        <v>9316</v>
      </c>
      <c r="C553" s="176" t="s">
        <v>38</v>
      </c>
      <c r="D553" s="176" t="s">
        <v>83</v>
      </c>
      <c r="E553" s="185">
        <v>0.6452</v>
      </c>
      <c r="F553" s="164">
        <f>IF(C553="MAT.",VLOOKUP(A553,INSUMOS_AUX!A:F,6,FALSE),0)</f>
        <v>1.63</v>
      </c>
      <c r="G553" s="185">
        <f>IF(C553="M.O.",VLOOKUP(A553,INSUMOS_AUX!A:F,6,FALSE),0)</f>
        <v>0</v>
      </c>
      <c r="H553" s="259"/>
      <c r="I553" s="259"/>
      <c r="J553">
        <f t="shared" si="90"/>
        <v>5.8068</v>
      </c>
    </row>
    <row r="554" spans="1:10">
      <c r="A554" s="185">
        <v>37371</v>
      </c>
      <c r="B554" s="175" t="s">
        <v>9317</v>
      </c>
      <c r="C554" s="176" t="s">
        <v>38</v>
      </c>
      <c r="D554" s="176" t="s">
        <v>83</v>
      </c>
      <c r="E554" s="185">
        <v>0.6452</v>
      </c>
      <c r="F554" s="164">
        <f>IF(C554="MAT.",VLOOKUP(A554,INSUMOS_AUX!A:F,6,FALSE),0)</f>
        <v>0.78</v>
      </c>
      <c r="G554" s="185">
        <f>IF(C554="M.O.",VLOOKUP(A554,INSUMOS_AUX!A:F,6,FALSE),0)</f>
        <v>0</v>
      </c>
      <c r="H554" s="259"/>
      <c r="I554" s="259"/>
      <c r="J554">
        <f t="shared" si="90"/>
        <v>5.8068</v>
      </c>
    </row>
    <row r="555" spans="1:10">
      <c r="A555" s="185">
        <v>37372</v>
      </c>
      <c r="B555" s="175" t="s">
        <v>9318</v>
      </c>
      <c r="C555" s="176" t="s">
        <v>38</v>
      </c>
      <c r="D555" s="176" t="s">
        <v>83</v>
      </c>
      <c r="E555" s="185">
        <v>0.6452</v>
      </c>
      <c r="F555" s="164">
        <f>IF(C555="MAT.",VLOOKUP(A555,INSUMOS_AUX!A:F,6,FALSE),0)</f>
        <v>0.35</v>
      </c>
      <c r="G555" s="185">
        <f>IF(C555="M.O.",VLOOKUP(A555,INSUMOS_AUX!A:F,6,FALSE),0)</f>
        <v>0</v>
      </c>
      <c r="H555" s="259"/>
      <c r="I555" s="259"/>
      <c r="J555">
        <f t="shared" si="90"/>
        <v>5.8068</v>
      </c>
    </row>
    <row r="556" spans="1:10">
      <c r="A556" s="185">
        <v>37373</v>
      </c>
      <c r="B556" s="175" t="s">
        <v>9319</v>
      </c>
      <c r="C556" s="176" t="s">
        <v>38</v>
      </c>
      <c r="D556" s="176" t="s">
        <v>83</v>
      </c>
      <c r="E556" s="185">
        <v>0.6452</v>
      </c>
      <c r="F556" s="164">
        <f>IF(C556="MAT.",VLOOKUP(A556,INSUMOS_AUX!A:F,6,FALSE),0)</f>
        <v>7.0000000000000007E-2</v>
      </c>
      <c r="G556" s="185">
        <f>IF(C556="M.O.",VLOOKUP(A556,INSUMOS_AUX!A:F,6,FALSE),0)</f>
        <v>0</v>
      </c>
      <c r="H556" s="259"/>
      <c r="I556" s="259"/>
      <c r="J556">
        <f t="shared" si="90"/>
        <v>5.8068</v>
      </c>
    </row>
    <row r="557" spans="1:10">
      <c r="A557" s="185">
        <v>43460</v>
      </c>
      <c r="B557" s="175" t="s">
        <v>16085</v>
      </c>
      <c r="C557" s="176" t="s">
        <v>38</v>
      </c>
      <c r="D557" s="176" t="s">
        <v>83</v>
      </c>
      <c r="E557" s="185">
        <v>0.6452</v>
      </c>
      <c r="F557" s="164">
        <f>IF(C557="MAT.",VLOOKUP(A557,INSUMOS_AUX!A:F,6,FALSE),0)</f>
        <v>0.55000000000000004</v>
      </c>
      <c r="G557" s="185">
        <f>IF(C557="M.O.",VLOOKUP(A557,INSUMOS_AUX!A:F,6,FALSE),0)</f>
        <v>0</v>
      </c>
      <c r="H557" s="259"/>
      <c r="I557" s="259"/>
      <c r="J557">
        <f t="shared" si="90"/>
        <v>5.8068</v>
      </c>
    </row>
    <row r="558" spans="1:10">
      <c r="A558" s="185">
        <v>43484</v>
      </c>
      <c r="B558" s="175" t="s">
        <v>16056</v>
      </c>
      <c r="C558" s="176" t="s">
        <v>38</v>
      </c>
      <c r="D558" s="176" t="s">
        <v>83</v>
      </c>
      <c r="E558" s="185">
        <v>0.6452</v>
      </c>
      <c r="F558" s="164">
        <f>IF(C558="MAT.",VLOOKUP(A558,INSUMOS_AUX!A:F,6,FALSE),0)</f>
        <v>0.93</v>
      </c>
      <c r="G558" s="185">
        <f>IF(C558="M.O.",VLOOKUP(A558,INSUMOS_AUX!A:F,6,FALSE),0)</f>
        <v>0</v>
      </c>
      <c r="H558" s="259"/>
      <c r="I558" s="259"/>
      <c r="J558">
        <f t="shared" si="90"/>
        <v>5.8068</v>
      </c>
    </row>
    <row r="559" spans="1:10">
      <c r="A559" s="185" t="s">
        <v>18579</v>
      </c>
      <c r="B559" s="175" t="s">
        <v>16056</v>
      </c>
      <c r="C559" s="176" t="s">
        <v>38</v>
      </c>
      <c r="D559" s="176" t="s">
        <v>2</v>
      </c>
      <c r="E559" s="185">
        <v>1</v>
      </c>
      <c r="F559" s="164">
        <f>IF(C559="MAT.",VLOOKUP(A559,INSUMOS_AUX!A:F,6,FALSE),0)</f>
        <v>114.95</v>
      </c>
      <c r="G559" s="185">
        <f>IF(C559="M.O.",VLOOKUP(A559,INSUMOS_AUX!A:F,6,FALSE),0)</f>
        <v>0</v>
      </c>
      <c r="H559" s="259"/>
      <c r="I559" s="259"/>
      <c r="J559">
        <f t="shared" si="90"/>
        <v>9</v>
      </c>
    </row>
    <row r="560" spans="1:10">
      <c r="A560" s="78"/>
      <c r="B560" s="79"/>
      <c r="C560" s="79"/>
      <c r="D560" s="79"/>
      <c r="E560" s="79"/>
      <c r="F560" s="79"/>
      <c r="G560" s="79"/>
      <c r="H560" s="257"/>
      <c r="I560" s="257"/>
    </row>
    <row r="561" spans="1:10">
      <c r="A561" s="172" t="s">
        <v>18482</v>
      </c>
      <c r="B561" s="172" t="s">
        <v>18483</v>
      </c>
      <c r="C561" s="173" t="s">
        <v>62</v>
      </c>
      <c r="D561" s="173" t="s">
        <v>2</v>
      </c>
      <c r="E561" s="174">
        <v>60</v>
      </c>
      <c r="F561" s="174">
        <f t="shared" ref="F561:G561" si="91">SUMPRODUCT($E562:$E572,F562:F572)</f>
        <v>3.7210000000000001</v>
      </c>
      <c r="G561" s="174">
        <f t="shared" si="91"/>
        <v>1.2293014499999999</v>
      </c>
      <c r="H561" s="260"/>
      <c r="I561" s="260"/>
    </row>
    <row r="562" spans="1:10">
      <c r="A562" s="185">
        <v>2436</v>
      </c>
      <c r="B562" s="175" t="s">
        <v>271</v>
      </c>
      <c r="C562" s="176" t="s">
        <v>78</v>
      </c>
      <c r="D562" s="176" t="s">
        <v>83</v>
      </c>
      <c r="E562" s="185">
        <v>5.1284999999999997E-2</v>
      </c>
      <c r="F562" s="164">
        <f>IF(C562="MAT.",VLOOKUP(A562,INSUMOS_AUX!A:F,6,FALSE),0)</f>
        <v>0</v>
      </c>
      <c r="G562" s="185">
        <f>IF(C562="M.O.",VLOOKUP(A562,INSUMOS_AUX!A:F,6,FALSE),0)</f>
        <v>14.08</v>
      </c>
      <c r="H562" s="259"/>
      <c r="I562" s="259"/>
      <c r="J562">
        <f t="shared" ref="J562:J572" si="92">$E$561*$E562</f>
        <v>3.0770999999999997</v>
      </c>
    </row>
    <row r="563" spans="1:10">
      <c r="A563" s="185">
        <v>247</v>
      </c>
      <c r="B563" s="175" t="s">
        <v>284</v>
      </c>
      <c r="C563" s="176" t="s">
        <v>78</v>
      </c>
      <c r="D563" s="176" t="s">
        <v>83</v>
      </c>
      <c r="E563" s="185">
        <v>5.1284999999999997E-2</v>
      </c>
      <c r="F563" s="164">
        <f>IF(C563="MAT.",VLOOKUP(A563,INSUMOS_AUX!A:F,6,FALSE),0)</f>
        <v>0</v>
      </c>
      <c r="G563" s="185">
        <f>IF(C563="M.O.",VLOOKUP(A563,INSUMOS_AUX!A:F,6,FALSE),0)</f>
        <v>9.89</v>
      </c>
      <c r="H563" s="259"/>
      <c r="I563" s="259"/>
      <c r="J563">
        <f t="shared" si="92"/>
        <v>3.0770999999999997</v>
      </c>
    </row>
    <row r="564" spans="1:10">
      <c r="A564" s="185">
        <v>37370</v>
      </c>
      <c r="B564" s="175" t="s">
        <v>9316</v>
      </c>
      <c r="C564" s="176" t="s">
        <v>38</v>
      </c>
      <c r="D564" s="176" t="s">
        <v>83</v>
      </c>
      <c r="E564" s="185">
        <v>0.1</v>
      </c>
      <c r="F564" s="164">
        <f>IF(C564="MAT.",VLOOKUP(A564,INSUMOS_AUX!A:F,6,FALSE),0)</f>
        <v>1.63</v>
      </c>
      <c r="G564" s="185">
        <f>IF(C564="M.O.",VLOOKUP(A564,INSUMOS_AUX!A:F,6,FALSE),0)</f>
        <v>0</v>
      </c>
      <c r="H564" s="259"/>
      <c r="I564" s="259"/>
      <c r="J564">
        <f t="shared" si="92"/>
        <v>6</v>
      </c>
    </row>
    <row r="565" spans="1:10">
      <c r="A565" s="185">
        <v>37371</v>
      </c>
      <c r="B565" s="175" t="s">
        <v>9317</v>
      </c>
      <c r="C565" s="176" t="s">
        <v>38</v>
      </c>
      <c r="D565" s="176" t="s">
        <v>83</v>
      </c>
      <c r="E565" s="185">
        <v>0.1</v>
      </c>
      <c r="F565" s="164">
        <f>IF(C565="MAT.",VLOOKUP(A565,INSUMOS_AUX!A:F,6,FALSE),0)</f>
        <v>0.78</v>
      </c>
      <c r="G565" s="185">
        <f>IF(C565="M.O.",VLOOKUP(A565,INSUMOS_AUX!A:F,6,FALSE),0)</f>
        <v>0</v>
      </c>
      <c r="H565" s="259"/>
      <c r="I565" s="259"/>
      <c r="J565">
        <f t="shared" si="92"/>
        <v>6</v>
      </c>
    </row>
    <row r="566" spans="1:10">
      <c r="A566" s="185">
        <v>37372</v>
      </c>
      <c r="B566" s="175" t="s">
        <v>9318</v>
      </c>
      <c r="C566" s="176" t="s">
        <v>38</v>
      </c>
      <c r="D566" s="176" t="s">
        <v>83</v>
      </c>
      <c r="E566" s="185">
        <v>0.1</v>
      </c>
      <c r="F566" s="164">
        <f>IF(C566="MAT.",VLOOKUP(A566,INSUMOS_AUX!A:F,6,FALSE),0)</f>
        <v>0.35</v>
      </c>
      <c r="G566" s="185">
        <f>IF(C566="M.O.",VLOOKUP(A566,INSUMOS_AUX!A:F,6,FALSE),0)</f>
        <v>0</v>
      </c>
      <c r="H566" s="259"/>
      <c r="I566" s="259"/>
      <c r="J566">
        <f t="shared" si="92"/>
        <v>6</v>
      </c>
    </row>
    <row r="567" spans="1:10">
      <c r="A567" s="185">
        <v>37373</v>
      </c>
      <c r="B567" s="175" t="s">
        <v>9319</v>
      </c>
      <c r="C567" s="176" t="s">
        <v>38</v>
      </c>
      <c r="D567" s="176" t="s">
        <v>83</v>
      </c>
      <c r="E567" s="185">
        <v>0.1</v>
      </c>
      <c r="F567" s="164">
        <f>IF(C567="MAT.",VLOOKUP(A567,INSUMOS_AUX!A:F,6,FALSE),0)</f>
        <v>7.0000000000000007E-2</v>
      </c>
      <c r="G567" s="185">
        <f>IF(C567="M.O.",VLOOKUP(A567,INSUMOS_AUX!A:F,6,FALSE),0)</f>
        <v>0</v>
      </c>
      <c r="H567" s="259"/>
      <c r="I567" s="259"/>
      <c r="J567">
        <f t="shared" si="92"/>
        <v>6</v>
      </c>
    </row>
    <row r="568" spans="1:10">
      <c r="A568" s="185">
        <v>43460</v>
      </c>
      <c r="B568" s="175" t="s">
        <v>16085</v>
      </c>
      <c r="C568" s="176" t="s">
        <v>38</v>
      </c>
      <c r="D568" s="176" t="s">
        <v>83</v>
      </c>
      <c r="E568" s="185">
        <v>0.1</v>
      </c>
      <c r="F568" s="164">
        <f>IF(C568="MAT.",VLOOKUP(A568,INSUMOS_AUX!A:F,6,FALSE),0)</f>
        <v>0.55000000000000004</v>
      </c>
      <c r="G568" s="185">
        <f>IF(C568="M.O.",VLOOKUP(A568,INSUMOS_AUX!A:F,6,FALSE),0)</f>
        <v>0</v>
      </c>
      <c r="H568" s="259"/>
      <c r="I568" s="259"/>
      <c r="J568">
        <f t="shared" si="92"/>
        <v>6</v>
      </c>
    </row>
    <row r="569" spans="1:10">
      <c r="A569" s="185">
        <v>43484</v>
      </c>
      <c r="B569" s="175" t="s">
        <v>16056</v>
      </c>
      <c r="C569" s="176" t="s">
        <v>38</v>
      </c>
      <c r="D569" s="176" t="s">
        <v>83</v>
      </c>
      <c r="E569" s="185">
        <v>0.1</v>
      </c>
      <c r="F569" s="164">
        <f>IF(C569="MAT.",VLOOKUP(A569,INSUMOS_AUX!A:F,6,FALSE),0)</f>
        <v>0.93</v>
      </c>
      <c r="G569" s="185">
        <f>IF(C569="M.O.",VLOOKUP(A569,INSUMOS_AUX!A:F,6,FALSE),0)</f>
        <v>0</v>
      </c>
      <c r="H569" s="259"/>
      <c r="I569" s="259"/>
      <c r="J569">
        <f t="shared" si="92"/>
        <v>6</v>
      </c>
    </row>
    <row r="570" spans="1:10">
      <c r="A570" s="185" t="s">
        <v>18567</v>
      </c>
      <c r="B570" s="175" t="s">
        <v>18568</v>
      </c>
      <c r="C570" s="176" t="s">
        <v>38</v>
      </c>
      <c r="D570" s="176" t="s">
        <v>2</v>
      </c>
      <c r="E570" s="185">
        <v>1</v>
      </c>
      <c r="F570" s="164">
        <f>IF(C570="MAT.",VLOOKUP(A570,INSUMOS_AUX!A:F,6,FALSE),0)</f>
        <v>0.08</v>
      </c>
      <c r="G570" s="185">
        <f>IF(C570="M.O.",VLOOKUP(A570,INSUMOS_AUX!A:F,6,FALSE),0)</f>
        <v>0</v>
      </c>
      <c r="H570" s="259"/>
      <c r="I570" s="259"/>
      <c r="J570">
        <f t="shared" si="92"/>
        <v>60</v>
      </c>
    </row>
    <row r="571" spans="1:10">
      <c r="A571" s="185" t="s">
        <v>18569</v>
      </c>
      <c r="B571" s="175" t="s">
        <v>18570</v>
      </c>
      <c r="C571" s="176" t="s">
        <v>38</v>
      </c>
      <c r="D571" s="176" t="s">
        <v>2</v>
      </c>
      <c r="E571" s="185">
        <v>1</v>
      </c>
      <c r="F571" s="164">
        <f>IF(C571="MAT.",VLOOKUP(A571,INSUMOS_AUX!A:F,6,FALSE),0)</f>
        <v>7.0000000000000007E-2</v>
      </c>
      <c r="G571" s="185">
        <f>IF(C571="M.O.",VLOOKUP(A571,INSUMOS_AUX!A:F,6,FALSE),0)</f>
        <v>0</v>
      </c>
      <c r="H571" s="259"/>
      <c r="I571" s="259"/>
      <c r="J571">
        <f t="shared" si="92"/>
        <v>60</v>
      </c>
    </row>
    <row r="572" spans="1:10">
      <c r="A572" s="185" t="s">
        <v>18581</v>
      </c>
      <c r="B572" s="175" t="s">
        <v>18483</v>
      </c>
      <c r="C572" s="176" t="s">
        <v>38</v>
      </c>
      <c r="D572" s="176" t="s">
        <v>2</v>
      </c>
      <c r="E572" s="185">
        <v>1</v>
      </c>
      <c r="F572" s="164">
        <f>IF(C572="MAT.",VLOOKUP(A572,INSUMOS_AUX!A:F,6,FALSE),0)</f>
        <v>3.14</v>
      </c>
      <c r="G572" s="185">
        <f>IF(C572="M.O.",VLOOKUP(A572,INSUMOS_AUX!A:F,6,FALSE),0)</f>
        <v>0</v>
      </c>
      <c r="H572" s="259"/>
      <c r="I572" s="259"/>
      <c r="J572">
        <f t="shared" si="92"/>
        <v>60</v>
      </c>
    </row>
    <row r="573" spans="1:10">
      <c r="A573" s="78"/>
      <c r="B573" s="79"/>
      <c r="C573" s="79"/>
      <c r="D573" s="79"/>
      <c r="E573" s="79"/>
      <c r="F573" s="79"/>
      <c r="G573" s="79"/>
      <c r="H573" s="257"/>
      <c r="I573" s="257"/>
    </row>
    <row r="574" spans="1:10">
      <c r="A574" s="172" t="s">
        <v>18484</v>
      </c>
      <c r="B574" s="172" t="s">
        <v>18485</v>
      </c>
      <c r="C574" s="173" t="s">
        <v>62</v>
      </c>
      <c r="D574" s="173" t="s">
        <v>2</v>
      </c>
      <c r="E574" s="174">
        <v>2</v>
      </c>
      <c r="F574" s="174">
        <f t="shared" ref="F574:G574" si="93">SUMPRODUCT($E575:$E583,F575:F583)</f>
        <v>39.595999999999997</v>
      </c>
      <c r="G574" s="174">
        <f t="shared" si="93"/>
        <v>7.3758087000000003</v>
      </c>
      <c r="H574" s="260"/>
      <c r="I574" s="260"/>
    </row>
    <row r="575" spans="1:10">
      <c r="A575" s="185">
        <v>2436</v>
      </c>
      <c r="B575" s="175" t="s">
        <v>271</v>
      </c>
      <c r="C575" s="176" t="s">
        <v>78</v>
      </c>
      <c r="D575" s="176" t="s">
        <v>83</v>
      </c>
      <c r="E575" s="185">
        <v>0.30770999999999998</v>
      </c>
      <c r="F575" s="164">
        <f>IF(C575="MAT.",VLOOKUP(A575,INSUMOS_AUX!A:F,6,FALSE),0)</f>
        <v>0</v>
      </c>
      <c r="G575" s="185">
        <f>IF(C575="M.O.",VLOOKUP(A575,INSUMOS_AUX!A:F,6,FALSE),0)</f>
        <v>14.08</v>
      </c>
      <c r="H575" s="259"/>
      <c r="I575" s="259"/>
      <c r="J575">
        <f t="shared" ref="J575:J583" si="94">$E$574*$E575</f>
        <v>0.61541999999999997</v>
      </c>
    </row>
    <row r="576" spans="1:10">
      <c r="A576" s="185">
        <v>247</v>
      </c>
      <c r="B576" s="175" t="s">
        <v>284</v>
      </c>
      <c r="C576" s="176" t="s">
        <v>78</v>
      </c>
      <c r="D576" s="176" t="s">
        <v>83</v>
      </c>
      <c r="E576" s="185">
        <v>0.30770999999999998</v>
      </c>
      <c r="F576" s="164">
        <f>IF(C576="MAT.",VLOOKUP(A576,INSUMOS_AUX!A:F,6,FALSE),0)</f>
        <v>0</v>
      </c>
      <c r="G576" s="185">
        <f>IF(C576="M.O.",VLOOKUP(A576,INSUMOS_AUX!A:F,6,FALSE),0)</f>
        <v>9.89</v>
      </c>
      <c r="H576" s="259"/>
      <c r="I576" s="259"/>
      <c r="J576">
        <f t="shared" si="94"/>
        <v>0.61541999999999997</v>
      </c>
    </row>
    <row r="577" spans="1:10">
      <c r="A577" s="185">
        <v>37370</v>
      </c>
      <c r="B577" s="175" t="s">
        <v>9316</v>
      </c>
      <c r="C577" s="176" t="s">
        <v>38</v>
      </c>
      <c r="D577" s="176" t="s">
        <v>83</v>
      </c>
      <c r="E577" s="185">
        <v>0.6</v>
      </c>
      <c r="F577" s="164">
        <f>IF(C577="MAT.",VLOOKUP(A577,INSUMOS_AUX!A:F,6,FALSE),0)</f>
        <v>1.63</v>
      </c>
      <c r="G577" s="185">
        <f>IF(C577="M.O.",VLOOKUP(A577,INSUMOS_AUX!A:F,6,FALSE),0)</f>
        <v>0</v>
      </c>
      <c r="H577" s="259"/>
      <c r="I577" s="259"/>
      <c r="J577">
        <f t="shared" si="94"/>
        <v>1.2</v>
      </c>
    </row>
    <row r="578" spans="1:10">
      <c r="A578" s="185">
        <v>37371</v>
      </c>
      <c r="B578" s="175" t="s">
        <v>9317</v>
      </c>
      <c r="C578" s="176" t="s">
        <v>38</v>
      </c>
      <c r="D578" s="176" t="s">
        <v>83</v>
      </c>
      <c r="E578" s="185">
        <v>0.6</v>
      </c>
      <c r="F578" s="164">
        <f>IF(C578="MAT.",VLOOKUP(A578,INSUMOS_AUX!A:F,6,FALSE),0)</f>
        <v>0.78</v>
      </c>
      <c r="G578" s="185">
        <f>IF(C578="M.O.",VLOOKUP(A578,INSUMOS_AUX!A:F,6,FALSE),0)</f>
        <v>0</v>
      </c>
      <c r="H578" s="259"/>
      <c r="I578" s="259"/>
      <c r="J578">
        <f t="shared" si="94"/>
        <v>1.2</v>
      </c>
    </row>
    <row r="579" spans="1:10">
      <c r="A579" s="185">
        <v>37372</v>
      </c>
      <c r="B579" s="175" t="s">
        <v>9318</v>
      </c>
      <c r="C579" s="176" t="s">
        <v>38</v>
      </c>
      <c r="D579" s="176" t="s">
        <v>83</v>
      </c>
      <c r="E579" s="185">
        <v>0.6</v>
      </c>
      <c r="F579" s="164">
        <f>IF(C579="MAT.",VLOOKUP(A579,INSUMOS_AUX!A:F,6,FALSE),0)</f>
        <v>0.35</v>
      </c>
      <c r="G579" s="185">
        <f>IF(C579="M.O.",VLOOKUP(A579,INSUMOS_AUX!A:F,6,FALSE),0)</f>
        <v>0</v>
      </c>
      <c r="H579" s="259"/>
      <c r="I579" s="259"/>
      <c r="J579">
        <f t="shared" si="94"/>
        <v>1.2</v>
      </c>
    </row>
    <row r="580" spans="1:10">
      <c r="A580" s="185">
        <v>37373</v>
      </c>
      <c r="B580" s="175" t="s">
        <v>9319</v>
      </c>
      <c r="C580" s="176" t="s">
        <v>38</v>
      </c>
      <c r="D580" s="176" t="s">
        <v>83</v>
      </c>
      <c r="E580" s="185">
        <v>0.6</v>
      </c>
      <c r="F580" s="164">
        <f>IF(C580="MAT.",VLOOKUP(A580,INSUMOS_AUX!A:F,6,FALSE),0)</f>
        <v>7.0000000000000007E-2</v>
      </c>
      <c r="G580" s="185">
        <f>IF(C580="M.O.",VLOOKUP(A580,INSUMOS_AUX!A:F,6,FALSE),0)</f>
        <v>0</v>
      </c>
      <c r="H580" s="259"/>
      <c r="I580" s="259"/>
      <c r="J580">
        <f t="shared" si="94"/>
        <v>1.2</v>
      </c>
    </row>
    <row r="581" spans="1:10">
      <c r="A581" s="185">
        <v>43460</v>
      </c>
      <c r="B581" s="175" t="s">
        <v>16085</v>
      </c>
      <c r="C581" s="176" t="s">
        <v>38</v>
      </c>
      <c r="D581" s="176" t="s">
        <v>83</v>
      </c>
      <c r="E581" s="185">
        <v>0.6</v>
      </c>
      <c r="F581" s="164">
        <f>IF(C581="MAT.",VLOOKUP(A581,INSUMOS_AUX!A:F,6,FALSE),0)</f>
        <v>0.55000000000000004</v>
      </c>
      <c r="G581" s="185">
        <f>IF(C581="M.O.",VLOOKUP(A581,INSUMOS_AUX!A:F,6,FALSE),0)</f>
        <v>0</v>
      </c>
      <c r="H581" s="259"/>
      <c r="I581" s="259"/>
      <c r="J581">
        <f t="shared" si="94"/>
        <v>1.2</v>
      </c>
    </row>
    <row r="582" spans="1:10">
      <c r="A582" s="185">
        <v>43484</v>
      </c>
      <c r="B582" s="175" t="s">
        <v>16056</v>
      </c>
      <c r="C582" s="176" t="s">
        <v>38</v>
      </c>
      <c r="D582" s="176" t="s">
        <v>83</v>
      </c>
      <c r="E582" s="185">
        <v>0.6</v>
      </c>
      <c r="F582" s="164">
        <f>IF(C582="MAT.",VLOOKUP(A582,INSUMOS_AUX!A:F,6,FALSE),0)</f>
        <v>0.93</v>
      </c>
      <c r="G582" s="185">
        <f>IF(C582="M.O.",VLOOKUP(A582,INSUMOS_AUX!A:F,6,FALSE),0)</f>
        <v>0</v>
      </c>
      <c r="H582" s="259"/>
      <c r="I582" s="259"/>
      <c r="J582">
        <f t="shared" si="94"/>
        <v>1.2</v>
      </c>
    </row>
    <row r="583" spans="1:10">
      <c r="A583" s="185" t="s">
        <v>18582</v>
      </c>
      <c r="B583" s="175" t="s">
        <v>18485</v>
      </c>
      <c r="C583" s="176" t="s">
        <v>38</v>
      </c>
      <c r="D583" s="176" t="s">
        <v>2</v>
      </c>
      <c r="E583" s="185">
        <v>1</v>
      </c>
      <c r="F583" s="164">
        <f>IF(C583="MAT.",VLOOKUP(A583,INSUMOS_AUX!A:F,6,FALSE),0)</f>
        <v>37.01</v>
      </c>
      <c r="G583" s="185">
        <f>IF(C583="M.O.",VLOOKUP(A583,INSUMOS_AUX!A:F,6,FALSE),0)</f>
        <v>0</v>
      </c>
      <c r="H583" s="259"/>
      <c r="I583" s="259"/>
      <c r="J583">
        <f t="shared" si="94"/>
        <v>2</v>
      </c>
    </row>
    <row r="584" spans="1:10">
      <c r="A584" s="78"/>
      <c r="B584" s="79"/>
      <c r="C584" s="79"/>
      <c r="D584" s="79"/>
      <c r="E584" s="79"/>
      <c r="F584" s="79"/>
      <c r="G584" s="79"/>
      <c r="H584" s="257"/>
      <c r="I584" s="257"/>
    </row>
    <row r="585" spans="1:10">
      <c r="A585" s="172" t="s">
        <v>18486</v>
      </c>
      <c r="B585" s="172" t="s">
        <v>18487</v>
      </c>
      <c r="C585" s="173" t="s">
        <v>62</v>
      </c>
      <c r="D585" s="173" t="s">
        <v>2</v>
      </c>
      <c r="E585" s="174">
        <v>5</v>
      </c>
      <c r="F585" s="174">
        <f t="shared" ref="F585:G585" si="95">SUMPRODUCT($E586:$E594,F586:F594)</f>
        <v>576.89</v>
      </c>
      <c r="G585" s="174">
        <f t="shared" si="95"/>
        <v>49.172058000000007</v>
      </c>
      <c r="H585" s="260"/>
      <c r="I585" s="260"/>
    </row>
    <row r="586" spans="1:10">
      <c r="A586" s="185">
        <v>2436</v>
      </c>
      <c r="B586" s="175" t="s">
        <v>271</v>
      </c>
      <c r="C586" s="176" t="s">
        <v>78</v>
      </c>
      <c r="D586" s="176" t="s">
        <v>83</v>
      </c>
      <c r="E586" s="185">
        <v>2.0514000000000001</v>
      </c>
      <c r="F586" s="164">
        <f>IF(C586="MAT.",VLOOKUP(A586,INSUMOS_AUX!A:F,6,FALSE),0)</f>
        <v>0</v>
      </c>
      <c r="G586" s="185">
        <f>IF(C586="M.O.",VLOOKUP(A586,INSUMOS_AUX!A:F,6,FALSE),0)</f>
        <v>14.08</v>
      </c>
      <c r="H586" s="259"/>
      <c r="I586" s="259"/>
      <c r="J586">
        <f t="shared" ref="J586:J594" si="96">$E$585*$E586</f>
        <v>10.257000000000001</v>
      </c>
    </row>
    <row r="587" spans="1:10">
      <c r="A587" s="185">
        <v>247</v>
      </c>
      <c r="B587" s="175" t="s">
        <v>284</v>
      </c>
      <c r="C587" s="176" t="s">
        <v>78</v>
      </c>
      <c r="D587" s="176" t="s">
        <v>83</v>
      </c>
      <c r="E587" s="185">
        <v>2.0514000000000001</v>
      </c>
      <c r="F587" s="164">
        <f>IF(C587="MAT.",VLOOKUP(A587,INSUMOS_AUX!A:F,6,FALSE),0)</f>
        <v>0</v>
      </c>
      <c r="G587" s="185">
        <f>IF(C587="M.O.",VLOOKUP(A587,INSUMOS_AUX!A:F,6,FALSE),0)</f>
        <v>9.89</v>
      </c>
      <c r="H587" s="259"/>
      <c r="I587" s="259"/>
      <c r="J587">
        <f t="shared" si="96"/>
        <v>10.257000000000001</v>
      </c>
    </row>
    <row r="588" spans="1:10">
      <c r="A588" s="185">
        <v>37370</v>
      </c>
      <c r="B588" s="175" t="s">
        <v>9316</v>
      </c>
      <c r="C588" s="176" t="s">
        <v>38</v>
      </c>
      <c r="D588" s="176" t="s">
        <v>83</v>
      </c>
      <c r="E588" s="185">
        <v>4</v>
      </c>
      <c r="F588" s="164">
        <f>IF(C588="MAT.",VLOOKUP(A588,INSUMOS_AUX!A:F,6,FALSE),0)</f>
        <v>1.63</v>
      </c>
      <c r="G588" s="185">
        <f>IF(C588="M.O.",VLOOKUP(A588,INSUMOS_AUX!A:F,6,FALSE),0)</f>
        <v>0</v>
      </c>
      <c r="H588" s="259"/>
      <c r="I588" s="259"/>
      <c r="J588">
        <f t="shared" si="96"/>
        <v>20</v>
      </c>
    </row>
    <row r="589" spans="1:10">
      <c r="A589" s="185">
        <v>37371</v>
      </c>
      <c r="B589" s="175" t="s">
        <v>9317</v>
      </c>
      <c r="C589" s="176" t="s">
        <v>38</v>
      </c>
      <c r="D589" s="176" t="s">
        <v>83</v>
      </c>
      <c r="E589" s="185">
        <v>4</v>
      </c>
      <c r="F589" s="164">
        <f>IF(C589="MAT.",VLOOKUP(A589,INSUMOS_AUX!A:F,6,FALSE),0)</f>
        <v>0.78</v>
      </c>
      <c r="G589" s="185">
        <f>IF(C589="M.O.",VLOOKUP(A589,INSUMOS_AUX!A:F,6,FALSE),0)</f>
        <v>0</v>
      </c>
      <c r="H589" s="259"/>
      <c r="I589" s="259"/>
      <c r="J589">
        <f t="shared" si="96"/>
        <v>20</v>
      </c>
    </row>
    <row r="590" spans="1:10">
      <c r="A590" s="185">
        <v>37372</v>
      </c>
      <c r="B590" s="175" t="s">
        <v>9318</v>
      </c>
      <c r="C590" s="176" t="s">
        <v>38</v>
      </c>
      <c r="D590" s="176" t="s">
        <v>83</v>
      </c>
      <c r="E590" s="185">
        <v>4</v>
      </c>
      <c r="F590" s="164">
        <f>IF(C590="MAT.",VLOOKUP(A590,INSUMOS_AUX!A:F,6,FALSE),0)</f>
        <v>0.35</v>
      </c>
      <c r="G590" s="185">
        <f>IF(C590="M.O.",VLOOKUP(A590,INSUMOS_AUX!A:F,6,FALSE),0)</f>
        <v>0</v>
      </c>
      <c r="H590" s="259"/>
      <c r="I590" s="259"/>
      <c r="J590">
        <f t="shared" si="96"/>
        <v>20</v>
      </c>
    </row>
    <row r="591" spans="1:10">
      <c r="A591" s="185">
        <v>37373</v>
      </c>
      <c r="B591" s="175" t="s">
        <v>9319</v>
      </c>
      <c r="C591" s="176" t="s">
        <v>38</v>
      </c>
      <c r="D591" s="176" t="s">
        <v>83</v>
      </c>
      <c r="E591" s="185">
        <v>4</v>
      </c>
      <c r="F591" s="164">
        <f>IF(C591="MAT.",VLOOKUP(A591,INSUMOS_AUX!A:F,6,FALSE),0)</f>
        <v>7.0000000000000007E-2</v>
      </c>
      <c r="G591" s="185">
        <f>IF(C591="M.O.",VLOOKUP(A591,INSUMOS_AUX!A:F,6,FALSE),0)</f>
        <v>0</v>
      </c>
      <c r="H591" s="259"/>
      <c r="I591" s="259"/>
      <c r="J591">
        <f t="shared" si="96"/>
        <v>20</v>
      </c>
    </row>
    <row r="592" spans="1:10">
      <c r="A592" s="185">
        <v>43460</v>
      </c>
      <c r="B592" s="175" t="s">
        <v>16085</v>
      </c>
      <c r="C592" s="176" t="s">
        <v>38</v>
      </c>
      <c r="D592" s="176" t="s">
        <v>83</v>
      </c>
      <c r="E592" s="185">
        <v>4</v>
      </c>
      <c r="F592" s="164">
        <f>IF(C592="MAT.",VLOOKUP(A592,INSUMOS_AUX!A:F,6,FALSE),0)</f>
        <v>0.55000000000000004</v>
      </c>
      <c r="G592" s="185">
        <f>IF(C592="M.O.",VLOOKUP(A592,INSUMOS_AUX!A:F,6,FALSE),0)</f>
        <v>0</v>
      </c>
      <c r="H592" s="259"/>
      <c r="I592" s="259"/>
      <c r="J592">
        <f t="shared" si="96"/>
        <v>20</v>
      </c>
    </row>
    <row r="593" spans="1:10">
      <c r="A593" s="185">
        <v>43484</v>
      </c>
      <c r="B593" s="175" t="s">
        <v>16056</v>
      </c>
      <c r="C593" s="176" t="s">
        <v>38</v>
      </c>
      <c r="D593" s="176" t="s">
        <v>83</v>
      </c>
      <c r="E593" s="185">
        <v>4</v>
      </c>
      <c r="F593" s="164">
        <f>IF(C593="MAT.",VLOOKUP(A593,INSUMOS_AUX!A:F,6,FALSE),0)</f>
        <v>0.93</v>
      </c>
      <c r="G593" s="185">
        <f>IF(C593="M.O.",VLOOKUP(A593,INSUMOS_AUX!A:F,6,FALSE),0)</f>
        <v>0</v>
      </c>
      <c r="H593" s="259"/>
      <c r="I593" s="259"/>
      <c r="J593">
        <f t="shared" si="96"/>
        <v>20</v>
      </c>
    </row>
    <row r="594" spans="1:10">
      <c r="A594" s="185" t="s">
        <v>18583</v>
      </c>
      <c r="B594" s="175" t="s">
        <v>18487</v>
      </c>
      <c r="C594" s="176" t="s">
        <v>38</v>
      </c>
      <c r="D594" s="176" t="s">
        <v>2</v>
      </c>
      <c r="E594" s="185">
        <v>1</v>
      </c>
      <c r="F594" s="164">
        <f>IF(C594="MAT.",VLOOKUP(A594,INSUMOS_AUX!A:F,6,FALSE),0)</f>
        <v>559.65</v>
      </c>
      <c r="G594" s="185">
        <f>IF(C594="M.O.",VLOOKUP(A594,INSUMOS_AUX!A:F,6,FALSE),0)</f>
        <v>0</v>
      </c>
      <c r="H594" s="259"/>
      <c r="I594" s="259"/>
      <c r="J594">
        <f t="shared" si="96"/>
        <v>5</v>
      </c>
    </row>
    <row r="595" spans="1:10">
      <c r="A595" s="78"/>
      <c r="B595" s="79"/>
      <c r="C595" s="79"/>
      <c r="D595" s="79"/>
      <c r="E595" s="79"/>
      <c r="F595" s="79"/>
      <c r="G595" s="79"/>
      <c r="H595" s="257"/>
      <c r="I595" s="257"/>
    </row>
    <row r="596" spans="1:10">
      <c r="A596" s="172" t="s">
        <v>18488</v>
      </c>
      <c r="B596" s="172" t="s">
        <v>18489</v>
      </c>
      <c r="C596" s="173" t="s">
        <v>62</v>
      </c>
      <c r="D596" s="173" t="s">
        <v>2</v>
      </c>
      <c r="E596" s="174">
        <v>9</v>
      </c>
      <c r="F596" s="174">
        <f t="shared" ref="F596:G596" si="97">SUMPRODUCT($E597:$E605,F597:F605)</f>
        <v>112.7084</v>
      </c>
      <c r="G596" s="174">
        <f t="shared" si="97"/>
        <v>7.8675292800000003</v>
      </c>
      <c r="H596" s="260"/>
      <c r="I596" s="260"/>
    </row>
    <row r="597" spans="1:10">
      <c r="A597" s="185">
        <v>2436</v>
      </c>
      <c r="B597" s="175" t="s">
        <v>271</v>
      </c>
      <c r="C597" s="176" t="s">
        <v>78</v>
      </c>
      <c r="D597" s="176" t="s">
        <v>83</v>
      </c>
      <c r="E597" s="185">
        <v>0.32822400000000002</v>
      </c>
      <c r="F597" s="164">
        <f>IF(C597="MAT.",VLOOKUP(A597,INSUMOS_AUX!A:F,6,FALSE),0)</f>
        <v>0</v>
      </c>
      <c r="G597" s="185">
        <f>IF(C597="M.O.",VLOOKUP(A597,INSUMOS_AUX!A:F,6,FALSE),0)</f>
        <v>14.08</v>
      </c>
      <c r="H597" s="259"/>
      <c r="I597" s="259"/>
      <c r="J597">
        <f t="shared" ref="J597:J605" si="98">$E$596*$E597</f>
        <v>2.9540160000000002</v>
      </c>
    </row>
    <row r="598" spans="1:10">
      <c r="A598" s="185">
        <v>247</v>
      </c>
      <c r="B598" s="175" t="s">
        <v>284</v>
      </c>
      <c r="C598" s="176" t="s">
        <v>78</v>
      </c>
      <c r="D598" s="176" t="s">
        <v>83</v>
      </c>
      <c r="E598" s="185">
        <v>0.32822400000000002</v>
      </c>
      <c r="F598" s="164">
        <f>IF(C598="MAT.",VLOOKUP(A598,INSUMOS_AUX!A:F,6,FALSE),0)</f>
        <v>0</v>
      </c>
      <c r="G598" s="185">
        <f>IF(C598="M.O.",VLOOKUP(A598,INSUMOS_AUX!A:F,6,FALSE),0)</f>
        <v>9.89</v>
      </c>
      <c r="H598" s="259"/>
      <c r="I598" s="259"/>
      <c r="J598">
        <f t="shared" si="98"/>
        <v>2.9540160000000002</v>
      </c>
    </row>
    <row r="599" spans="1:10">
      <c r="A599" s="185">
        <v>37370</v>
      </c>
      <c r="B599" s="175" t="s">
        <v>9316</v>
      </c>
      <c r="C599" s="176" t="s">
        <v>38</v>
      </c>
      <c r="D599" s="176" t="s">
        <v>83</v>
      </c>
      <c r="E599" s="185">
        <v>0.64</v>
      </c>
      <c r="F599" s="164">
        <f>IF(C599="MAT.",VLOOKUP(A599,INSUMOS_AUX!A:F,6,FALSE),0)</f>
        <v>1.63</v>
      </c>
      <c r="G599" s="185">
        <f>IF(C599="M.O.",VLOOKUP(A599,INSUMOS_AUX!A:F,6,FALSE),0)</f>
        <v>0</v>
      </c>
      <c r="H599" s="259"/>
      <c r="I599" s="259"/>
      <c r="J599">
        <f t="shared" si="98"/>
        <v>5.76</v>
      </c>
    </row>
    <row r="600" spans="1:10">
      <c r="A600" s="185">
        <v>37371</v>
      </c>
      <c r="B600" s="175" t="s">
        <v>9317</v>
      </c>
      <c r="C600" s="176" t="s">
        <v>38</v>
      </c>
      <c r="D600" s="176" t="s">
        <v>83</v>
      </c>
      <c r="E600" s="185">
        <v>0.64</v>
      </c>
      <c r="F600" s="164">
        <f>IF(C600="MAT.",VLOOKUP(A600,INSUMOS_AUX!A:F,6,FALSE),0)</f>
        <v>0.78</v>
      </c>
      <c r="G600" s="185">
        <f>IF(C600="M.O.",VLOOKUP(A600,INSUMOS_AUX!A:F,6,FALSE),0)</f>
        <v>0</v>
      </c>
      <c r="H600" s="259"/>
      <c r="I600" s="259"/>
      <c r="J600">
        <f t="shared" si="98"/>
        <v>5.76</v>
      </c>
    </row>
    <row r="601" spans="1:10">
      <c r="A601" s="185">
        <v>37372</v>
      </c>
      <c r="B601" s="175" t="s">
        <v>9318</v>
      </c>
      <c r="C601" s="176" t="s">
        <v>38</v>
      </c>
      <c r="D601" s="176" t="s">
        <v>83</v>
      </c>
      <c r="E601" s="185">
        <v>0.64</v>
      </c>
      <c r="F601" s="164">
        <f>IF(C601="MAT.",VLOOKUP(A601,INSUMOS_AUX!A:F,6,FALSE),0)</f>
        <v>0.35</v>
      </c>
      <c r="G601" s="185">
        <f>IF(C601="M.O.",VLOOKUP(A601,INSUMOS_AUX!A:F,6,FALSE),0)</f>
        <v>0</v>
      </c>
      <c r="H601" s="259"/>
      <c r="I601" s="259"/>
      <c r="J601">
        <f t="shared" si="98"/>
        <v>5.76</v>
      </c>
    </row>
    <row r="602" spans="1:10">
      <c r="A602" s="185">
        <v>37373</v>
      </c>
      <c r="B602" s="175" t="s">
        <v>9319</v>
      </c>
      <c r="C602" s="176" t="s">
        <v>38</v>
      </c>
      <c r="D602" s="176" t="s">
        <v>83</v>
      </c>
      <c r="E602" s="185">
        <v>0.64</v>
      </c>
      <c r="F602" s="164">
        <f>IF(C602="MAT.",VLOOKUP(A602,INSUMOS_AUX!A:F,6,FALSE),0)</f>
        <v>7.0000000000000007E-2</v>
      </c>
      <c r="G602" s="185">
        <f>IF(C602="M.O.",VLOOKUP(A602,INSUMOS_AUX!A:F,6,FALSE),0)</f>
        <v>0</v>
      </c>
      <c r="H602" s="259"/>
      <c r="I602" s="259"/>
      <c r="J602">
        <f t="shared" si="98"/>
        <v>5.76</v>
      </c>
    </row>
    <row r="603" spans="1:10">
      <c r="A603" s="185">
        <v>43460</v>
      </c>
      <c r="B603" s="175" t="s">
        <v>16085</v>
      </c>
      <c r="C603" s="176" t="s">
        <v>38</v>
      </c>
      <c r="D603" s="176" t="s">
        <v>83</v>
      </c>
      <c r="E603" s="185">
        <v>0.64</v>
      </c>
      <c r="F603" s="164">
        <f>IF(C603="MAT.",VLOOKUP(A603,INSUMOS_AUX!A:F,6,FALSE),0)</f>
        <v>0.55000000000000004</v>
      </c>
      <c r="G603" s="185">
        <f>IF(C603="M.O.",VLOOKUP(A603,INSUMOS_AUX!A:F,6,FALSE),0)</f>
        <v>0</v>
      </c>
      <c r="H603" s="259"/>
      <c r="I603" s="259"/>
      <c r="J603">
        <f t="shared" si="98"/>
        <v>5.76</v>
      </c>
    </row>
    <row r="604" spans="1:10">
      <c r="A604" s="185">
        <v>43484</v>
      </c>
      <c r="B604" s="175" t="s">
        <v>16056</v>
      </c>
      <c r="C604" s="176" t="s">
        <v>38</v>
      </c>
      <c r="D604" s="176" t="s">
        <v>83</v>
      </c>
      <c r="E604" s="185">
        <v>0.64</v>
      </c>
      <c r="F604" s="164">
        <f>IF(C604="MAT.",VLOOKUP(A604,INSUMOS_AUX!A:F,6,FALSE),0)</f>
        <v>0.93</v>
      </c>
      <c r="G604" s="185">
        <f>IF(C604="M.O.",VLOOKUP(A604,INSUMOS_AUX!A:F,6,FALSE),0)</f>
        <v>0</v>
      </c>
      <c r="H604" s="259"/>
      <c r="I604" s="259"/>
      <c r="J604">
        <f t="shared" si="98"/>
        <v>5.76</v>
      </c>
    </row>
    <row r="605" spans="1:10">
      <c r="A605" s="185" t="s">
        <v>18584</v>
      </c>
      <c r="B605" s="175" t="s">
        <v>18489</v>
      </c>
      <c r="C605" s="176" t="s">
        <v>38</v>
      </c>
      <c r="D605" s="176" t="s">
        <v>2</v>
      </c>
      <c r="E605" s="185">
        <v>1</v>
      </c>
      <c r="F605" s="164">
        <f>IF(C605="MAT.",VLOOKUP(A605,INSUMOS_AUX!A:F,6,FALSE),0)</f>
        <v>109.95</v>
      </c>
      <c r="G605" s="185">
        <f>IF(C605="M.O.",VLOOKUP(A605,INSUMOS_AUX!A:F,6,FALSE),0)</f>
        <v>0</v>
      </c>
      <c r="H605" s="259"/>
      <c r="I605" s="259"/>
      <c r="J605">
        <f t="shared" si="98"/>
        <v>9</v>
      </c>
    </row>
    <row r="606" spans="1:10">
      <c r="A606" s="78"/>
      <c r="B606" s="79"/>
      <c r="C606" s="79"/>
      <c r="D606" s="79"/>
      <c r="E606" s="79"/>
      <c r="F606" s="79"/>
      <c r="G606" s="79"/>
      <c r="H606" s="257"/>
      <c r="I606" s="257"/>
    </row>
    <row r="607" spans="1:10">
      <c r="A607" s="172" t="s">
        <v>18490</v>
      </c>
      <c r="B607" s="172" t="s">
        <v>18491</v>
      </c>
      <c r="C607" s="173" t="s">
        <v>62</v>
      </c>
      <c r="D607" s="173" t="s">
        <v>2</v>
      </c>
      <c r="E607" s="174">
        <v>2</v>
      </c>
      <c r="F607" s="174">
        <f t="shared" ref="F607:G607" si="99">SUMPRODUCT($E608:$E616,F608:F616)</f>
        <v>80.958399999999997</v>
      </c>
      <c r="G607" s="174">
        <f t="shared" si="99"/>
        <v>7.8675292800000003</v>
      </c>
      <c r="H607" s="260"/>
      <c r="I607" s="260"/>
    </row>
    <row r="608" spans="1:10">
      <c r="A608" s="185">
        <v>2436</v>
      </c>
      <c r="B608" s="175" t="s">
        <v>271</v>
      </c>
      <c r="C608" s="176" t="s">
        <v>78</v>
      </c>
      <c r="D608" s="176" t="s">
        <v>83</v>
      </c>
      <c r="E608" s="185">
        <v>0.32822400000000002</v>
      </c>
      <c r="F608" s="164">
        <f>IF(C608="MAT.",VLOOKUP(A608,INSUMOS_AUX!A:F,6,FALSE),0)</f>
        <v>0</v>
      </c>
      <c r="G608" s="185">
        <f>IF(C608="M.O.",VLOOKUP(A608,INSUMOS_AUX!A:F,6,FALSE),0)</f>
        <v>14.08</v>
      </c>
      <c r="H608" s="259"/>
      <c r="I608" s="259"/>
      <c r="J608">
        <f t="shared" ref="J608:J616" si="100">$E$607*$E608</f>
        <v>0.65644800000000003</v>
      </c>
    </row>
    <row r="609" spans="1:10">
      <c r="A609" s="185">
        <v>247</v>
      </c>
      <c r="B609" s="175" t="s">
        <v>284</v>
      </c>
      <c r="C609" s="176" t="s">
        <v>78</v>
      </c>
      <c r="D609" s="176" t="s">
        <v>83</v>
      </c>
      <c r="E609" s="185">
        <v>0.32822400000000002</v>
      </c>
      <c r="F609" s="164">
        <f>IF(C609="MAT.",VLOOKUP(A609,INSUMOS_AUX!A:F,6,FALSE),0)</f>
        <v>0</v>
      </c>
      <c r="G609" s="185">
        <f>IF(C609="M.O.",VLOOKUP(A609,INSUMOS_AUX!A:F,6,FALSE),0)</f>
        <v>9.89</v>
      </c>
      <c r="H609" s="259"/>
      <c r="I609" s="259"/>
      <c r="J609">
        <f t="shared" si="100"/>
        <v>0.65644800000000003</v>
      </c>
    </row>
    <row r="610" spans="1:10">
      <c r="A610" s="185">
        <v>37370</v>
      </c>
      <c r="B610" s="175" t="s">
        <v>9316</v>
      </c>
      <c r="C610" s="176" t="s">
        <v>38</v>
      </c>
      <c r="D610" s="176" t="s">
        <v>83</v>
      </c>
      <c r="E610" s="185">
        <v>0.64</v>
      </c>
      <c r="F610" s="164">
        <f>IF(C610="MAT.",VLOOKUP(A610,INSUMOS_AUX!A:F,6,FALSE),0)</f>
        <v>1.63</v>
      </c>
      <c r="G610" s="185">
        <f>IF(C610="M.O.",VLOOKUP(A610,INSUMOS_AUX!A:F,6,FALSE),0)</f>
        <v>0</v>
      </c>
      <c r="H610" s="259"/>
      <c r="I610" s="259"/>
      <c r="J610">
        <f t="shared" si="100"/>
        <v>1.28</v>
      </c>
    </row>
    <row r="611" spans="1:10">
      <c r="A611" s="185">
        <v>37371</v>
      </c>
      <c r="B611" s="175" t="s">
        <v>9317</v>
      </c>
      <c r="C611" s="176" t="s">
        <v>38</v>
      </c>
      <c r="D611" s="176" t="s">
        <v>83</v>
      </c>
      <c r="E611" s="185">
        <v>0.64</v>
      </c>
      <c r="F611" s="164">
        <f>IF(C611="MAT.",VLOOKUP(A611,INSUMOS_AUX!A:F,6,FALSE),0)</f>
        <v>0.78</v>
      </c>
      <c r="G611" s="185">
        <f>IF(C611="M.O.",VLOOKUP(A611,INSUMOS_AUX!A:F,6,FALSE),0)</f>
        <v>0</v>
      </c>
      <c r="H611" s="259"/>
      <c r="I611" s="259"/>
      <c r="J611">
        <f t="shared" si="100"/>
        <v>1.28</v>
      </c>
    </row>
    <row r="612" spans="1:10">
      <c r="A612" s="185">
        <v>37372</v>
      </c>
      <c r="B612" s="175" t="s">
        <v>9318</v>
      </c>
      <c r="C612" s="176" t="s">
        <v>38</v>
      </c>
      <c r="D612" s="176" t="s">
        <v>83</v>
      </c>
      <c r="E612" s="185">
        <v>0.64</v>
      </c>
      <c r="F612" s="164">
        <f>IF(C612="MAT.",VLOOKUP(A612,INSUMOS_AUX!A:F,6,FALSE),0)</f>
        <v>0.35</v>
      </c>
      <c r="G612" s="185">
        <f>IF(C612="M.O.",VLOOKUP(A612,INSUMOS_AUX!A:F,6,FALSE),0)</f>
        <v>0</v>
      </c>
      <c r="H612" s="259"/>
      <c r="I612" s="259"/>
      <c r="J612">
        <f t="shared" si="100"/>
        <v>1.28</v>
      </c>
    </row>
    <row r="613" spans="1:10">
      <c r="A613" s="185">
        <v>37373</v>
      </c>
      <c r="B613" s="175" t="s">
        <v>9319</v>
      </c>
      <c r="C613" s="176" t="s">
        <v>38</v>
      </c>
      <c r="D613" s="176" t="s">
        <v>83</v>
      </c>
      <c r="E613" s="185">
        <v>0.64</v>
      </c>
      <c r="F613" s="164">
        <f>IF(C613="MAT.",VLOOKUP(A613,INSUMOS_AUX!A:F,6,FALSE),0)</f>
        <v>7.0000000000000007E-2</v>
      </c>
      <c r="G613" s="185">
        <f>IF(C613="M.O.",VLOOKUP(A613,INSUMOS_AUX!A:F,6,FALSE),0)</f>
        <v>0</v>
      </c>
      <c r="H613" s="259"/>
      <c r="I613" s="259"/>
      <c r="J613">
        <f t="shared" si="100"/>
        <v>1.28</v>
      </c>
    </row>
    <row r="614" spans="1:10">
      <c r="A614" s="185">
        <v>43460</v>
      </c>
      <c r="B614" s="175" t="s">
        <v>16085</v>
      </c>
      <c r="C614" s="176" t="s">
        <v>38</v>
      </c>
      <c r="D614" s="176" t="s">
        <v>83</v>
      </c>
      <c r="E614" s="185">
        <v>0.64</v>
      </c>
      <c r="F614" s="164">
        <f>IF(C614="MAT.",VLOOKUP(A614,INSUMOS_AUX!A:F,6,FALSE),0)</f>
        <v>0.55000000000000004</v>
      </c>
      <c r="G614" s="185">
        <f>IF(C614="M.O.",VLOOKUP(A614,INSUMOS_AUX!A:F,6,FALSE),0)</f>
        <v>0</v>
      </c>
      <c r="H614" s="259"/>
      <c r="I614" s="259"/>
      <c r="J614">
        <f t="shared" si="100"/>
        <v>1.28</v>
      </c>
    </row>
    <row r="615" spans="1:10">
      <c r="A615" s="185">
        <v>43484</v>
      </c>
      <c r="B615" s="175" t="s">
        <v>16056</v>
      </c>
      <c r="C615" s="176" t="s">
        <v>38</v>
      </c>
      <c r="D615" s="176" t="s">
        <v>83</v>
      </c>
      <c r="E615" s="185">
        <v>0.64</v>
      </c>
      <c r="F615" s="164">
        <f>IF(C615="MAT.",VLOOKUP(A615,INSUMOS_AUX!A:F,6,FALSE),0)</f>
        <v>0.93</v>
      </c>
      <c r="G615" s="185">
        <f>IF(C615="M.O.",VLOOKUP(A615,INSUMOS_AUX!A:F,6,FALSE),0)</f>
        <v>0</v>
      </c>
      <c r="H615" s="259"/>
      <c r="I615" s="259"/>
      <c r="J615">
        <f t="shared" si="100"/>
        <v>1.28</v>
      </c>
    </row>
    <row r="616" spans="1:10">
      <c r="A616" s="185" t="s">
        <v>18585</v>
      </c>
      <c r="B616" s="175" t="s">
        <v>18491</v>
      </c>
      <c r="C616" s="176" t="s">
        <v>38</v>
      </c>
      <c r="D616" s="176" t="s">
        <v>2</v>
      </c>
      <c r="E616" s="185">
        <v>1</v>
      </c>
      <c r="F616" s="164">
        <f>IF(C616="MAT.",VLOOKUP(A616,INSUMOS_AUX!A:F,6,FALSE),0)</f>
        <v>78.2</v>
      </c>
      <c r="G616" s="185">
        <f>IF(C616="M.O.",VLOOKUP(A616,INSUMOS_AUX!A:F,6,FALSE),0)</f>
        <v>0</v>
      </c>
      <c r="H616" s="259"/>
      <c r="I616" s="259"/>
      <c r="J616">
        <f t="shared" si="100"/>
        <v>2</v>
      </c>
    </row>
    <row r="617" spans="1:10">
      <c r="A617" s="78"/>
      <c r="B617" s="79"/>
      <c r="C617" s="79"/>
      <c r="D617" s="79"/>
      <c r="E617" s="79"/>
      <c r="F617" s="79"/>
      <c r="G617" s="79"/>
      <c r="H617" s="257"/>
      <c r="I617" s="257"/>
    </row>
    <row r="618" spans="1:10">
      <c r="A618" s="172" t="s">
        <v>18492</v>
      </c>
      <c r="B618" s="172" t="s">
        <v>18493</v>
      </c>
      <c r="C618" s="173" t="s">
        <v>62</v>
      </c>
      <c r="D618" s="173" t="s">
        <v>2</v>
      </c>
      <c r="E618" s="174">
        <v>28</v>
      </c>
      <c r="F618" s="174">
        <f t="shared" ref="F618:G618" si="101">SUMPRODUCT($E619:$E627,F619:F627)</f>
        <v>5.1369999999999996</v>
      </c>
      <c r="G618" s="174">
        <f t="shared" si="101"/>
        <v>8.6051101500000016</v>
      </c>
      <c r="H618" s="260"/>
      <c r="I618" s="260"/>
    </row>
    <row r="619" spans="1:10">
      <c r="A619" s="185">
        <v>2436</v>
      </c>
      <c r="B619" s="175" t="s">
        <v>271</v>
      </c>
      <c r="C619" s="176" t="s">
        <v>78</v>
      </c>
      <c r="D619" s="176" t="s">
        <v>83</v>
      </c>
      <c r="E619" s="185">
        <v>0.35899500000000001</v>
      </c>
      <c r="F619" s="164">
        <f>IF(C619="MAT.",VLOOKUP(A619,INSUMOS_AUX!A:F,6,FALSE),0)</f>
        <v>0</v>
      </c>
      <c r="G619" s="185">
        <f>IF(C619="M.O.",VLOOKUP(A619,INSUMOS_AUX!A:F,6,FALSE),0)</f>
        <v>14.08</v>
      </c>
      <c r="H619" s="259"/>
      <c r="I619" s="259"/>
      <c r="J619">
        <f t="shared" ref="J619:J627" si="102">$E$618*$E619</f>
        <v>10.05186</v>
      </c>
    </row>
    <row r="620" spans="1:10">
      <c r="A620" s="185">
        <v>247</v>
      </c>
      <c r="B620" s="175" t="s">
        <v>284</v>
      </c>
      <c r="C620" s="176" t="s">
        <v>78</v>
      </c>
      <c r="D620" s="176" t="s">
        <v>83</v>
      </c>
      <c r="E620" s="185">
        <v>0.35899500000000001</v>
      </c>
      <c r="F620" s="164">
        <f>IF(C620="MAT.",VLOOKUP(A620,INSUMOS_AUX!A:F,6,FALSE),0)</f>
        <v>0</v>
      </c>
      <c r="G620" s="185">
        <f>IF(C620="M.O.",VLOOKUP(A620,INSUMOS_AUX!A:F,6,FALSE),0)</f>
        <v>9.89</v>
      </c>
      <c r="H620" s="259"/>
      <c r="I620" s="259"/>
      <c r="J620">
        <f t="shared" si="102"/>
        <v>10.05186</v>
      </c>
    </row>
    <row r="621" spans="1:10">
      <c r="A621" s="185">
        <v>37370</v>
      </c>
      <c r="B621" s="175" t="s">
        <v>9316</v>
      </c>
      <c r="C621" s="176" t="s">
        <v>38</v>
      </c>
      <c r="D621" s="176" t="s">
        <v>83</v>
      </c>
      <c r="E621" s="185">
        <v>0.7</v>
      </c>
      <c r="F621" s="164">
        <f>IF(C621="MAT.",VLOOKUP(A621,INSUMOS_AUX!A:F,6,FALSE),0)</f>
        <v>1.63</v>
      </c>
      <c r="G621" s="185">
        <f>IF(C621="M.O.",VLOOKUP(A621,INSUMOS_AUX!A:F,6,FALSE),0)</f>
        <v>0</v>
      </c>
      <c r="H621" s="259"/>
      <c r="I621" s="259"/>
      <c r="J621">
        <f t="shared" si="102"/>
        <v>19.599999999999998</v>
      </c>
    </row>
    <row r="622" spans="1:10">
      <c r="A622" s="185">
        <v>37371</v>
      </c>
      <c r="B622" s="175" t="s">
        <v>9317</v>
      </c>
      <c r="C622" s="176" t="s">
        <v>38</v>
      </c>
      <c r="D622" s="176" t="s">
        <v>83</v>
      </c>
      <c r="E622" s="185">
        <v>0.7</v>
      </c>
      <c r="F622" s="164">
        <f>IF(C622="MAT.",VLOOKUP(A622,INSUMOS_AUX!A:F,6,FALSE),0)</f>
        <v>0.78</v>
      </c>
      <c r="G622" s="185">
        <f>IF(C622="M.O.",VLOOKUP(A622,INSUMOS_AUX!A:F,6,FALSE),0)</f>
        <v>0</v>
      </c>
      <c r="H622" s="259"/>
      <c r="I622" s="259"/>
      <c r="J622">
        <f t="shared" si="102"/>
        <v>19.599999999999998</v>
      </c>
    </row>
    <row r="623" spans="1:10">
      <c r="A623" s="185">
        <v>37372</v>
      </c>
      <c r="B623" s="175" t="s">
        <v>9318</v>
      </c>
      <c r="C623" s="176" t="s">
        <v>38</v>
      </c>
      <c r="D623" s="176" t="s">
        <v>83</v>
      </c>
      <c r="E623" s="185">
        <v>0.7</v>
      </c>
      <c r="F623" s="164">
        <f>IF(C623="MAT.",VLOOKUP(A623,INSUMOS_AUX!A:F,6,FALSE),0)</f>
        <v>0.35</v>
      </c>
      <c r="G623" s="185">
        <f>IF(C623="M.O.",VLOOKUP(A623,INSUMOS_AUX!A:F,6,FALSE),0)</f>
        <v>0</v>
      </c>
      <c r="H623" s="259"/>
      <c r="I623" s="259"/>
      <c r="J623">
        <f t="shared" si="102"/>
        <v>19.599999999999998</v>
      </c>
    </row>
    <row r="624" spans="1:10">
      <c r="A624" s="185">
        <v>37373</v>
      </c>
      <c r="B624" s="175" t="s">
        <v>9319</v>
      </c>
      <c r="C624" s="176" t="s">
        <v>38</v>
      </c>
      <c r="D624" s="176" t="s">
        <v>83</v>
      </c>
      <c r="E624" s="185">
        <v>0.7</v>
      </c>
      <c r="F624" s="164">
        <f>IF(C624="MAT.",VLOOKUP(A624,INSUMOS_AUX!A:F,6,FALSE),0)</f>
        <v>7.0000000000000007E-2</v>
      </c>
      <c r="G624" s="185">
        <f>IF(C624="M.O.",VLOOKUP(A624,INSUMOS_AUX!A:F,6,FALSE),0)</f>
        <v>0</v>
      </c>
      <c r="H624" s="259"/>
      <c r="I624" s="259"/>
      <c r="J624">
        <f t="shared" si="102"/>
        <v>19.599999999999998</v>
      </c>
    </row>
    <row r="625" spans="1:10">
      <c r="A625" s="185">
        <v>43460</v>
      </c>
      <c r="B625" s="175" t="s">
        <v>16085</v>
      </c>
      <c r="C625" s="176" t="s">
        <v>38</v>
      </c>
      <c r="D625" s="176" t="s">
        <v>83</v>
      </c>
      <c r="E625" s="185">
        <v>0.7</v>
      </c>
      <c r="F625" s="164">
        <f>IF(C625="MAT.",VLOOKUP(A625,INSUMOS_AUX!A:F,6,FALSE),0)</f>
        <v>0.55000000000000004</v>
      </c>
      <c r="G625" s="185">
        <f>IF(C625="M.O.",VLOOKUP(A625,INSUMOS_AUX!A:F,6,FALSE),0)</f>
        <v>0</v>
      </c>
      <c r="H625" s="259"/>
      <c r="I625" s="259"/>
      <c r="J625">
        <f t="shared" si="102"/>
        <v>19.599999999999998</v>
      </c>
    </row>
    <row r="626" spans="1:10">
      <c r="A626" s="185">
        <v>43484</v>
      </c>
      <c r="B626" s="175" t="s">
        <v>16056</v>
      </c>
      <c r="C626" s="176" t="s">
        <v>38</v>
      </c>
      <c r="D626" s="176" t="s">
        <v>83</v>
      </c>
      <c r="E626" s="185">
        <v>0.7</v>
      </c>
      <c r="F626" s="164">
        <f>IF(C626="MAT.",VLOOKUP(A626,INSUMOS_AUX!A:F,6,FALSE),0)</f>
        <v>0.93</v>
      </c>
      <c r="G626" s="185">
        <f>IF(C626="M.O.",VLOOKUP(A626,INSUMOS_AUX!A:F,6,FALSE),0)</f>
        <v>0</v>
      </c>
      <c r="H626" s="259"/>
      <c r="I626" s="259"/>
      <c r="J626">
        <f t="shared" si="102"/>
        <v>19.599999999999998</v>
      </c>
    </row>
    <row r="627" spans="1:10">
      <c r="A627" s="185" t="s">
        <v>18586</v>
      </c>
      <c r="B627" s="175" t="s">
        <v>18493</v>
      </c>
      <c r="C627" s="176" t="s">
        <v>38</v>
      </c>
      <c r="D627" s="176" t="s">
        <v>2</v>
      </c>
      <c r="E627" s="185">
        <v>1</v>
      </c>
      <c r="F627" s="164">
        <f>IF(C627="MAT.",VLOOKUP(A627,INSUMOS_AUX!A:F,6,FALSE),0)</f>
        <v>2.12</v>
      </c>
      <c r="G627" s="185">
        <f>IF(C627="M.O.",VLOOKUP(A627,INSUMOS_AUX!A:F,6,FALSE),0)</f>
        <v>0</v>
      </c>
      <c r="H627" s="259"/>
      <c r="I627" s="259"/>
      <c r="J627">
        <f t="shared" si="102"/>
        <v>28</v>
      </c>
    </row>
    <row r="628" spans="1:10">
      <c r="A628" s="78"/>
      <c r="B628" s="79"/>
      <c r="C628" s="79"/>
      <c r="D628" s="79"/>
      <c r="E628" s="79"/>
      <c r="F628" s="79"/>
      <c r="G628" s="79"/>
      <c r="H628" s="257"/>
      <c r="I628" s="257"/>
    </row>
    <row r="629" spans="1:10">
      <c r="A629" s="172" t="s">
        <v>18494</v>
      </c>
      <c r="B629" s="172" t="s">
        <v>18495</v>
      </c>
      <c r="C629" s="173" t="s">
        <v>62</v>
      </c>
      <c r="D629" s="173" t="s">
        <v>2</v>
      </c>
      <c r="E629" s="174">
        <v>16</v>
      </c>
      <c r="F629" s="174">
        <f t="shared" ref="F629:G629" si="103">SUMPRODUCT($E630:$E638,F630:F638)</f>
        <v>20.070000000000004</v>
      </c>
      <c r="G629" s="174">
        <f t="shared" si="103"/>
        <v>12.293014500000002</v>
      </c>
      <c r="H629" s="260"/>
      <c r="I629" s="260"/>
    </row>
    <row r="630" spans="1:10">
      <c r="A630" s="185">
        <v>1593</v>
      </c>
      <c r="B630" s="175" t="s">
        <v>3897</v>
      </c>
      <c r="C630" s="176" t="s">
        <v>38</v>
      </c>
      <c r="D630" s="176" t="s">
        <v>2</v>
      </c>
      <c r="E630" s="185">
        <v>1</v>
      </c>
      <c r="F630" s="164">
        <f>IF(C630="MAT.",VLOOKUP(A630,INSUMOS_AUX!A:F,6,FALSE),0)</f>
        <v>15.76</v>
      </c>
      <c r="G630" s="185">
        <f>IF(C630="M.O.",VLOOKUP(A630,INSUMOS_AUX!A:F,6,FALSE),0)</f>
        <v>0</v>
      </c>
      <c r="H630" s="259"/>
      <c r="I630" s="259"/>
      <c r="J630">
        <f t="shared" ref="J630:J638" si="104">$E$629*$E630</f>
        <v>16</v>
      </c>
    </row>
    <row r="631" spans="1:10">
      <c r="A631" s="185">
        <v>2436</v>
      </c>
      <c r="B631" s="175" t="s">
        <v>271</v>
      </c>
      <c r="C631" s="176" t="s">
        <v>78</v>
      </c>
      <c r="D631" s="176" t="s">
        <v>83</v>
      </c>
      <c r="E631" s="185">
        <v>0.51285000000000003</v>
      </c>
      <c r="F631" s="164">
        <f>IF(C631="MAT.",VLOOKUP(A631,INSUMOS_AUX!A:F,6,FALSE),0)</f>
        <v>0</v>
      </c>
      <c r="G631" s="185">
        <f>IF(C631="M.O.",VLOOKUP(A631,INSUMOS_AUX!A:F,6,FALSE),0)</f>
        <v>14.08</v>
      </c>
      <c r="H631" s="259"/>
      <c r="I631" s="259"/>
      <c r="J631">
        <f t="shared" si="104"/>
        <v>8.2056000000000004</v>
      </c>
    </row>
    <row r="632" spans="1:10">
      <c r="A632" s="185">
        <v>247</v>
      </c>
      <c r="B632" s="175" t="s">
        <v>284</v>
      </c>
      <c r="C632" s="176" t="s">
        <v>78</v>
      </c>
      <c r="D632" s="176" t="s">
        <v>83</v>
      </c>
      <c r="E632" s="185">
        <v>0.51285000000000003</v>
      </c>
      <c r="F632" s="164">
        <f>IF(C632="MAT.",VLOOKUP(A632,INSUMOS_AUX!A:F,6,FALSE),0)</f>
        <v>0</v>
      </c>
      <c r="G632" s="185">
        <f>IF(C632="M.O.",VLOOKUP(A632,INSUMOS_AUX!A:F,6,FALSE),0)</f>
        <v>9.89</v>
      </c>
      <c r="H632" s="259"/>
      <c r="I632" s="259"/>
      <c r="J632">
        <f t="shared" si="104"/>
        <v>8.2056000000000004</v>
      </c>
    </row>
    <row r="633" spans="1:10">
      <c r="A633" s="185">
        <v>37370</v>
      </c>
      <c r="B633" s="175" t="s">
        <v>9316</v>
      </c>
      <c r="C633" s="176" t="s">
        <v>38</v>
      </c>
      <c r="D633" s="176" t="s">
        <v>83</v>
      </c>
      <c r="E633" s="185">
        <v>1</v>
      </c>
      <c r="F633" s="164">
        <f>IF(C633="MAT.",VLOOKUP(A633,INSUMOS_AUX!A:F,6,FALSE),0)</f>
        <v>1.63</v>
      </c>
      <c r="G633" s="185">
        <f>IF(C633="M.O.",VLOOKUP(A633,INSUMOS_AUX!A:F,6,FALSE),0)</f>
        <v>0</v>
      </c>
      <c r="H633" s="259"/>
      <c r="I633" s="259"/>
      <c r="J633">
        <f t="shared" si="104"/>
        <v>16</v>
      </c>
    </row>
    <row r="634" spans="1:10">
      <c r="A634" s="185">
        <v>37371</v>
      </c>
      <c r="B634" s="175" t="s">
        <v>9317</v>
      </c>
      <c r="C634" s="176" t="s">
        <v>38</v>
      </c>
      <c r="D634" s="176" t="s">
        <v>83</v>
      </c>
      <c r="E634" s="185">
        <v>1</v>
      </c>
      <c r="F634" s="164">
        <f>IF(C634="MAT.",VLOOKUP(A634,INSUMOS_AUX!A:F,6,FALSE),0)</f>
        <v>0.78</v>
      </c>
      <c r="G634" s="185">
        <f>IF(C634="M.O.",VLOOKUP(A634,INSUMOS_AUX!A:F,6,FALSE),0)</f>
        <v>0</v>
      </c>
      <c r="H634" s="259"/>
      <c r="I634" s="259"/>
      <c r="J634">
        <f t="shared" si="104"/>
        <v>16</v>
      </c>
    </row>
    <row r="635" spans="1:10">
      <c r="A635" s="185">
        <v>37372</v>
      </c>
      <c r="B635" s="175" t="s">
        <v>9318</v>
      </c>
      <c r="C635" s="176" t="s">
        <v>38</v>
      </c>
      <c r="D635" s="176" t="s">
        <v>83</v>
      </c>
      <c r="E635" s="185">
        <v>1</v>
      </c>
      <c r="F635" s="164">
        <f>IF(C635="MAT.",VLOOKUP(A635,INSUMOS_AUX!A:F,6,FALSE),0)</f>
        <v>0.35</v>
      </c>
      <c r="G635" s="185">
        <f>IF(C635="M.O.",VLOOKUP(A635,INSUMOS_AUX!A:F,6,FALSE),0)</f>
        <v>0</v>
      </c>
      <c r="H635" s="259"/>
      <c r="I635" s="259"/>
      <c r="J635">
        <f t="shared" si="104"/>
        <v>16</v>
      </c>
    </row>
    <row r="636" spans="1:10">
      <c r="A636" s="185">
        <v>37373</v>
      </c>
      <c r="B636" s="175" t="s">
        <v>9319</v>
      </c>
      <c r="C636" s="176" t="s">
        <v>38</v>
      </c>
      <c r="D636" s="176" t="s">
        <v>83</v>
      </c>
      <c r="E636" s="185">
        <v>1</v>
      </c>
      <c r="F636" s="164">
        <f>IF(C636="MAT.",VLOOKUP(A636,INSUMOS_AUX!A:F,6,FALSE),0)</f>
        <v>7.0000000000000007E-2</v>
      </c>
      <c r="G636" s="185">
        <f>IF(C636="M.O.",VLOOKUP(A636,INSUMOS_AUX!A:F,6,FALSE),0)</f>
        <v>0</v>
      </c>
      <c r="H636" s="259"/>
      <c r="I636" s="259"/>
      <c r="J636">
        <f t="shared" si="104"/>
        <v>16</v>
      </c>
    </row>
    <row r="637" spans="1:10">
      <c r="A637" s="185">
        <v>43460</v>
      </c>
      <c r="B637" s="175" t="s">
        <v>16085</v>
      </c>
      <c r="C637" s="176" t="s">
        <v>38</v>
      </c>
      <c r="D637" s="176" t="s">
        <v>83</v>
      </c>
      <c r="E637" s="185">
        <v>1</v>
      </c>
      <c r="F637" s="164">
        <f>IF(C637="MAT.",VLOOKUP(A637,INSUMOS_AUX!A:F,6,FALSE),0)</f>
        <v>0.55000000000000004</v>
      </c>
      <c r="G637" s="185">
        <f>IF(C637="M.O.",VLOOKUP(A637,INSUMOS_AUX!A:F,6,FALSE),0)</f>
        <v>0</v>
      </c>
      <c r="H637" s="259"/>
      <c r="I637" s="259"/>
      <c r="J637">
        <f t="shared" si="104"/>
        <v>16</v>
      </c>
    </row>
    <row r="638" spans="1:10">
      <c r="A638" s="185">
        <v>43484</v>
      </c>
      <c r="B638" s="175" t="s">
        <v>16056</v>
      </c>
      <c r="C638" s="176" t="s">
        <v>38</v>
      </c>
      <c r="D638" s="176" t="s">
        <v>83</v>
      </c>
      <c r="E638" s="185">
        <v>1</v>
      </c>
      <c r="F638" s="164">
        <f>IF(C638="MAT.",VLOOKUP(A638,INSUMOS_AUX!A:F,6,FALSE),0)</f>
        <v>0.93</v>
      </c>
      <c r="G638" s="185">
        <f>IF(C638="M.O.",VLOOKUP(A638,INSUMOS_AUX!A:F,6,FALSE),0)</f>
        <v>0</v>
      </c>
      <c r="H638" s="259"/>
      <c r="I638" s="259"/>
      <c r="J638">
        <f t="shared" si="104"/>
        <v>16</v>
      </c>
    </row>
    <row r="639" spans="1:10">
      <c r="A639" s="78"/>
      <c r="B639" s="79"/>
      <c r="C639" s="79"/>
      <c r="D639" s="79"/>
      <c r="E639" s="79"/>
      <c r="F639" s="79"/>
      <c r="G639" s="79"/>
      <c r="H639" s="257"/>
      <c r="I639" s="257"/>
    </row>
    <row r="640" spans="1:10">
      <c r="A640" s="172" t="s">
        <v>18496</v>
      </c>
      <c r="B640" s="172" t="s">
        <v>18497</v>
      </c>
      <c r="C640" s="173" t="s">
        <v>62</v>
      </c>
      <c r="D640" s="173" t="s">
        <v>2</v>
      </c>
      <c r="E640" s="174">
        <v>40</v>
      </c>
      <c r="F640" s="174">
        <f t="shared" ref="F640:G640" si="105">SUMPRODUCT($E641:$E649,F641:F649)</f>
        <v>9.1289999999999996</v>
      </c>
      <c r="G640" s="174">
        <f t="shared" si="105"/>
        <v>11.06371305</v>
      </c>
      <c r="H640" s="260"/>
      <c r="I640" s="260"/>
    </row>
    <row r="641" spans="1:10">
      <c r="A641" s="185">
        <v>1588</v>
      </c>
      <c r="B641" s="175" t="s">
        <v>3903</v>
      </c>
      <c r="C641" s="176" t="s">
        <v>38</v>
      </c>
      <c r="D641" s="176" t="s">
        <v>2</v>
      </c>
      <c r="E641" s="185">
        <v>1</v>
      </c>
      <c r="F641" s="164">
        <f>IF(C641="MAT.",VLOOKUP(A641,INSUMOS_AUX!A:F,6,FALSE),0)</f>
        <v>5.25</v>
      </c>
      <c r="G641" s="185">
        <f>IF(C641="M.O.",VLOOKUP(A641,INSUMOS_AUX!A:F,6,FALSE),0)</f>
        <v>0</v>
      </c>
      <c r="H641" s="259"/>
      <c r="I641" s="259"/>
      <c r="J641">
        <f t="shared" ref="J641:J649" si="106">$E$640*$E641</f>
        <v>40</v>
      </c>
    </row>
    <row r="642" spans="1:10">
      <c r="A642" s="185">
        <v>2436</v>
      </c>
      <c r="B642" s="175" t="s">
        <v>271</v>
      </c>
      <c r="C642" s="176" t="s">
        <v>78</v>
      </c>
      <c r="D642" s="176" t="s">
        <v>83</v>
      </c>
      <c r="E642" s="185">
        <v>0.461565</v>
      </c>
      <c r="F642" s="164">
        <f>IF(C642="MAT.",VLOOKUP(A642,INSUMOS_AUX!A:F,6,FALSE),0)</f>
        <v>0</v>
      </c>
      <c r="G642" s="185">
        <f>IF(C642="M.O.",VLOOKUP(A642,INSUMOS_AUX!A:F,6,FALSE),0)</f>
        <v>14.08</v>
      </c>
      <c r="H642" s="259"/>
      <c r="I642" s="259"/>
      <c r="J642">
        <f t="shared" si="106"/>
        <v>18.462600000000002</v>
      </c>
    </row>
    <row r="643" spans="1:10">
      <c r="A643" s="185">
        <v>247</v>
      </c>
      <c r="B643" s="175" t="s">
        <v>284</v>
      </c>
      <c r="C643" s="176" t="s">
        <v>78</v>
      </c>
      <c r="D643" s="176" t="s">
        <v>83</v>
      </c>
      <c r="E643" s="185">
        <v>0.461565</v>
      </c>
      <c r="F643" s="164">
        <f>IF(C643="MAT.",VLOOKUP(A643,INSUMOS_AUX!A:F,6,FALSE),0)</f>
        <v>0</v>
      </c>
      <c r="G643" s="185">
        <f>IF(C643="M.O.",VLOOKUP(A643,INSUMOS_AUX!A:F,6,FALSE),0)</f>
        <v>9.89</v>
      </c>
      <c r="H643" s="259"/>
      <c r="I643" s="259"/>
      <c r="J643">
        <f t="shared" si="106"/>
        <v>18.462600000000002</v>
      </c>
    </row>
    <row r="644" spans="1:10">
      <c r="A644" s="185">
        <v>37370</v>
      </c>
      <c r="B644" s="175" t="s">
        <v>9316</v>
      </c>
      <c r="C644" s="176" t="s">
        <v>38</v>
      </c>
      <c r="D644" s="176" t="s">
        <v>83</v>
      </c>
      <c r="E644" s="185">
        <v>0.9</v>
      </c>
      <c r="F644" s="164">
        <f>IF(C644="MAT.",VLOOKUP(A644,INSUMOS_AUX!A:F,6,FALSE),0)</f>
        <v>1.63</v>
      </c>
      <c r="G644" s="185">
        <f>IF(C644="M.O.",VLOOKUP(A644,INSUMOS_AUX!A:F,6,FALSE),0)</f>
        <v>0</v>
      </c>
      <c r="H644" s="259"/>
      <c r="I644" s="259"/>
      <c r="J644">
        <f t="shared" si="106"/>
        <v>36</v>
      </c>
    </row>
    <row r="645" spans="1:10">
      <c r="A645" s="185">
        <v>37371</v>
      </c>
      <c r="B645" s="175" t="s">
        <v>9317</v>
      </c>
      <c r="C645" s="176" t="s">
        <v>38</v>
      </c>
      <c r="D645" s="176" t="s">
        <v>83</v>
      </c>
      <c r="E645" s="185">
        <v>0.9</v>
      </c>
      <c r="F645" s="164">
        <f>IF(C645="MAT.",VLOOKUP(A645,INSUMOS_AUX!A:F,6,FALSE),0)</f>
        <v>0.78</v>
      </c>
      <c r="G645" s="185">
        <f>IF(C645="M.O.",VLOOKUP(A645,INSUMOS_AUX!A:F,6,FALSE),0)</f>
        <v>0</v>
      </c>
      <c r="H645" s="259"/>
      <c r="I645" s="259"/>
      <c r="J645">
        <f t="shared" si="106"/>
        <v>36</v>
      </c>
    </row>
    <row r="646" spans="1:10">
      <c r="A646" s="185">
        <v>37372</v>
      </c>
      <c r="B646" s="175" t="s">
        <v>9318</v>
      </c>
      <c r="C646" s="176" t="s">
        <v>38</v>
      </c>
      <c r="D646" s="176" t="s">
        <v>83</v>
      </c>
      <c r="E646" s="185">
        <v>0.9</v>
      </c>
      <c r="F646" s="164">
        <f>IF(C646="MAT.",VLOOKUP(A646,INSUMOS_AUX!A:F,6,FALSE),0)</f>
        <v>0.35</v>
      </c>
      <c r="G646" s="185">
        <f>IF(C646="M.O.",VLOOKUP(A646,INSUMOS_AUX!A:F,6,FALSE),0)</f>
        <v>0</v>
      </c>
      <c r="H646" s="259"/>
      <c r="I646" s="259"/>
      <c r="J646">
        <f t="shared" si="106"/>
        <v>36</v>
      </c>
    </row>
    <row r="647" spans="1:10">
      <c r="A647" s="185">
        <v>37373</v>
      </c>
      <c r="B647" s="175" t="s">
        <v>9319</v>
      </c>
      <c r="C647" s="176" t="s">
        <v>38</v>
      </c>
      <c r="D647" s="176" t="s">
        <v>83</v>
      </c>
      <c r="E647" s="185">
        <v>0.9</v>
      </c>
      <c r="F647" s="164">
        <f>IF(C647="MAT.",VLOOKUP(A647,INSUMOS_AUX!A:F,6,FALSE),0)</f>
        <v>7.0000000000000007E-2</v>
      </c>
      <c r="G647" s="185">
        <f>IF(C647="M.O.",VLOOKUP(A647,INSUMOS_AUX!A:F,6,FALSE),0)</f>
        <v>0</v>
      </c>
      <c r="H647" s="259"/>
      <c r="I647" s="259"/>
      <c r="J647">
        <f t="shared" si="106"/>
        <v>36</v>
      </c>
    </row>
    <row r="648" spans="1:10">
      <c r="A648" s="185">
        <v>43460</v>
      </c>
      <c r="B648" s="175" t="s">
        <v>16085</v>
      </c>
      <c r="C648" s="176" t="s">
        <v>38</v>
      </c>
      <c r="D648" s="176" t="s">
        <v>83</v>
      </c>
      <c r="E648" s="185">
        <v>0.9</v>
      </c>
      <c r="F648" s="164">
        <f>IF(C648="MAT.",VLOOKUP(A648,INSUMOS_AUX!A:F,6,FALSE),0)</f>
        <v>0.55000000000000004</v>
      </c>
      <c r="G648" s="185">
        <f>IF(C648="M.O.",VLOOKUP(A648,INSUMOS_AUX!A:F,6,FALSE),0)</f>
        <v>0</v>
      </c>
      <c r="H648" s="259"/>
      <c r="I648" s="259"/>
      <c r="J648">
        <f t="shared" si="106"/>
        <v>36</v>
      </c>
    </row>
    <row r="649" spans="1:10">
      <c r="A649" s="185">
        <v>43484</v>
      </c>
      <c r="B649" s="175" t="s">
        <v>16056</v>
      </c>
      <c r="C649" s="176" t="s">
        <v>38</v>
      </c>
      <c r="D649" s="176" t="s">
        <v>83</v>
      </c>
      <c r="E649" s="185">
        <v>0.9</v>
      </c>
      <c r="F649" s="164">
        <f>IF(C649="MAT.",VLOOKUP(A649,INSUMOS_AUX!A:F,6,FALSE),0)</f>
        <v>0.93</v>
      </c>
      <c r="G649" s="185">
        <f>IF(C649="M.O.",VLOOKUP(A649,INSUMOS_AUX!A:F,6,FALSE),0)</f>
        <v>0</v>
      </c>
      <c r="H649" s="259"/>
      <c r="I649" s="259"/>
      <c r="J649">
        <f t="shared" si="106"/>
        <v>36</v>
      </c>
    </row>
    <row r="650" spans="1:10">
      <c r="A650" s="78"/>
      <c r="B650" s="79"/>
      <c r="C650" s="79"/>
      <c r="D650" s="79"/>
      <c r="E650" s="79"/>
      <c r="F650" s="79"/>
      <c r="G650" s="79"/>
      <c r="H650" s="257"/>
      <c r="I650" s="257"/>
    </row>
    <row r="651" spans="1:10">
      <c r="A651" s="172" t="s">
        <v>18498</v>
      </c>
      <c r="B651" s="172" t="s">
        <v>18499</v>
      </c>
      <c r="C651" s="173" t="s">
        <v>62</v>
      </c>
      <c r="D651" s="173" t="s">
        <v>2</v>
      </c>
      <c r="E651" s="174">
        <v>52</v>
      </c>
      <c r="F651" s="174">
        <f t="shared" ref="F651:G651" si="107">SUMPRODUCT($E652:$E660,F652:F660)</f>
        <v>12.546999999999997</v>
      </c>
      <c r="G651" s="174">
        <f t="shared" si="107"/>
        <v>8.6051101500000016</v>
      </c>
      <c r="H651" s="260"/>
      <c r="I651" s="260"/>
    </row>
    <row r="652" spans="1:10">
      <c r="A652" s="185">
        <v>1590</v>
      </c>
      <c r="B652" s="175" t="s">
        <v>3906</v>
      </c>
      <c r="C652" s="176" t="s">
        <v>38</v>
      </c>
      <c r="D652" s="176" t="s">
        <v>2</v>
      </c>
      <c r="E652" s="185">
        <v>1</v>
      </c>
      <c r="F652" s="164">
        <f>IF(C652="MAT.",VLOOKUP(A652,INSUMOS_AUX!A:F,6,FALSE),0)</f>
        <v>9.5299999999999994</v>
      </c>
      <c r="G652" s="185">
        <f>IF(C652="M.O.",VLOOKUP(A652,INSUMOS_AUX!A:F,6,FALSE),0)</f>
        <v>0</v>
      </c>
      <c r="H652" s="259"/>
      <c r="I652" s="259"/>
      <c r="J652">
        <f t="shared" ref="J652:J660" si="108">$E$651*$E652</f>
        <v>52</v>
      </c>
    </row>
    <row r="653" spans="1:10">
      <c r="A653" s="185">
        <v>2436</v>
      </c>
      <c r="B653" s="175" t="s">
        <v>271</v>
      </c>
      <c r="C653" s="176" t="s">
        <v>78</v>
      </c>
      <c r="D653" s="176" t="s">
        <v>83</v>
      </c>
      <c r="E653" s="185">
        <v>0.35899500000000001</v>
      </c>
      <c r="F653" s="164">
        <f>IF(C653="MAT.",VLOOKUP(A653,INSUMOS_AUX!A:F,6,FALSE),0)</f>
        <v>0</v>
      </c>
      <c r="G653" s="185">
        <f>IF(C653="M.O.",VLOOKUP(A653,INSUMOS_AUX!A:F,6,FALSE),0)</f>
        <v>14.08</v>
      </c>
      <c r="H653" s="259"/>
      <c r="I653" s="259"/>
      <c r="J653">
        <f t="shared" si="108"/>
        <v>18.667740000000002</v>
      </c>
    </row>
    <row r="654" spans="1:10">
      <c r="A654" s="185">
        <v>247</v>
      </c>
      <c r="B654" s="175" t="s">
        <v>284</v>
      </c>
      <c r="C654" s="176" t="s">
        <v>78</v>
      </c>
      <c r="D654" s="176" t="s">
        <v>83</v>
      </c>
      <c r="E654" s="185">
        <v>0.35899500000000001</v>
      </c>
      <c r="F654" s="164">
        <f>IF(C654="MAT.",VLOOKUP(A654,INSUMOS_AUX!A:F,6,FALSE),0)</f>
        <v>0</v>
      </c>
      <c r="G654" s="185">
        <f>IF(C654="M.O.",VLOOKUP(A654,INSUMOS_AUX!A:F,6,FALSE),0)</f>
        <v>9.89</v>
      </c>
      <c r="H654" s="259"/>
      <c r="I654" s="259"/>
      <c r="J654">
        <f t="shared" si="108"/>
        <v>18.667740000000002</v>
      </c>
    </row>
    <row r="655" spans="1:10">
      <c r="A655" s="185">
        <v>37370</v>
      </c>
      <c r="B655" s="175" t="s">
        <v>9316</v>
      </c>
      <c r="C655" s="176" t="s">
        <v>38</v>
      </c>
      <c r="D655" s="176" t="s">
        <v>83</v>
      </c>
      <c r="E655" s="185">
        <v>0.7</v>
      </c>
      <c r="F655" s="164">
        <f>IF(C655="MAT.",VLOOKUP(A655,INSUMOS_AUX!A:F,6,FALSE),0)</f>
        <v>1.63</v>
      </c>
      <c r="G655" s="185">
        <f>IF(C655="M.O.",VLOOKUP(A655,INSUMOS_AUX!A:F,6,FALSE),0)</f>
        <v>0</v>
      </c>
      <c r="H655" s="259"/>
      <c r="I655" s="259"/>
      <c r="J655">
        <f t="shared" si="108"/>
        <v>36.4</v>
      </c>
    </row>
    <row r="656" spans="1:10">
      <c r="A656" s="185">
        <v>37371</v>
      </c>
      <c r="B656" s="175" t="s">
        <v>9317</v>
      </c>
      <c r="C656" s="176" t="s">
        <v>38</v>
      </c>
      <c r="D656" s="176" t="s">
        <v>83</v>
      </c>
      <c r="E656" s="185">
        <v>0.7</v>
      </c>
      <c r="F656" s="164">
        <f>IF(C656="MAT.",VLOOKUP(A656,INSUMOS_AUX!A:F,6,FALSE),0)</f>
        <v>0.78</v>
      </c>
      <c r="G656" s="185">
        <f>IF(C656="M.O.",VLOOKUP(A656,INSUMOS_AUX!A:F,6,FALSE),0)</f>
        <v>0</v>
      </c>
      <c r="H656" s="259"/>
      <c r="I656" s="259"/>
      <c r="J656">
        <f t="shared" si="108"/>
        <v>36.4</v>
      </c>
    </row>
    <row r="657" spans="1:10">
      <c r="A657" s="185">
        <v>37372</v>
      </c>
      <c r="B657" s="175" t="s">
        <v>9318</v>
      </c>
      <c r="C657" s="176" t="s">
        <v>38</v>
      </c>
      <c r="D657" s="176" t="s">
        <v>83</v>
      </c>
      <c r="E657" s="185">
        <v>0.7</v>
      </c>
      <c r="F657" s="164">
        <f>IF(C657="MAT.",VLOOKUP(A657,INSUMOS_AUX!A:F,6,FALSE),0)</f>
        <v>0.35</v>
      </c>
      <c r="G657" s="185">
        <f>IF(C657="M.O.",VLOOKUP(A657,INSUMOS_AUX!A:F,6,FALSE),0)</f>
        <v>0</v>
      </c>
      <c r="H657" s="259"/>
      <c r="I657" s="259"/>
      <c r="J657">
        <f t="shared" si="108"/>
        <v>36.4</v>
      </c>
    </row>
    <row r="658" spans="1:10">
      <c r="A658" s="185">
        <v>37373</v>
      </c>
      <c r="B658" s="175" t="s">
        <v>9319</v>
      </c>
      <c r="C658" s="176" t="s">
        <v>38</v>
      </c>
      <c r="D658" s="176" t="s">
        <v>83</v>
      </c>
      <c r="E658" s="185">
        <v>0.7</v>
      </c>
      <c r="F658" s="164">
        <f>IF(C658="MAT.",VLOOKUP(A658,INSUMOS_AUX!A:F,6,FALSE),0)</f>
        <v>7.0000000000000007E-2</v>
      </c>
      <c r="G658" s="185">
        <f>IF(C658="M.O.",VLOOKUP(A658,INSUMOS_AUX!A:F,6,FALSE),0)</f>
        <v>0</v>
      </c>
      <c r="H658" s="259"/>
      <c r="I658" s="259"/>
      <c r="J658">
        <f t="shared" si="108"/>
        <v>36.4</v>
      </c>
    </row>
    <row r="659" spans="1:10">
      <c r="A659" s="185">
        <v>43460</v>
      </c>
      <c r="B659" s="175" t="s">
        <v>16085</v>
      </c>
      <c r="C659" s="176" t="s">
        <v>38</v>
      </c>
      <c r="D659" s="176" t="s">
        <v>83</v>
      </c>
      <c r="E659" s="185">
        <v>0.7</v>
      </c>
      <c r="F659" s="164">
        <f>IF(C659="MAT.",VLOOKUP(A659,INSUMOS_AUX!A:F,6,FALSE),0)</f>
        <v>0.55000000000000004</v>
      </c>
      <c r="G659" s="185">
        <f>IF(C659="M.O.",VLOOKUP(A659,INSUMOS_AUX!A:F,6,FALSE),0)</f>
        <v>0</v>
      </c>
      <c r="H659" s="259"/>
      <c r="I659" s="259"/>
      <c r="J659">
        <f t="shared" si="108"/>
        <v>36.4</v>
      </c>
    </row>
    <row r="660" spans="1:10">
      <c r="A660" s="185">
        <v>43484</v>
      </c>
      <c r="B660" s="175" t="s">
        <v>16056</v>
      </c>
      <c r="C660" s="176" t="s">
        <v>38</v>
      </c>
      <c r="D660" s="176" t="s">
        <v>83</v>
      </c>
      <c r="E660" s="185">
        <v>0.7</v>
      </c>
      <c r="F660" s="164">
        <f>IF(C660="MAT.",VLOOKUP(A660,INSUMOS_AUX!A:F,6,FALSE),0)</f>
        <v>0.93</v>
      </c>
      <c r="G660" s="185">
        <f>IF(C660="M.O.",VLOOKUP(A660,INSUMOS_AUX!A:F,6,FALSE),0)</f>
        <v>0</v>
      </c>
      <c r="H660" s="259"/>
      <c r="I660" s="259"/>
      <c r="J660">
        <f t="shared" si="108"/>
        <v>36.4</v>
      </c>
    </row>
    <row r="661" spans="1:10">
      <c r="A661" s="78"/>
      <c r="B661" s="79"/>
      <c r="C661" s="79"/>
      <c r="D661" s="79"/>
      <c r="E661" s="79"/>
      <c r="F661" s="79"/>
      <c r="G661" s="79"/>
      <c r="H661" s="257"/>
      <c r="I661" s="257"/>
    </row>
    <row r="662" spans="1:10">
      <c r="A662" s="172" t="s">
        <v>4854</v>
      </c>
      <c r="B662" s="172" t="s">
        <v>4887</v>
      </c>
      <c r="C662" s="173" t="s">
        <v>62</v>
      </c>
      <c r="D662" s="173" t="s">
        <v>2</v>
      </c>
      <c r="E662" s="174">
        <v>4</v>
      </c>
      <c r="F662" s="174">
        <f t="shared" ref="F662:G662" si="109">SUMPRODUCT($E663:$E671,F663:F671)</f>
        <v>2.5859999999999994</v>
      </c>
      <c r="G662" s="174">
        <f t="shared" si="109"/>
        <v>7.3758087000000003</v>
      </c>
      <c r="H662" s="260"/>
      <c r="I662" s="260"/>
    </row>
    <row r="663" spans="1:10">
      <c r="A663" s="185">
        <v>2436</v>
      </c>
      <c r="B663" s="175" t="s">
        <v>271</v>
      </c>
      <c r="C663" s="176" t="s">
        <v>78</v>
      </c>
      <c r="D663" s="176" t="s">
        <v>83</v>
      </c>
      <c r="E663" s="185">
        <v>0.30770999999999998</v>
      </c>
      <c r="F663" s="164">
        <f>IF(C663="MAT.",VLOOKUP(A663,INSUMOS_AUX!A:F,6,FALSE),0)</f>
        <v>0</v>
      </c>
      <c r="G663" s="185">
        <f>IF(C663="M.O.",VLOOKUP(A663,INSUMOS_AUX!A:F,6,FALSE),0)</f>
        <v>14.08</v>
      </c>
      <c r="H663" s="259"/>
      <c r="I663" s="259"/>
      <c r="J663">
        <f t="shared" ref="J663:J671" si="110">$E$662*$E663</f>
        <v>1.2308399999999999</v>
      </c>
    </row>
    <row r="664" spans="1:10">
      <c r="A664" s="185">
        <v>247</v>
      </c>
      <c r="B664" s="175" t="s">
        <v>284</v>
      </c>
      <c r="C664" s="176" t="s">
        <v>78</v>
      </c>
      <c r="D664" s="176" t="s">
        <v>83</v>
      </c>
      <c r="E664" s="185">
        <v>0.30770999999999998</v>
      </c>
      <c r="F664" s="164">
        <f>IF(C664="MAT.",VLOOKUP(A664,INSUMOS_AUX!A:F,6,FALSE),0)</f>
        <v>0</v>
      </c>
      <c r="G664" s="185">
        <f>IF(C664="M.O.",VLOOKUP(A664,INSUMOS_AUX!A:F,6,FALSE),0)</f>
        <v>9.89</v>
      </c>
      <c r="H664" s="259"/>
      <c r="I664" s="259"/>
      <c r="J664">
        <f t="shared" si="110"/>
        <v>1.2308399999999999</v>
      </c>
    </row>
    <row r="665" spans="1:10">
      <c r="A665" s="185">
        <v>37370</v>
      </c>
      <c r="B665" s="175" t="s">
        <v>9316</v>
      </c>
      <c r="C665" s="176" t="s">
        <v>38</v>
      </c>
      <c r="D665" s="176" t="s">
        <v>83</v>
      </c>
      <c r="E665" s="185">
        <v>0.6</v>
      </c>
      <c r="F665" s="164">
        <f>IF(C665="MAT.",VLOOKUP(A665,INSUMOS_AUX!A:F,6,FALSE),0)</f>
        <v>1.63</v>
      </c>
      <c r="G665" s="185">
        <f>IF(C665="M.O.",VLOOKUP(A665,INSUMOS_AUX!A:F,6,FALSE),0)</f>
        <v>0</v>
      </c>
      <c r="H665" s="259"/>
      <c r="I665" s="259"/>
      <c r="J665">
        <f t="shared" si="110"/>
        <v>2.4</v>
      </c>
    </row>
    <row r="666" spans="1:10">
      <c r="A666" s="185">
        <v>37371</v>
      </c>
      <c r="B666" s="175" t="s">
        <v>9317</v>
      </c>
      <c r="C666" s="176" t="s">
        <v>38</v>
      </c>
      <c r="D666" s="176" t="s">
        <v>83</v>
      </c>
      <c r="E666" s="185">
        <v>0.6</v>
      </c>
      <c r="F666" s="164">
        <f>IF(C666="MAT.",VLOOKUP(A666,INSUMOS_AUX!A:F,6,FALSE),0)</f>
        <v>0.78</v>
      </c>
      <c r="G666" s="185">
        <f>IF(C666="M.O.",VLOOKUP(A666,INSUMOS_AUX!A:F,6,FALSE),0)</f>
        <v>0</v>
      </c>
      <c r="H666" s="259"/>
      <c r="I666" s="259"/>
      <c r="J666">
        <f t="shared" si="110"/>
        <v>2.4</v>
      </c>
    </row>
    <row r="667" spans="1:10">
      <c r="A667" s="185">
        <v>37372</v>
      </c>
      <c r="B667" s="175" t="s">
        <v>9318</v>
      </c>
      <c r="C667" s="176" t="s">
        <v>38</v>
      </c>
      <c r="D667" s="176" t="s">
        <v>83</v>
      </c>
      <c r="E667" s="185">
        <v>0.6</v>
      </c>
      <c r="F667" s="164">
        <f>IF(C667="MAT.",VLOOKUP(A667,INSUMOS_AUX!A:F,6,FALSE),0)</f>
        <v>0.35</v>
      </c>
      <c r="G667" s="185">
        <f>IF(C667="M.O.",VLOOKUP(A667,INSUMOS_AUX!A:F,6,FALSE),0)</f>
        <v>0</v>
      </c>
      <c r="H667" s="259"/>
      <c r="I667" s="259"/>
      <c r="J667">
        <f t="shared" si="110"/>
        <v>2.4</v>
      </c>
    </row>
    <row r="668" spans="1:10">
      <c r="A668" s="185">
        <v>37373</v>
      </c>
      <c r="B668" s="175" t="s">
        <v>9319</v>
      </c>
      <c r="C668" s="176" t="s">
        <v>38</v>
      </c>
      <c r="D668" s="176" t="s">
        <v>83</v>
      </c>
      <c r="E668" s="185">
        <v>0.6</v>
      </c>
      <c r="F668" s="164">
        <f>IF(C668="MAT.",VLOOKUP(A668,INSUMOS_AUX!A:F,6,FALSE),0)</f>
        <v>7.0000000000000007E-2</v>
      </c>
      <c r="G668" s="185">
        <f>IF(C668="M.O.",VLOOKUP(A668,INSUMOS_AUX!A:F,6,FALSE),0)</f>
        <v>0</v>
      </c>
      <c r="H668" s="259"/>
      <c r="I668" s="259"/>
      <c r="J668">
        <f t="shared" si="110"/>
        <v>2.4</v>
      </c>
    </row>
    <row r="669" spans="1:10">
      <c r="A669" s="185">
        <v>43460</v>
      </c>
      <c r="B669" s="175" t="s">
        <v>16085</v>
      </c>
      <c r="C669" s="176" t="s">
        <v>38</v>
      </c>
      <c r="D669" s="176" t="s">
        <v>83</v>
      </c>
      <c r="E669" s="185">
        <v>0.6</v>
      </c>
      <c r="F669" s="164">
        <f>IF(C669="MAT.",VLOOKUP(A669,INSUMOS_AUX!A:F,6,FALSE),0)</f>
        <v>0.55000000000000004</v>
      </c>
      <c r="G669" s="185">
        <f>IF(C669="M.O.",VLOOKUP(A669,INSUMOS_AUX!A:F,6,FALSE),0)</f>
        <v>0</v>
      </c>
      <c r="H669" s="259"/>
      <c r="I669" s="259"/>
      <c r="J669">
        <f t="shared" si="110"/>
        <v>2.4</v>
      </c>
    </row>
    <row r="670" spans="1:10">
      <c r="A670" s="185">
        <v>43484</v>
      </c>
      <c r="B670" s="175" t="s">
        <v>16056</v>
      </c>
      <c r="C670" s="176" t="s">
        <v>38</v>
      </c>
      <c r="D670" s="176" t="s">
        <v>83</v>
      </c>
      <c r="E670" s="185">
        <v>0.6</v>
      </c>
      <c r="F670" s="164">
        <f>IF(C670="MAT.",VLOOKUP(A670,INSUMOS_AUX!A:F,6,FALSE),0)</f>
        <v>0.93</v>
      </c>
      <c r="G670" s="185">
        <f>IF(C670="M.O.",VLOOKUP(A670,INSUMOS_AUX!A:F,6,FALSE),0)</f>
        <v>0</v>
      </c>
      <c r="H670" s="259"/>
      <c r="I670" s="259"/>
      <c r="J670">
        <f t="shared" si="110"/>
        <v>2.4</v>
      </c>
    </row>
    <row r="671" spans="1:10">
      <c r="A671" s="185" t="s">
        <v>4886</v>
      </c>
      <c r="B671" s="175" t="s">
        <v>4887</v>
      </c>
      <c r="C671" s="176" t="s">
        <v>38</v>
      </c>
      <c r="D671" s="176" t="s">
        <v>2</v>
      </c>
      <c r="E671" s="185">
        <v>0</v>
      </c>
      <c r="F671" s="164">
        <f>IF(C671="MAT.",VLOOKUP(A671,INSUMOS_AUX!A:F,6,FALSE),0)</f>
        <v>9.39</v>
      </c>
      <c r="G671" s="185">
        <f>IF(C671="M.O.",VLOOKUP(A671,INSUMOS_AUX!A:F,6,FALSE),0)</f>
        <v>0</v>
      </c>
      <c r="H671" s="259"/>
      <c r="I671" s="259"/>
      <c r="J671">
        <f t="shared" si="110"/>
        <v>0</v>
      </c>
    </row>
    <row r="672" spans="1:10">
      <c r="A672" s="78"/>
      <c r="B672" s="79"/>
      <c r="C672" s="79"/>
      <c r="D672" s="79"/>
      <c r="E672" s="79"/>
      <c r="F672" s="79"/>
      <c r="G672" s="79"/>
      <c r="H672" s="257"/>
      <c r="I672" s="257"/>
    </row>
    <row r="673" spans="1:10">
      <c r="A673" s="172" t="s">
        <v>18500</v>
      </c>
      <c r="B673" s="172" t="s">
        <v>18501</v>
      </c>
      <c r="C673" s="173" t="s">
        <v>62</v>
      </c>
      <c r="D673" s="173" t="s">
        <v>2</v>
      </c>
      <c r="E673" s="174">
        <v>10</v>
      </c>
      <c r="F673" s="174">
        <f t="shared" ref="F673:G673" si="111">SUMPRODUCT($E674:$E682,F674:F682)</f>
        <v>20.968799999999998</v>
      </c>
      <c r="G673" s="174">
        <f t="shared" si="111"/>
        <v>5.9006469599999996</v>
      </c>
      <c r="H673" s="260"/>
      <c r="I673" s="260"/>
    </row>
    <row r="674" spans="1:10">
      <c r="A674" s="185">
        <v>2436</v>
      </c>
      <c r="B674" s="175" t="s">
        <v>271</v>
      </c>
      <c r="C674" s="176" t="s">
        <v>78</v>
      </c>
      <c r="D674" s="176" t="s">
        <v>83</v>
      </c>
      <c r="E674" s="185">
        <v>0.246168</v>
      </c>
      <c r="F674" s="164">
        <f>IF(C674="MAT.",VLOOKUP(A674,INSUMOS_AUX!A:F,6,FALSE),0)</f>
        <v>0</v>
      </c>
      <c r="G674" s="185">
        <f>IF(C674="M.O.",VLOOKUP(A674,INSUMOS_AUX!A:F,6,FALSE),0)</f>
        <v>14.08</v>
      </c>
      <c r="H674" s="259"/>
      <c r="I674" s="259"/>
      <c r="J674">
        <f t="shared" ref="J674:J682" si="112">$E$673*$E674</f>
        <v>2.4616799999999999</v>
      </c>
    </row>
    <row r="675" spans="1:10">
      <c r="A675" s="185">
        <v>247</v>
      </c>
      <c r="B675" s="175" t="s">
        <v>284</v>
      </c>
      <c r="C675" s="176" t="s">
        <v>78</v>
      </c>
      <c r="D675" s="176" t="s">
        <v>83</v>
      </c>
      <c r="E675" s="185">
        <v>0.246168</v>
      </c>
      <c r="F675" s="164">
        <f>IF(C675="MAT.",VLOOKUP(A675,INSUMOS_AUX!A:F,6,FALSE),0)</f>
        <v>0</v>
      </c>
      <c r="G675" s="185">
        <f>IF(C675="M.O.",VLOOKUP(A675,INSUMOS_AUX!A:F,6,FALSE),0)</f>
        <v>9.89</v>
      </c>
      <c r="H675" s="259"/>
      <c r="I675" s="259"/>
      <c r="J675">
        <f t="shared" si="112"/>
        <v>2.4616799999999999</v>
      </c>
    </row>
    <row r="676" spans="1:10">
      <c r="A676" s="185">
        <v>37370</v>
      </c>
      <c r="B676" s="175" t="s">
        <v>9316</v>
      </c>
      <c r="C676" s="176" t="s">
        <v>38</v>
      </c>
      <c r="D676" s="176" t="s">
        <v>83</v>
      </c>
      <c r="E676" s="185">
        <v>0.48</v>
      </c>
      <c r="F676" s="164">
        <f>IF(C676="MAT.",VLOOKUP(A676,INSUMOS_AUX!A:F,6,FALSE),0)</f>
        <v>1.63</v>
      </c>
      <c r="G676" s="185">
        <f>IF(C676="M.O.",VLOOKUP(A676,INSUMOS_AUX!A:F,6,FALSE),0)</f>
        <v>0</v>
      </c>
      <c r="H676" s="259"/>
      <c r="I676" s="259"/>
      <c r="J676">
        <f t="shared" si="112"/>
        <v>4.8</v>
      </c>
    </row>
    <row r="677" spans="1:10">
      <c r="A677" s="185">
        <v>37371</v>
      </c>
      <c r="B677" s="175" t="s">
        <v>9317</v>
      </c>
      <c r="C677" s="176" t="s">
        <v>38</v>
      </c>
      <c r="D677" s="176" t="s">
        <v>83</v>
      </c>
      <c r="E677" s="185">
        <v>0.48</v>
      </c>
      <c r="F677" s="164">
        <f>IF(C677="MAT.",VLOOKUP(A677,INSUMOS_AUX!A:F,6,FALSE),0)</f>
        <v>0.78</v>
      </c>
      <c r="G677" s="185">
        <f>IF(C677="M.O.",VLOOKUP(A677,INSUMOS_AUX!A:F,6,FALSE),0)</f>
        <v>0</v>
      </c>
      <c r="H677" s="259"/>
      <c r="I677" s="259"/>
      <c r="J677">
        <f t="shared" si="112"/>
        <v>4.8</v>
      </c>
    </row>
    <row r="678" spans="1:10">
      <c r="A678" s="185">
        <v>37372</v>
      </c>
      <c r="B678" s="175" t="s">
        <v>9318</v>
      </c>
      <c r="C678" s="176" t="s">
        <v>38</v>
      </c>
      <c r="D678" s="176" t="s">
        <v>83</v>
      </c>
      <c r="E678" s="185">
        <v>0.48</v>
      </c>
      <c r="F678" s="164">
        <f>IF(C678="MAT.",VLOOKUP(A678,INSUMOS_AUX!A:F,6,FALSE),0)</f>
        <v>0.35</v>
      </c>
      <c r="G678" s="185">
        <f>IF(C678="M.O.",VLOOKUP(A678,INSUMOS_AUX!A:F,6,FALSE),0)</f>
        <v>0</v>
      </c>
      <c r="H678" s="259"/>
      <c r="I678" s="259"/>
      <c r="J678">
        <f t="shared" si="112"/>
        <v>4.8</v>
      </c>
    </row>
    <row r="679" spans="1:10">
      <c r="A679" s="185">
        <v>37373</v>
      </c>
      <c r="B679" s="175" t="s">
        <v>9319</v>
      </c>
      <c r="C679" s="176" t="s">
        <v>38</v>
      </c>
      <c r="D679" s="176" t="s">
        <v>83</v>
      </c>
      <c r="E679" s="185">
        <v>0.48</v>
      </c>
      <c r="F679" s="164">
        <f>IF(C679="MAT.",VLOOKUP(A679,INSUMOS_AUX!A:F,6,FALSE),0)</f>
        <v>7.0000000000000007E-2</v>
      </c>
      <c r="G679" s="185">
        <f>IF(C679="M.O.",VLOOKUP(A679,INSUMOS_AUX!A:F,6,FALSE),0)</f>
        <v>0</v>
      </c>
      <c r="H679" s="259"/>
      <c r="I679" s="259"/>
      <c r="J679">
        <f t="shared" si="112"/>
        <v>4.8</v>
      </c>
    </row>
    <row r="680" spans="1:10">
      <c r="A680" s="185">
        <v>43460</v>
      </c>
      <c r="B680" s="175" t="s">
        <v>16085</v>
      </c>
      <c r="C680" s="176" t="s">
        <v>38</v>
      </c>
      <c r="D680" s="176" t="s">
        <v>83</v>
      </c>
      <c r="E680" s="185">
        <v>0.48</v>
      </c>
      <c r="F680" s="164">
        <f>IF(C680="MAT.",VLOOKUP(A680,INSUMOS_AUX!A:F,6,FALSE),0)</f>
        <v>0.55000000000000004</v>
      </c>
      <c r="G680" s="185">
        <f>IF(C680="M.O.",VLOOKUP(A680,INSUMOS_AUX!A:F,6,FALSE),0)</f>
        <v>0</v>
      </c>
      <c r="H680" s="259"/>
      <c r="I680" s="259"/>
      <c r="J680">
        <f t="shared" si="112"/>
        <v>4.8</v>
      </c>
    </row>
    <row r="681" spans="1:10">
      <c r="A681" s="185">
        <v>43484</v>
      </c>
      <c r="B681" s="175" t="s">
        <v>16056</v>
      </c>
      <c r="C681" s="176" t="s">
        <v>38</v>
      </c>
      <c r="D681" s="176" t="s">
        <v>83</v>
      </c>
      <c r="E681" s="185">
        <v>0.48</v>
      </c>
      <c r="F681" s="164">
        <f>IF(C681="MAT.",VLOOKUP(A681,INSUMOS_AUX!A:F,6,FALSE),0)</f>
        <v>0.93</v>
      </c>
      <c r="G681" s="185">
        <f>IF(C681="M.O.",VLOOKUP(A681,INSUMOS_AUX!A:F,6,FALSE),0)</f>
        <v>0</v>
      </c>
      <c r="H681" s="259"/>
      <c r="I681" s="259"/>
      <c r="J681">
        <f t="shared" si="112"/>
        <v>4.8</v>
      </c>
    </row>
    <row r="682" spans="1:10">
      <c r="A682" s="185" t="s">
        <v>18587</v>
      </c>
      <c r="B682" s="175" t="s">
        <v>18501</v>
      </c>
      <c r="C682" s="176" t="s">
        <v>38</v>
      </c>
      <c r="D682" s="176" t="s">
        <v>2</v>
      </c>
      <c r="E682" s="185">
        <v>1</v>
      </c>
      <c r="F682" s="164">
        <f>IF(C682="MAT.",VLOOKUP(A682,INSUMOS_AUX!A:F,6,FALSE),0)</f>
        <v>18.899999999999999</v>
      </c>
      <c r="G682" s="185">
        <f>IF(C682="M.O.",VLOOKUP(A682,INSUMOS_AUX!A:F,6,FALSE),0)</f>
        <v>0</v>
      </c>
      <c r="H682" s="259"/>
      <c r="I682" s="259"/>
      <c r="J682">
        <f t="shared" si="112"/>
        <v>10</v>
      </c>
    </row>
    <row r="683" spans="1:10">
      <c r="A683" s="78"/>
      <c r="B683" s="79"/>
      <c r="C683" s="79"/>
      <c r="D683" s="79"/>
      <c r="E683" s="79"/>
      <c r="F683" s="79"/>
      <c r="G683" s="79"/>
      <c r="H683" s="257"/>
      <c r="I683" s="257"/>
    </row>
    <row r="684" spans="1:10">
      <c r="A684" s="55">
        <v>5</v>
      </c>
      <c r="B684" s="201" t="s">
        <v>18502</v>
      </c>
      <c r="C684" s="56"/>
      <c r="D684" s="56"/>
      <c r="E684" s="56"/>
      <c r="F684" s="56"/>
      <c r="G684" s="56"/>
      <c r="H684" s="256"/>
      <c r="I684" s="256"/>
    </row>
    <row r="685" spans="1:10">
      <c r="A685" s="78"/>
      <c r="B685" s="79"/>
      <c r="C685" s="79"/>
      <c r="D685" s="79"/>
      <c r="E685" s="79"/>
      <c r="F685" s="79"/>
      <c r="G685" s="79"/>
      <c r="H685" s="257"/>
      <c r="I685" s="257"/>
    </row>
    <row r="686" spans="1:10">
      <c r="A686" s="172" t="s">
        <v>15816</v>
      </c>
      <c r="B686" s="172" t="s">
        <v>18588</v>
      </c>
      <c r="C686" s="173" t="s">
        <v>62</v>
      </c>
      <c r="D686" s="173" t="s">
        <v>2</v>
      </c>
      <c r="E686" s="174">
        <v>30</v>
      </c>
      <c r="F686" s="174">
        <f t="shared" ref="F686:G686" si="113">SUMPRODUCT($E687:$E695,F687:F695)</f>
        <v>13.77</v>
      </c>
      <c r="G686" s="174">
        <f t="shared" si="113"/>
        <v>4.4094785000000005</v>
      </c>
      <c r="H686" s="260"/>
      <c r="I686" s="260"/>
    </row>
    <row r="687" spans="1:10">
      <c r="A687" s="185">
        <v>251</v>
      </c>
      <c r="B687" s="175" t="s">
        <v>629</v>
      </c>
      <c r="C687" s="176" t="s">
        <v>78</v>
      </c>
      <c r="D687" s="176" t="s">
        <v>83</v>
      </c>
      <c r="E687" s="185">
        <v>0.10079</v>
      </c>
      <c r="F687" s="164">
        <f>IF(C687="MAT.",VLOOKUP(A687,INSUMOS_AUX!A:F,6,FALSE),0)</f>
        <v>0</v>
      </c>
      <c r="G687" s="185">
        <f>IF(C687="M.O.",VLOOKUP(A687,INSUMOS_AUX!A:F,6,FALSE),0)</f>
        <v>15.94</v>
      </c>
      <c r="H687" s="259"/>
      <c r="I687" s="259"/>
      <c r="J687">
        <f t="shared" ref="J687:J695" si="114">$E$686*$E687</f>
        <v>3.0237000000000003</v>
      </c>
    </row>
    <row r="688" spans="1:10">
      <c r="A688" s="185">
        <v>37370</v>
      </c>
      <c r="B688" s="175" t="s">
        <v>9316</v>
      </c>
      <c r="C688" s="176" t="s">
        <v>38</v>
      </c>
      <c r="D688" s="176" t="s">
        <v>83</v>
      </c>
      <c r="E688" s="185">
        <v>0.2</v>
      </c>
      <c r="F688" s="164">
        <f>IF(C688="MAT.",VLOOKUP(A688,INSUMOS_AUX!A:F,6,FALSE),0)</f>
        <v>1.63</v>
      </c>
      <c r="G688" s="185">
        <f>IF(C688="M.O.",VLOOKUP(A688,INSUMOS_AUX!A:F,6,FALSE),0)</f>
        <v>0</v>
      </c>
      <c r="H688" s="259"/>
      <c r="I688" s="259"/>
      <c r="J688">
        <f t="shared" si="114"/>
        <v>6</v>
      </c>
    </row>
    <row r="689" spans="1:10">
      <c r="A689" s="185">
        <v>37371</v>
      </c>
      <c r="B689" s="175" t="s">
        <v>9317</v>
      </c>
      <c r="C689" s="176" t="s">
        <v>38</v>
      </c>
      <c r="D689" s="176" t="s">
        <v>83</v>
      </c>
      <c r="E689" s="185">
        <v>0.2</v>
      </c>
      <c r="F689" s="164">
        <f>IF(C689="MAT.",VLOOKUP(A689,INSUMOS_AUX!A:F,6,FALSE),0)</f>
        <v>0.78</v>
      </c>
      <c r="G689" s="185">
        <f>IF(C689="M.O.",VLOOKUP(A689,INSUMOS_AUX!A:F,6,FALSE),0)</f>
        <v>0</v>
      </c>
      <c r="H689" s="259"/>
      <c r="I689" s="259"/>
      <c r="J689">
        <f t="shared" si="114"/>
        <v>6</v>
      </c>
    </row>
    <row r="690" spans="1:10">
      <c r="A690" s="185">
        <v>37372</v>
      </c>
      <c r="B690" s="175" t="s">
        <v>9318</v>
      </c>
      <c r="C690" s="176" t="s">
        <v>38</v>
      </c>
      <c r="D690" s="176" t="s">
        <v>83</v>
      </c>
      <c r="E690" s="185">
        <v>0.2</v>
      </c>
      <c r="F690" s="164">
        <f>IF(C690="MAT.",VLOOKUP(A690,INSUMOS_AUX!A:F,6,FALSE),0)</f>
        <v>0.35</v>
      </c>
      <c r="G690" s="185">
        <f>IF(C690="M.O.",VLOOKUP(A690,INSUMOS_AUX!A:F,6,FALSE),0)</f>
        <v>0</v>
      </c>
      <c r="H690" s="259"/>
      <c r="I690" s="259"/>
      <c r="J690">
        <f t="shared" si="114"/>
        <v>6</v>
      </c>
    </row>
    <row r="691" spans="1:10">
      <c r="A691" s="185">
        <v>37373</v>
      </c>
      <c r="B691" s="175" t="s">
        <v>9319</v>
      </c>
      <c r="C691" s="176" t="s">
        <v>38</v>
      </c>
      <c r="D691" s="176" t="s">
        <v>83</v>
      </c>
      <c r="E691" s="185">
        <v>0.2</v>
      </c>
      <c r="F691" s="164">
        <f>IF(C691="MAT.",VLOOKUP(A691,INSUMOS_AUX!A:F,6,FALSE),0)</f>
        <v>7.0000000000000007E-2</v>
      </c>
      <c r="G691" s="185">
        <f>IF(C691="M.O.",VLOOKUP(A691,INSUMOS_AUX!A:F,6,FALSE),0)</f>
        <v>0</v>
      </c>
      <c r="H691" s="259"/>
      <c r="I691" s="259"/>
      <c r="J691">
        <f t="shared" si="114"/>
        <v>6</v>
      </c>
    </row>
    <row r="692" spans="1:10">
      <c r="A692" s="185">
        <v>4058</v>
      </c>
      <c r="B692" s="175" t="s">
        <v>2847</v>
      </c>
      <c r="C692" s="176" t="s">
        <v>78</v>
      </c>
      <c r="D692" s="176" t="s">
        <v>83</v>
      </c>
      <c r="E692" s="185">
        <v>0.10057000000000001</v>
      </c>
      <c r="F692" s="164">
        <f>IF(C692="MAT.",VLOOKUP(A692,INSUMOS_AUX!A:F,6,FALSE),0)</f>
        <v>0</v>
      </c>
      <c r="G692" s="185">
        <f>IF(C692="M.O.",VLOOKUP(A692,INSUMOS_AUX!A:F,6,FALSE),0)</f>
        <v>27.87</v>
      </c>
      <c r="H692" s="259"/>
      <c r="I692" s="259"/>
      <c r="J692">
        <f t="shared" si="114"/>
        <v>3.0171000000000001</v>
      </c>
    </row>
    <row r="693" spans="1:10">
      <c r="A693" s="185">
        <v>43464</v>
      </c>
      <c r="B693" s="175" t="s">
        <v>16093</v>
      </c>
      <c r="C693" s="176" t="s">
        <v>38</v>
      </c>
      <c r="D693" s="176" t="s">
        <v>83</v>
      </c>
      <c r="E693" s="185">
        <v>0.2</v>
      </c>
      <c r="F693" s="164">
        <f>IF(C693="MAT.",VLOOKUP(A693,INSUMOS_AUX!A:F,6,FALSE),0)</f>
        <v>0.01</v>
      </c>
      <c r="G693" s="185">
        <f>IF(C693="M.O.",VLOOKUP(A693,INSUMOS_AUX!A:F,6,FALSE),0)</f>
        <v>0</v>
      </c>
      <c r="H693" s="259"/>
      <c r="I693" s="259"/>
      <c r="J693">
        <f t="shared" si="114"/>
        <v>6</v>
      </c>
    </row>
    <row r="694" spans="1:10">
      <c r="A694" s="185">
        <v>43488</v>
      </c>
      <c r="B694" s="175" t="s">
        <v>16064</v>
      </c>
      <c r="C694" s="176" t="s">
        <v>38</v>
      </c>
      <c r="D694" s="176" t="s">
        <v>83</v>
      </c>
      <c r="E694" s="185">
        <v>0.2</v>
      </c>
      <c r="F694" s="164">
        <f>IF(C694="MAT.",VLOOKUP(A694,INSUMOS_AUX!A:F,6,FALSE),0)</f>
        <v>0.66</v>
      </c>
      <c r="G694" s="185">
        <f>IF(C694="M.O.",VLOOKUP(A694,INSUMOS_AUX!A:F,6,FALSE),0)</f>
        <v>0</v>
      </c>
      <c r="H694" s="259"/>
      <c r="I694" s="259"/>
      <c r="J694">
        <f t="shared" si="114"/>
        <v>6</v>
      </c>
    </row>
    <row r="695" spans="1:10">
      <c r="A695" s="185" t="s">
        <v>18589</v>
      </c>
      <c r="B695" s="175" t="s">
        <v>18590</v>
      </c>
      <c r="C695" s="176" t="s">
        <v>38</v>
      </c>
      <c r="D695" s="176" t="s">
        <v>2</v>
      </c>
      <c r="E695" s="185">
        <v>1</v>
      </c>
      <c r="F695" s="164">
        <f>IF(C695="MAT.",VLOOKUP(A695,INSUMOS_AUX!A:F,6,FALSE),0)</f>
        <v>13.07</v>
      </c>
      <c r="G695" s="185">
        <f>IF(C695="M.O.",VLOOKUP(A695,INSUMOS_AUX!A:F,6,FALSE),0)</f>
        <v>0</v>
      </c>
      <c r="H695" s="259"/>
      <c r="I695" s="259"/>
      <c r="J695">
        <f t="shared" si="114"/>
        <v>30</v>
      </c>
    </row>
    <row r="696" spans="1:10">
      <c r="A696" s="78"/>
      <c r="B696" s="79"/>
      <c r="C696" s="79"/>
      <c r="D696" s="79"/>
      <c r="E696" s="79"/>
      <c r="F696" s="79"/>
      <c r="G696" s="79"/>
      <c r="H696" s="257"/>
      <c r="I696" s="257"/>
    </row>
    <row r="697" spans="1:10">
      <c r="A697" s="172" t="s">
        <v>18504</v>
      </c>
      <c r="B697" s="172" t="s">
        <v>18591</v>
      </c>
      <c r="C697" s="173" t="s">
        <v>62</v>
      </c>
      <c r="D697" s="173" t="s">
        <v>63</v>
      </c>
      <c r="E697" s="174">
        <v>8</v>
      </c>
      <c r="F697" s="174">
        <f t="shared" ref="F697:G697" si="115">SUMPRODUCT($E698:$E706,F698:F706)</f>
        <v>19.29</v>
      </c>
      <c r="G697" s="174">
        <f t="shared" si="115"/>
        <v>11.02369625</v>
      </c>
      <c r="H697" s="260"/>
      <c r="I697" s="260"/>
    </row>
    <row r="698" spans="1:10">
      <c r="A698" s="185">
        <v>251</v>
      </c>
      <c r="B698" s="175" t="s">
        <v>629</v>
      </c>
      <c r="C698" s="176" t="s">
        <v>78</v>
      </c>
      <c r="D698" s="176" t="s">
        <v>83</v>
      </c>
      <c r="E698" s="185">
        <v>0.251975</v>
      </c>
      <c r="F698" s="164">
        <f>IF(C698="MAT.",VLOOKUP(A698,INSUMOS_AUX!A:F,6,FALSE),0)</f>
        <v>0</v>
      </c>
      <c r="G698" s="185">
        <f>IF(C698="M.O.",VLOOKUP(A698,INSUMOS_AUX!A:F,6,FALSE),0)</f>
        <v>15.94</v>
      </c>
      <c r="H698" s="259"/>
      <c r="I698" s="259"/>
      <c r="J698">
        <f t="shared" ref="J698:J706" si="116">$E$697*$E698</f>
        <v>2.0158</v>
      </c>
    </row>
    <row r="699" spans="1:10">
      <c r="A699" s="185">
        <v>37370</v>
      </c>
      <c r="B699" s="175" t="s">
        <v>9316</v>
      </c>
      <c r="C699" s="176" t="s">
        <v>38</v>
      </c>
      <c r="D699" s="176" t="s">
        <v>83</v>
      </c>
      <c r="E699" s="185">
        <v>0.5</v>
      </c>
      <c r="F699" s="164">
        <f>IF(C699="MAT.",VLOOKUP(A699,INSUMOS_AUX!A:F,6,FALSE),0)</f>
        <v>1.63</v>
      </c>
      <c r="G699" s="185">
        <f>IF(C699="M.O.",VLOOKUP(A699,INSUMOS_AUX!A:F,6,FALSE),0)</f>
        <v>0</v>
      </c>
      <c r="H699" s="259"/>
      <c r="I699" s="259"/>
      <c r="J699">
        <f t="shared" si="116"/>
        <v>4</v>
      </c>
    </row>
    <row r="700" spans="1:10">
      <c r="A700" s="185">
        <v>37371</v>
      </c>
      <c r="B700" s="175" t="s">
        <v>9317</v>
      </c>
      <c r="C700" s="176" t="s">
        <v>38</v>
      </c>
      <c r="D700" s="176" t="s">
        <v>83</v>
      </c>
      <c r="E700" s="185">
        <v>0.5</v>
      </c>
      <c r="F700" s="164">
        <f>IF(C700="MAT.",VLOOKUP(A700,INSUMOS_AUX!A:F,6,FALSE),0)</f>
        <v>0.78</v>
      </c>
      <c r="G700" s="185">
        <f>IF(C700="M.O.",VLOOKUP(A700,INSUMOS_AUX!A:F,6,FALSE),0)</f>
        <v>0</v>
      </c>
      <c r="H700" s="259"/>
      <c r="I700" s="259"/>
      <c r="J700">
        <f t="shared" si="116"/>
        <v>4</v>
      </c>
    </row>
    <row r="701" spans="1:10">
      <c r="A701" s="185">
        <v>37372</v>
      </c>
      <c r="B701" s="175" t="s">
        <v>9318</v>
      </c>
      <c r="C701" s="176" t="s">
        <v>38</v>
      </c>
      <c r="D701" s="176" t="s">
        <v>83</v>
      </c>
      <c r="E701" s="185">
        <v>0.5</v>
      </c>
      <c r="F701" s="164">
        <f>IF(C701="MAT.",VLOOKUP(A701,INSUMOS_AUX!A:F,6,FALSE),0)</f>
        <v>0.35</v>
      </c>
      <c r="G701" s="185">
        <f>IF(C701="M.O.",VLOOKUP(A701,INSUMOS_AUX!A:F,6,FALSE),0)</f>
        <v>0</v>
      </c>
      <c r="H701" s="259"/>
      <c r="I701" s="259"/>
      <c r="J701">
        <f t="shared" si="116"/>
        <v>4</v>
      </c>
    </row>
    <row r="702" spans="1:10">
      <c r="A702" s="185">
        <v>37373</v>
      </c>
      <c r="B702" s="175" t="s">
        <v>9319</v>
      </c>
      <c r="C702" s="176" t="s">
        <v>38</v>
      </c>
      <c r="D702" s="176" t="s">
        <v>83</v>
      </c>
      <c r="E702" s="185">
        <v>0.5</v>
      </c>
      <c r="F702" s="164">
        <f>IF(C702="MAT.",VLOOKUP(A702,INSUMOS_AUX!A:F,6,FALSE),0)</f>
        <v>7.0000000000000007E-2</v>
      </c>
      <c r="G702" s="185">
        <f>IF(C702="M.O.",VLOOKUP(A702,INSUMOS_AUX!A:F,6,FALSE),0)</f>
        <v>0</v>
      </c>
      <c r="H702" s="259"/>
      <c r="I702" s="259"/>
      <c r="J702">
        <f t="shared" si="116"/>
        <v>4</v>
      </c>
    </row>
    <row r="703" spans="1:10">
      <c r="A703" s="185">
        <v>4058</v>
      </c>
      <c r="B703" s="175" t="s">
        <v>2847</v>
      </c>
      <c r="C703" s="176" t="s">
        <v>78</v>
      </c>
      <c r="D703" s="176" t="s">
        <v>83</v>
      </c>
      <c r="E703" s="185">
        <v>0.25142500000000001</v>
      </c>
      <c r="F703" s="164">
        <f>IF(C703="MAT.",VLOOKUP(A703,INSUMOS_AUX!A:F,6,FALSE),0)</f>
        <v>0</v>
      </c>
      <c r="G703" s="185">
        <f>IF(C703="M.O.",VLOOKUP(A703,INSUMOS_AUX!A:F,6,FALSE),0)</f>
        <v>27.87</v>
      </c>
      <c r="H703" s="259"/>
      <c r="I703" s="259"/>
      <c r="J703">
        <f t="shared" si="116"/>
        <v>2.0114000000000001</v>
      </c>
    </row>
    <row r="704" spans="1:10">
      <c r="A704" s="185">
        <v>43464</v>
      </c>
      <c r="B704" s="175" t="s">
        <v>16093</v>
      </c>
      <c r="C704" s="176" t="s">
        <v>38</v>
      </c>
      <c r="D704" s="176" t="s">
        <v>83</v>
      </c>
      <c r="E704" s="185">
        <v>0.5</v>
      </c>
      <c r="F704" s="164">
        <f>IF(C704="MAT.",VLOOKUP(A704,INSUMOS_AUX!A:F,6,FALSE),0)</f>
        <v>0.01</v>
      </c>
      <c r="G704" s="185">
        <f>IF(C704="M.O.",VLOOKUP(A704,INSUMOS_AUX!A:F,6,FALSE),0)</f>
        <v>0</v>
      </c>
      <c r="H704" s="259"/>
      <c r="I704" s="259"/>
      <c r="J704">
        <f t="shared" si="116"/>
        <v>4</v>
      </c>
    </row>
    <row r="705" spans="1:10">
      <c r="A705" s="185">
        <v>43488</v>
      </c>
      <c r="B705" s="175" t="s">
        <v>16064</v>
      </c>
      <c r="C705" s="176" t="s">
        <v>38</v>
      </c>
      <c r="D705" s="176" t="s">
        <v>83</v>
      </c>
      <c r="E705" s="185">
        <v>0.5</v>
      </c>
      <c r="F705" s="164">
        <f>IF(C705="MAT.",VLOOKUP(A705,INSUMOS_AUX!A:F,6,FALSE),0)</f>
        <v>0.66</v>
      </c>
      <c r="G705" s="185">
        <f>IF(C705="M.O.",VLOOKUP(A705,INSUMOS_AUX!A:F,6,FALSE),0)</f>
        <v>0</v>
      </c>
      <c r="H705" s="259"/>
      <c r="I705" s="259"/>
      <c r="J705">
        <f t="shared" si="116"/>
        <v>4</v>
      </c>
    </row>
    <row r="706" spans="1:10">
      <c r="A706" s="185" t="s">
        <v>18592</v>
      </c>
      <c r="B706" s="175" t="s">
        <v>18591</v>
      </c>
      <c r="C706" s="176" t="s">
        <v>38</v>
      </c>
      <c r="D706" s="176" t="s">
        <v>63</v>
      </c>
      <c r="E706" s="185">
        <v>1</v>
      </c>
      <c r="F706" s="164">
        <f>IF(C706="MAT.",VLOOKUP(A706,INSUMOS_AUX!A:F,6,FALSE),0)</f>
        <v>17.54</v>
      </c>
      <c r="G706" s="185">
        <f>IF(C706="M.O.",VLOOKUP(A706,INSUMOS_AUX!A:F,6,FALSE),0)</f>
        <v>0</v>
      </c>
      <c r="H706" s="259"/>
      <c r="I706" s="259"/>
      <c r="J706">
        <f t="shared" si="116"/>
        <v>8</v>
      </c>
    </row>
    <row r="707" spans="1:10">
      <c r="A707" s="78"/>
      <c r="B707" s="79"/>
      <c r="C707" s="79"/>
      <c r="D707" s="79"/>
      <c r="E707" s="79"/>
      <c r="F707" s="79"/>
      <c r="G707" s="79"/>
      <c r="H707" s="257"/>
      <c r="I707" s="257"/>
    </row>
    <row r="708" spans="1:10">
      <c r="A708" s="172" t="s">
        <v>18506</v>
      </c>
      <c r="B708" s="172" t="s">
        <v>18593</v>
      </c>
      <c r="C708" s="173" t="s">
        <v>62</v>
      </c>
      <c r="D708" s="173" t="s">
        <v>2</v>
      </c>
      <c r="E708" s="174">
        <v>12</v>
      </c>
      <c r="F708" s="174">
        <f t="shared" ref="F708:G708" si="117">SUMPRODUCT($E709:$E717,F709:F717)</f>
        <v>121.25</v>
      </c>
      <c r="G708" s="174">
        <f t="shared" si="117"/>
        <v>44.094785000000002</v>
      </c>
      <c r="H708" s="260"/>
      <c r="I708" s="260"/>
    </row>
    <row r="709" spans="1:10">
      <c r="A709" s="185">
        <v>251</v>
      </c>
      <c r="B709" s="175" t="s">
        <v>629</v>
      </c>
      <c r="C709" s="176" t="s">
        <v>78</v>
      </c>
      <c r="D709" s="176" t="s">
        <v>83</v>
      </c>
      <c r="E709" s="185">
        <v>1.0079</v>
      </c>
      <c r="F709" s="164">
        <f>IF(C709="MAT.",VLOOKUP(A709,INSUMOS_AUX!A:F,6,FALSE),0)</f>
        <v>0</v>
      </c>
      <c r="G709" s="185">
        <f>IF(C709="M.O.",VLOOKUP(A709,INSUMOS_AUX!A:F,6,FALSE),0)</f>
        <v>15.94</v>
      </c>
      <c r="H709" s="259"/>
      <c r="I709" s="259"/>
      <c r="J709">
        <f t="shared" ref="J709:J717" si="118">$E$708*$E709</f>
        <v>12.094799999999999</v>
      </c>
    </row>
    <row r="710" spans="1:10">
      <c r="A710" s="185">
        <v>37370</v>
      </c>
      <c r="B710" s="175" t="s">
        <v>9316</v>
      </c>
      <c r="C710" s="176" t="s">
        <v>38</v>
      </c>
      <c r="D710" s="176" t="s">
        <v>83</v>
      </c>
      <c r="E710" s="185">
        <v>2</v>
      </c>
      <c r="F710" s="164">
        <f>IF(C710="MAT.",VLOOKUP(A710,INSUMOS_AUX!A:F,6,FALSE),0)</f>
        <v>1.63</v>
      </c>
      <c r="G710" s="185">
        <f>IF(C710="M.O.",VLOOKUP(A710,INSUMOS_AUX!A:F,6,FALSE),0)</f>
        <v>0</v>
      </c>
      <c r="H710" s="259"/>
      <c r="I710" s="259"/>
      <c r="J710">
        <f t="shared" si="118"/>
        <v>24</v>
      </c>
    </row>
    <row r="711" spans="1:10">
      <c r="A711" s="185">
        <v>37371</v>
      </c>
      <c r="B711" s="175" t="s">
        <v>9317</v>
      </c>
      <c r="C711" s="176" t="s">
        <v>38</v>
      </c>
      <c r="D711" s="176" t="s">
        <v>83</v>
      </c>
      <c r="E711" s="185">
        <v>2</v>
      </c>
      <c r="F711" s="164">
        <f>IF(C711="MAT.",VLOOKUP(A711,INSUMOS_AUX!A:F,6,FALSE),0)</f>
        <v>0.78</v>
      </c>
      <c r="G711" s="185">
        <f>IF(C711="M.O.",VLOOKUP(A711,INSUMOS_AUX!A:F,6,FALSE),0)</f>
        <v>0</v>
      </c>
      <c r="H711" s="259"/>
      <c r="I711" s="259"/>
      <c r="J711">
        <f t="shared" si="118"/>
        <v>24</v>
      </c>
    </row>
    <row r="712" spans="1:10">
      <c r="A712" s="185">
        <v>37372</v>
      </c>
      <c r="B712" s="175" t="s">
        <v>9318</v>
      </c>
      <c r="C712" s="176" t="s">
        <v>38</v>
      </c>
      <c r="D712" s="176" t="s">
        <v>83</v>
      </c>
      <c r="E712" s="185">
        <v>2</v>
      </c>
      <c r="F712" s="164">
        <f>IF(C712="MAT.",VLOOKUP(A712,INSUMOS_AUX!A:F,6,FALSE),0)</f>
        <v>0.35</v>
      </c>
      <c r="G712" s="185">
        <f>IF(C712="M.O.",VLOOKUP(A712,INSUMOS_AUX!A:F,6,FALSE),0)</f>
        <v>0</v>
      </c>
      <c r="H712" s="259"/>
      <c r="I712" s="259"/>
      <c r="J712">
        <f t="shared" si="118"/>
        <v>24</v>
      </c>
    </row>
    <row r="713" spans="1:10">
      <c r="A713" s="185">
        <v>37373</v>
      </c>
      <c r="B713" s="175" t="s">
        <v>9319</v>
      </c>
      <c r="C713" s="176" t="s">
        <v>38</v>
      </c>
      <c r="D713" s="176" t="s">
        <v>83</v>
      </c>
      <c r="E713" s="185">
        <v>2</v>
      </c>
      <c r="F713" s="164">
        <f>IF(C713="MAT.",VLOOKUP(A713,INSUMOS_AUX!A:F,6,FALSE),0)</f>
        <v>7.0000000000000007E-2</v>
      </c>
      <c r="G713" s="185">
        <f>IF(C713="M.O.",VLOOKUP(A713,INSUMOS_AUX!A:F,6,FALSE),0)</f>
        <v>0</v>
      </c>
      <c r="H713" s="259"/>
      <c r="I713" s="259"/>
      <c r="J713">
        <f t="shared" si="118"/>
        <v>24</v>
      </c>
    </row>
    <row r="714" spans="1:10">
      <c r="A714" s="185">
        <v>4058</v>
      </c>
      <c r="B714" s="175" t="s">
        <v>2847</v>
      </c>
      <c r="C714" s="176" t="s">
        <v>78</v>
      </c>
      <c r="D714" s="176" t="s">
        <v>83</v>
      </c>
      <c r="E714" s="185">
        <v>1.0057</v>
      </c>
      <c r="F714" s="164">
        <f>IF(C714="MAT.",VLOOKUP(A714,INSUMOS_AUX!A:F,6,FALSE),0)</f>
        <v>0</v>
      </c>
      <c r="G714" s="185">
        <f>IF(C714="M.O.",VLOOKUP(A714,INSUMOS_AUX!A:F,6,FALSE),0)</f>
        <v>27.87</v>
      </c>
      <c r="H714" s="259"/>
      <c r="I714" s="259"/>
      <c r="J714">
        <f t="shared" si="118"/>
        <v>12.0684</v>
      </c>
    </row>
    <row r="715" spans="1:10">
      <c r="A715" s="185">
        <v>43464</v>
      </c>
      <c r="B715" s="175" t="s">
        <v>16093</v>
      </c>
      <c r="C715" s="176" t="s">
        <v>38</v>
      </c>
      <c r="D715" s="176" t="s">
        <v>83</v>
      </c>
      <c r="E715" s="185">
        <v>2</v>
      </c>
      <c r="F715" s="164">
        <f>IF(C715="MAT.",VLOOKUP(A715,INSUMOS_AUX!A:F,6,FALSE),0)</f>
        <v>0.01</v>
      </c>
      <c r="G715" s="185">
        <f>IF(C715="M.O.",VLOOKUP(A715,INSUMOS_AUX!A:F,6,FALSE),0)</f>
        <v>0</v>
      </c>
      <c r="H715" s="259"/>
      <c r="I715" s="259"/>
      <c r="J715">
        <f t="shared" si="118"/>
        <v>24</v>
      </c>
    </row>
    <row r="716" spans="1:10">
      <c r="A716" s="185">
        <v>43488</v>
      </c>
      <c r="B716" s="175" t="s">
        <v>16064</v>
      </c>
      <c r="C716" s="176" t="s">
        <v>38</v>
      </c>
      <c r="D716" s="176" t="s">
        <v>83</v>
      </c>
      <c r="E716" s="185">
        <v>2</v>
      </c>
      <c r="F716" s="164">
        <f>IF(C716="MAT.",VLOOKUP(A716,INSUMOS_AUX!A:F,6,FALSE),0)</f>
        <v>0.66</v>
      </c>
      <c r="G716" s="185">
        <f>IF(C716="M.O.",VLOOKUP(A716,INSUMOS_AUX!A:F,6,FALSE),0)</f>
        <v>0</v>
      </c>
      <c r="H716" s="259"/>
      <c r="I716" s="259"/>
      <c r="J716">
        <f t="shared" si="118"/>
        <v>24</v>
      </c>
    </row>
    <row r="717" spans="1:10">
      <c r="A717" s="185" t="s">
        <v>18594</v>
      </c>
      <c r="B717" s="175" t="s">
        <v>18593</v>
      </c>
      <c r="C717" s="176" t="s">
        <v>38</v>
      </c>
      <c r="D717" s="176" t="s">
        <v>2</v>
      </c>
      <c r="E717" s="185">
        <v>1</v>
      </c>
      <c r="F717" s="164">
        <f>IF(C717="MAT.",VLOOKUP(A717,INSUMOS_AUX!A:F,6,FALSE),0)</f>
        <v>114.25</v>
      </c>
      <c r="G717" s="185">
        <f>IF(C717="M.O.",VLOOKUP(A717,INSUMOS_AUX!A:F,6,FALSE),0)</f>
        <v>0</v>
      </c>
      <c r="H717" s="259"/>
      <c r="I717" s="259"/>
      <c r="J717">
        <f t="shared" si="118"/>
        <v>12</v>
      </c>
    </row>
    <row r="718" spans="1:10">
      <c r="A718" s="78"/>
      <c r="B718" s="79"/>
      <c r="C718" s="79"/>
      <c r="D718" s="79"/>
      <c r="E718" s="79"/>
      <c r="F718" s="79"/>
      <c r="G718" s="79"/>
      <c r="H718" s="257"/>
      <c r="I718" s="257"/>
    </row>
    <row r="719" spans="1:10">
      <c r="A719" s="172" t="s">
        <v>18508</v>
      </c>
      <c r="B719" s="172" t="s">
        <v>18595</v>
      </c>
      <c r="C719" s="173" t="s">
        <v>62</v>
      </c>
      <c r="D719" s="173" t="s">
        <v>2</v>
      </c>
      <c r="E719" s="174">
        <v>5</v>
      </c>
      <c r="F719" s="174">
        <f t="shared" ref="F719:G719" si="119">SUMPRODUCT($E720:$E728,F720:F728)</f>
        <v>9.8099999999999987</v>
      </c>
      <c r="G719" s="174">
        <f t="shared" si="119"/>
        <v>4.4094785000000005</v>
      </c>
      <c r="H719" s="260"/>
      <c r="I719" s="260"/>
    </row>
    <row r="720" spans="1:10">
      <c r="A720" s="185">
        <v>251</v>
      </c>
      <c r="B720" s="175" t="s">
        <v>629</v>
      </c>
      <c r="C720" s="176" t="s">
        <v>78</v>
      </c>
      <c r="D720" s="176" t="s">
        <v>83</v>
      </c>
      <c r="E720" s="185">
        <v>0.10079</v>
      </c>
      <c r="F720" s="164">
        <f>IF(C720="MAT.",VLOOKUP(A720,INSUMOS_AUX!A:F,6,FALSE),0)</f>
        <v>0</v>
      </c>
      <c r="G720" s="185">
        <f>IF(C720="M.O.",VLOOKUP(A720,INSUMOS_AUX!A:F,6,FALSE),0)</f>
        <v>15.94</v>
      </c>
      <c r="H720" s="259"/>
      <c r="I720" s="259"/>
      <c r="J720">
        <f t="shared" ref="J720:J728" si="120">$E$719*$E720</f>
        <v>0.50395000000000001</v>
      </c>
    </row>
    <row r="721" spans="1:10">
      <c r="A721" s="185">
        <v>37370</v>
      </c>
      <c r="B721" s="175" t="s">
        <v>9316</v>
      </c>
      <c r="C721" s="176" t="s">
        <v>38</v>
      </c>
      <c r="D721" s="176" t="s">
        <v>83</v>
      </c>
      <c r="E721" s="185">
        <v>0.2</v>
      </c>
      <c r="F721" s="164">
        <f>IF(C721="MAT.",VLOOKUP(A721,INSUMOS_AUX!A:F,6,FALSE),0)</f>
        <v>1.63</v>
      </c>
      <c r="G721" s="185">
        <f>IF(C721="M.O.",VLOOKUP(A721,INSUMOS_AUX!A:F,6,FALSE),0)</f>
        <v>0</v>
      </c>
      <c r="H721" s="259"/>
      <c r="I721" s="259"/>
      <c r="J721">
        <f t="shared" si="120"/>
        <v>1</v>
      </c>
    </row>
    <row r="722" spans="1:10">
      <c r="A722" s="185">
        <v>37371</v>
      </c>
      <c r="B722" s="175" t="s">
        <v>9317</v>
      </c>
      <c r="C722" s="176" t="s">
        <v>38</v>
      </c>
      <c r="D722" s="176" t="s">
        <v>83</v>
      </c>
      <c r="E722" s="185">
        <v>0.2</v>
      </c>
      <c r="F722" s="164">
        <f>IF(C722="MAT.",VLOOKUP(A722,INSUMOS_AUX!A:F,6,FALSE),0)</f>
        <v>0.78</v>
      </c>
      <c r="G722" s="185">
        <f>IF(C722="M.O.",VLOOKUP(A722,INSUMOS_AUX!A:F,6,FALSE),0)</f>
        <v>0</v>
      </c>
      <c r="H722" s="259"/>
      <c r="I722" s="259"/>
      <c r="J722">
        <f t="shared" si="120"/>
        <v>1</v>
      </c>
    </row>
    <row r="723" spans="1:10">
      <c r="A723" s="185">
        <v>37372</v>
      </c>
      <c r="B723" s="175" t="s">
        <v>9318</v>
      </c>
      <c r="C723" s="176" t="s">
        <v>38</v>
      </c>
      <c r="D723" s="176" t="s">
        <v>83</v>
      </c>
      <c r="E723" s="185">
        <v>0.2</v>
      </c>
      <c r="F723" s="164">
        <f>IF(C723="MAT.",VLOOKUP(A723,INSUMOS_AUX!A:F,6,FALSE),0)</f>
        <v>0.35</v>
      </c>
      <c r="G723" s="185">
        <f>IF(C723="M.O.",VLOOKUP(A723,INSUMOS_AUX!A:F,6,FALSE),0)</f>
        <v>0</v>
      </c>
      <c r="H723" s="259"/>
      <c r="I723" s="259"/>
      <c r="J723">
        <f t="shared" si="120"/>
        <v>1</v>
      </c>
    </row>
    <row r="724" spans="1:10">
      <c r="A724" s="185">
        <v>37373</v>
      </c>
      <c r="B724" s="175" t="s">
        <v>9319</v>
      </c>
      <c r="C724" s="176" t="s">
        <v>38</v>
      </c>
      <c r="D724" s="176" t="s">
        <v>83</v>
      </c>
      <c r="E724" s="185">
        <v>0.2</v>
      </c>
      <c r="F724" s="164">
        <f>IF(C724="MAT.",VLOOKUP(A724,INSUMOS_AUX!A:F,6,FALSE),0)</f>
        <v>7.0000000000000007E-2</v>
      </c>
      <c r="G724" s="185">
        <f>IF(C724="M.O.",VLOOKUP(A724,INSUMOS_AUX!A:F,6,FALSE),0)</f>
        <v>0</v>
      </c>
      <c r="H724" s="259"/>
      <c r="I724" s="259"/>
      <c r="J724">
        <f t="shared" si="120"/>
        <v>1</v>
      </c>
    </row>
    <row r="725" spans="1:10">
      <c r="A725" s="185">
        <v>4058</v>
      </c>
      <c r="B725" s="175" t="s">
        <v>2847</v>
      </c>
      <c r="C725" s="176" t="s">
        <v>78</v>
      </c>
      <c r="D725" s="176" t="s">
        <v>83</v>
      </c>
      <c r="E725" s="185">
        <v>0.10057000000000001</v>
      </c>
      <c r="F725" s="164">
        <f>IF(C725="MAT.",VLOOKUP(A725,INSUMOS_AUX!A:F,6,FALSE),0)</f>
        <v>0</v>
      </c>
      <c r="G725" s="185">
        <f>IF(C725="M.O.",VLOOKUP(A725,INSUMOS_AUX!A:F,6,FALSE),0)</f>
        <v>27.87</v>
      </c>
      <c r="H725" s="259"/>
      <c r="I725" s="259"/>
      <c r="J725">
        <f t="shared" si="120"/>
        <v>0.50285000000000002</v>
      </c>
    </row>
    <row r="726" spans="1:10">
      <c r="A726" s="185">
        <v>43464</v>
      </c>
      <c r="B726" s="175" t="s">
        <v>16093</v>
      </c>
      <c r="C726" s="176" t="s">
        <v>38</v>
      </c>
      <c r="D726" s="176" t="s">
        <v>83</v>
      </c>
      <c r="E726" s="185">
        <v>0.2</v>
      </c>
      <c r="F726" s="164">
        <f>IF(C726="MAT.",VLOOKUP(A726,INSUMOS_AUX!A:F,6,FALSE),0)</f>
        <v>0.01</v>
      </c>
      <c r="G726" s="185">
        <f>IF(C726="M.O.",VLOOKUP(A726,INSUMOS_AUX!A:F,6,FALSE),0)</f>
        <v>0</v>
      </c>
      <c r="H726" s="259"/>
      <c r="I726" s="259"/>
      <c r="J726">
        <f t="shared" si="120"/>
        <v>1</v>
      </c>
    </row>
    <row r="727" spans="1:10">
      <c r="A727" s="185">
        <v>43488</v>
      </c>
      <c r="B727" s="175" t="s">
        <v>16064</v>
      </c>
      <c r="C727" s="176" t="s">
        <v>38</v>
      </c>
      <c r="D727" s="176" t="s">
        <v>83</v>
      </c>
      <c r="E727" s="185">
        <v>0.2</v>
      </c>
      <c r="F727" s="164">
        <f>IF(C727="MAT.",VLOOKUP(A727,INSUMOS_AUX!A:F,6,FALSE),0)</f>
        <v>0.66</v>
      </c>
      <c r="G727" s="185">
        <f>IF(C727="M.O.",VLOOKUP(A727,INSUMOS_AUX!A:F,6,FALSE),0)</f>
        <v>0</v>
      </c>
      <c r="H727" s="259"/>
      <c r="I727" s="259"/>
      <c r="J727">
        <f t="shared" si="120"/>
        <v>1</v>
      </c>
    </row>
    <row r="728" spans="1:10">
      <c r="A728" s="185" t="s">
        <v>18596</v>
      </c>
      <c r="B728" s="175" t="s">
        <v>18597</v>
      </c>
      <c r="C728" s="176" t="s">
        <v>38</v>
      </c>
      <c r="D728" s="176" t="s">
        <v>2</v>
      </c>
      <c r="E728" s="185">
        <v>1</v>
      </c>
      <c r="F728" s="164">
        <f>IF(C728="MAT.",VLOOKUP(A728,INSUMOS_AUX!A:F,6,FALSE),0)</f>
        <v>9.11</v>
      </c>
      <c r="G728" s="185">
        <f>IF(C728="M.O.",VLOOKUP(A728,INSUMOS_AUX!A:F,6,FALSE),0)</f>
        <v>0</v>
      </c>
      <c r="H728" s="259"/>
      <c r="I728" s="259"/>
      <c r="J728">
        <f t="shared" si="120"/>
        <v>5</v>
      </c>
    </row>
    <row r="729" spans="1:10">
      <c r="A729" s="78"/>
      <c r="B729" s="79"/>
      <c r="C729" s="79"/>
      <c r="D729" s="79"/>
      <c r="E729" s="79"/>
      <c r="F729" s="79"/>
      <c r="G729" s="79"/>
      <c r="H729" s="257"/>
      <c r="I729" s="257"/>
    </row>
    <row r="730" spans="1:10">
      <c r="A730" s="172" t="s">
        <v>18510</v>
      </c>
      <c r="B730" s="172" t="s">
        <v>18598</v>
      </c>
      <c r="C730" s="173" t="s">
        <v>62</v>
      </c>
      <c r="D730" s="173" t="s">
        <v>2</v>
      </c>
      <c r="E730" s="174">
        <v>5</v>
      </c>
      <c r="F730" s="174">
        <f t="shared" ref="F730:G730" si="121">SUMPRODUCT($E731:$E739,F731:F739)</f>
        <v>15.959999999999999</v>
      </c>
      <c r="G730" s="174">
        <f t="shared" si="121"/>
        <v>4.4094785000000005</v>
      </c>
      <c r="H730" s="260"/>
      <c r="I730" s="260"/>
    </row>
    <row r="731" spans="1:10">
      <c r="A731" s="185">
        <v>251</v>
      </c>
      <c r="B731" s="175" t="s">
        <v>629</v>
      </c>
      <c r="C731" s="176" t="s">
        <v>78</v>
      </c>
      <c r="D731" s="176" t="s">
        <v>83</v>
      </c>
      <c r="E731" s="185">
        <v>0.10079</v>
      </c>
      <c r="F731" s="164">
        <f>IF(C731="MAT.",VLOOKUP(A731,INSUMOS_AUX!A:F,6,FALSE),0)</f>
        <v>0</v>
      </c>
      <c r="G731" s="185">
        <f>IF(C731="M.O.",VLOOKUP(A731,INSUMOS_AUX!A:F,6,FALSE),0)</f>
        <v>15.94</v>
      </c>
      <c r="H731" s="259"/>
      <c r="I731" s="259"/>
      <c r="J731">
        <f t="shared" ref="J731:J739" si="122">$E$730*$E731</f>
        <v>0.50395000000000001</v>
      </c>
    </row>
    <row r="732" spans="1:10">
      <c r="A732" s="185">
        <v>37370</v>
      </c>
      <c r="B732" s="175" t="s">
        <v>9316</v>
      </c>
      <c r="C732" s="176" t="s">
        <v>38</v>
      </c>
      <c r="D732" s="176" t="s">
        <v>83</v>
      </c>
      <c r="E732" s="185">
        <v>0.2</v>
      </c>
      <c r="F732" s="164">
        <f>IF(C732="MAT.",VLOOKUP(A732,INSUMOS_AUX!A:F,6,FALSE),0)</f>
        <v>1.63</v>
      </c>
      <c r="G732" s="185">
        <f>IF(C732="M.O.",VLOOKUP(A732,INSUMOS_AUX!A:F,6,FALSE),0)</f>
        <v>0</v>
      </c>
      <c r="H732" s="259"/>
      <c r="I732" s="259"/>
      <c r="J732">
        <f t="shared" si="122"/>
        <v>1</v>
      </c>
    </row>
    <row r="733" spans="1:10">
      <c r="A733" s="185">
        <v>37371</v>
      </c>
      <c r="B733" s="175" t="s">
        <v>9317</v>
      </c>
      <c r="C733" s="176" t="s">
        <v>38</v>
      </c>
      <c r="D733" s="176" t="s">
        <v>83</v>
      </c>
      <c r="E733" s="185">
        <v>0.2</v>
      </c>
      <c r="F733" s="164">
        <f>IF(C733="MAT.",VLOOKUP(A733,INSUMOS_AUX!A:F,6,FALSE),0)</f>
        <v>0.78</v>
      </c>
      <c r="G733" s="185">
        <f>IF(C733="M.O.",VLOOKUP(A733,INSUMOS_AUX!A:F,6,FALSE),0)</f>
        <v>0</v>
      </c>
      <c r="H733" s="259"/>
      <c r="I733" s="259"/>
      <c r="J733">
        <f t="shared" si="122"/>
        <v>1</v>
      </c>
    </row>
    <row r="734" spans="1:10">
      <c r="A734" s="185">
        <v>37372</v>
      </c>
      <c r="B734" s="175" t="s">
        <v>9318</v>
      </c>
      <c r="C734" s="176" t="s">
        <v>38</v>
      </c>
      <c r="D734" s="176" t="s">
        <v>83</v>
      </c>
      <c r="E734" s="185">
        <v>0.2</v>
      </c>
      <c r="F734" s="164">
        <f>IF(C734="MAT.",VLOOKUP(A734,INSUMOS_AUX!A:F,6,FALSE),0)</f>
        <v>0.35</v>
      </c>
      <c r="G734" s="185">
        <f>IF(C734="M.O.",VLOOKUP(A734,INSUMOS_AUX!A:F,6,FALSE),0)</f>
        <v>0</v>
      </c>
      <c r="H734" s="259"/>
      <c r="I734" s="259"/>
      <c r="J734">
        <f t="shared" si="122"/>
        <v>1</v>
      </c>
    </row>
    <row r="735" spans="1:10">
      <c r="A735" s="185">
        <v>37373</v>
      </c>
      <c r="B735" s="175" t="s">
        <v>9319</v>
      </c>
      <c r="C735" s="176" t="s">
        <v>38</v>
      </c>
      <c r="D735" s="176" t="s">
        <v>83</v>
      </c>
      <c r="E735" s="185">
        <v>0.2</v>
      </c>
      <c r="F735" s="164">
        <f>IF(C735="MAT.",VLOOKUP(A735,INSUMOS_AUX!A:F,6,FALSE),0)</f>
        <v>7.0000000000000007E-2</v>
      </c>
      <c r="G735" s="185">
        <f>IF(C735="M.O.",VLOOKUP(A735,INSUMOS_AUX!A:F,6,FALSE),0)</f>
        <v>0</v>
      </c>
      <c r="H735" s="259"/>
      <c r="I735" s="259"/>
      <c r="J735">
        <f t="shared" si="122"/>
        <v>1</v>
      </c>
    </row>
    <row r="736" spans="1:10">
      <c r="A736" s="185">
        <v>4058</v>
      </c>
      <c r="B736" s="175" t="s">
        <v>2847</v>
      </c>
      <c r="C736" s="176" t="s">
        <v>78</v>
      </c>
      <c r="D736" s="176" t="s">
        <v>83</v>
      </c>
      <c r="E736" s="185">
        <v>0.10057000000000001</v>
      </c>
      <c r="F736" s="164">
        <f>IF(C736="MAT.",VLOOKUP(A736,INSUMOS_AUX!A:F,6,FALSE),0)</f>
        <v>0</v>
      </c>
      <c r="G736" s="185">
        <f>IF(C736="M.O.",VLOOKUP(A736,INSUMOS_AUX!A:F,6,FALSE),0)</f>
        <v>27.87</v>
      </c>
      <c r="H736" s="259"/>
      <c r="I736" s="259"/>
      <c r="J736">
        <f t="shared" si="122"/>
        <v>0.50285000000000002</v>
      </c>
    </row>
    <row r="737" spans="1:10">
      <c r="A737" s="185">
        <v>43464</v>
      </c>
      <c r="B737" s="175" t="s">
        <v>16093</v>
      </c>
      <c r="C737" s="176" t="s">
        <v>38</v>
      </c>
      <c r="D737" s="176" t="s">
        <v>83</v>
      </c>
      <c r="E737" s="185">
        <v>0.2</v>
      </c>
      <c r="F737" s="164">
        <f>IF(C737="MAT.",VLOOKUP(A737,INSUMOS_AUX!A:F,6,FALSE),0)</f>
        <v>0.01</v>
      </c>
      <c r="G737" s="185">
        <f>IF(C737="M.O.",VLOOKUP(A737,INSUMOS_AUX!A:F,6,FALSE),0)</f>
        <v>0</v>
      </c>
      <c r="H737" s="259"/>
      <c r="I737" s="259"/>
      <c r="J737">
        <f t="shared" si="122"/>
        <v>1</v>
      </c>
    </row>
    <row r="738" spans="1:10">
      <c r="A738" s="185">
        <v>43488</v>
      </c>
      <c r="B738" s="175" t="s">
        <v>16064</v>
      </c>
      <c r="C738" s="176" t="s">
        <v>38</v>
      </c>
      <c r="D738" s="176" t="s">
        <v>83</v>
      </c>
      <c r="E738" s="185">
        <v>0.2</v>
      </c>
      <c r="F738" s="164">
        <f>IF(C738="MAT.",VLOOKUP(A738,INSUMOS_AUX!A:F,6,FALSE),0)</f>
        <v>0.66</v>
      </c>
      <c r="G738" s="185">
        <f>IF(C738="M.O.",VLOOKUP(A738,INSUMOS_AUX!A:F,6,FALSE),0)</f>
        <v>0</v>
      </c>
      <c r="H738" s="259"/>
      <c r="I738" s="259"/>
      <c r="J738">
        <f t="shared" si="122"/>
        <v>1</v>
      </c>
    </row>
    <row r="739" spans="1:10">
      <c r="A739" s="185" t="s">
        <v>18599</v>
      </c>
      <c r="B739" s="175" t="s">
        <v>18600</v>
      </c>
      <c r="C739" s="176" t="s">
        <v>38</v>
      </c>
      <c r="D739" s="176" t="s">
        <v>2</v>
      </c>
      <c r="E739" s="185">
        <v>1</v>
      </c>
      <c r="F739" s="164">
        <f>IF(C739="MAT.",VLOOKUP(A739,INSUMOS_AUX!A:F,6,FALSE),0)</f>
        <v>15.26</v>
      </c>
      <c r="G739" s="185">
        <f>IF(C739="M.O.",VLOOKUP(A739,INSUMOS_AUX!A:F,6,FALSE),0)</f>
        <v>0</v>
      </c>
      <c r="H739" s="259"/>
      <c r="I739" s="259"/>
      <c r="J739">
        <f t="shared" si="122"/>
        <v>5</v>
      </c>
    </row>
    <row r="740" spans="1:10">
      <c r="A740" s="78"/>
      <c r="B740" s="79"/>
      <c r="C740" s="79"/>
      <c r="D740" s="79"/>
      <c r="E740" s="79"/>
      <c r="F740" s="79"/>
      <c r="G740" s="79"/>
      <c r="H740" s="257"/>
      <c r="I740" s="257"/>
    </row>
    <row r="741" spans="1:10">
      <c r="A741" s="172" t="s">
        <v>18512</v>
      </c>
      <c r="B741" s="172" t="s">
        <v>18601</v>
      </c>
      <c r="C741" s="173" t="s">
        <v>62</v>
      </c>
      <c r="D741" s="173" t="s">
        <v>2</v>
      </c>
      <c r="E741" s="174">
        <v>30</v>
      </c>
      <c r="F741" s="174">
        <f t="shared" ref="F741:G741" si="123">SUMPRODUCT($E742:$E749,F742:F749)</f>
        <v>0.17500000000000002</v>
      </c>
      <c r="G741" s="174">
        <f t="shared" si="123"/>
        <v>0.80329629999999996</v>
      </c>
      <c r="H741" s="260"/>
      <c r="I741" s="260"/>
    </row>
    <row r="742" spans="1:10">
      <c r="A742" s="185">
        <v>251</v>
      </c>
      <c r="B742" s="175" t="s">
        <v>629</v>
      </c>
      <c r="C742" s="176" t="s">
        <v>78</v>
      </c>
      <c r="D742" s="176" t="s">
        <v>83</v>
      </c>
      <c r="E742" s="185">
        <v>5.0395000000000002E-2</v>
      </c>
      <c r="F742" s="164">
        <f>IF(C742="MAT.",VLOOKUP(A742,INSUMOS_AUX!A:F,6,FALSE),0)</f>
        <v>0</v>
      </c>
      <c r="G742" s="185">
        <f>IF(C742="M.O.",VLOOKUP(A742,INSUMOS_AUX!A:F,6,FALSE),0)</f>
        <v>15.94</v>
      </c>
      <c r="H742" s="259"/>
      <c r="I742" s="259"/>
      <c r="J742">
        <f t="shared" ref="J742:J749" si="124">$E$741*$E742</f>
        <v>1.5118500000000001</v>
      </c>
    </row>
    <row r="743" spans="1:10">
      <c r="A743" s="185">
        <v>37370</v>
      </c>
      <c r="B743" s="175" t="s">
        <v>9316</v>
      </c>
      <c r="C743" s="176" t="s">
        <v>38</v>
      </c>
      <c r="D743" s="176" t="s">
        <v>83</v>
      </c>
      <c r="E743" s="185">
        <v>0.05</v>
      </c>
      <c r="F743" s="164">
        <f>IF(C743="MAT.",VLOOKUP(A743,INSUMOS_AUX!A:F,6,FALSE),0)</f>
        <v>1.63</v>
      </c>
      <c r="G743" s="185">
        <f>IF(C743="M.O.",VLOOKUP(A743,INSUMOS_AUX!A:F,6,FALSE),0)</f>
        <v>0</v>
      </c>
      <c r="H743" s="259"/>
      <c r="I743" s="259"/>
      <c r="J743">
        <f t="shared" si="124"/>
        <v>1.5</v>
      </c>
    </row>
    <row r="744" spans="1:10">
      <c r="A744" s="185">
        <v>37371</v>
      </c>
      <c r="B744" s="175" t="s">
        <v>9317</v>
      </c>
      <c r="C744" s="176" t="s">
        <v>38</v>
      </c>
      <c r="D744" s="176" t="s">
        <v>83</v>
      </c>
      <c r="E744" s="185">
        <v>0.05</v>
      </c>
      <c r="F744" s="164">
        <f>IF(C744="MAT.",VLOOKUP(A744,INSUMOS_AUX!A:F,6,FALSE),0)</f>
        <v>0.78</v>
      </c>
      <c r="G744" s="185">
        <f>IF(C744="M.O.",VLOOKUP(A744,INSUMOS_AUX!A:F,6,FALSE),0)</f>
        <v>0</v>
      </c>
      <c r="H744" s="259"/>
      <c r="I744" s="259"/>
      <c r="J744">
        <f t="shared" si="124"/>
        <v>1.5</v>
      </c>
    </row>
    <row r="745" spans="1:10">
      <c r="A745" s="185">
        <v>37372</v>
      </c>
      <c r="B745" s="175" t="s">
        <v>9318</v>
      </c>
      <c r="C745" s="176" t="s">
        <v>38</v>
      </c>
      <c r="D745" s="176" t="s">
        <v>83</v>
      </c>
      <c r="E745" s="185">
        <v>0.05</v>
      </c>
      <c r="F745" s="164">
        <f>IF(C745="MAT.",VLOOKUP(A745,INSUMOS_AUX!A:F,6,FALSE),0)</f>
        <v>0.35</v>
      </c>
      <c r="G745" s="185">
        <f>IF(C745="M.O.",VLOOKUP(A745,INSUMOS_AUX!A:F,6,FALSE),0)</f>
        <v>0</v>
      </c>
      <c r="H745" s="259"/>
      <c r="I745" s="259"/>
      <c r="J745">
        <f t="shared" si="124"/>
        <v>1.5</v>
      </c>
    </row>
    <row r="746" spans="1:10">
      <c r="A746" s="185">
        <v>37373</v>
      </c>
      <c r="B746" s="175" t="s">
        <v>9319</v>
      </c>
      <c r="C746" s="176" t="s">
        <v>38</v>
      </c>
      <c r="D746" s="176" t="s">
        <v>83</v>
      </c>
      <c r="E746" s="185">
        <v>0.05</v>
      </c>
      <c r="F746" s="164">
        <f>IF(C746="MAT.",VLOOKUP(A746,INSUMOS_AUX!A:F,6,FALSE),0)</f>
        <v>7.0000000000000007E-2</v>
      </c>
      <c r="G746" s="185">
        <f>IF(C746="M.O.",VLOOKUP(A746,INSUMOS_AUX!A:F,6,FALSE),0)</f>
        <v>0</v>
      </c>
      <c r="H746" s="259"/>
      <c r="I746" s="259"/>
      <c r="J746">
        <f t="shared" si="124"/>
        <v>1.5</v>
      </c>
    </row>
    <row r="747" spans="1:10">
      <c r="A747" s="185">
        <v>43464</v>
      </c>
      <c r="B747" s="175" t="s">
        <v>16093</v>
      </c>
      <c r="C747" s="176" t="s">
        <v>38</v>
      </c>
      <c r="D747" s="176" t="s">
        <v>83</v>
      </c>
      <c r="E747" s="185">
        <v>0.05</v>
      </c>
      <c r="F747" s="164">
        <f>IF(C747="MAT.",VLOOKUP(A747,INSUMOS_AUX!A:F,6,FALSE),0)</f>
        <v>0.01</v>
      </c>
      <c r="G747" s="185">
        <f>IF(C747="M.O.",VLOOKUP(A747,INSUMOS_AUX!A:F,6,FALSE),0)</f>
        <v>0</v>
      </c>
      <c r="H747" s="259"/>
      <c r="I747" s="259"/>
      <c r="J747">
        <f t="shared" si="124"/>
        <v>1.5</v>
      </c>
    </row>
    <row r="748" spans="1:10">
      <c r="A748" s="185">
        <v>43488</v>
      </c>
      <c r="B748" s="175" t="s">
        <v>16064</v>
      </c>
      <c r="C748" s="176" t="s">
        <v>38</v>
      </c>
      <c r="D748" s="176" t="s">
        <v>83</v>
      </c>
      <c r="E748" s="185">
        <v>0.05</v>
      </c>
      <c r="F748" s="164">
        <f>IF(C748="MAT.",VLOOKUP(A748,INSUMOS_AUX!A:F,6,FALSE),0)</f>
        <v>0.66</v>
      </c>
      <c r="G748" s="185">
        <f>IF(C748="M.O.",VLOOKUP(A748,INSUMOS_AUX!A:F,6,FALSE),0)</f>
        <v>0</v>
      </c>
      <c r="H748" s="259"/>
      <c r="I748" s="259"/>
      <c r="J748">
        <f t="shared" si="124"/>
        <v>1.5</v>
      </c>
    </row>
    <row r="749" spans="1:10">
      <c r="A749" s="185">
        <v>7583</v>
      </c>
      <c r="B749" s="175" t="s">
        <v>775</v>
      </c>
      <c r="C749" s="176" t="s">
        <v>38</v>
      </c>
      <c r="D749" s="176" t="s">
        <v>2</v>
      </c>
      <c r="E749" s="185">
        <v>0</v>
      </c>
      <c r="F749" s="164">
        <f>IF(C749="MAT.",VLOOKUP(A749,INSUMOS_AUX!A:F,6,FALSE),0)</f>
        <v>0.33</v>
      </c>
      <c r="G749" s="185">
        <f>IF(C749="M.O.",VLOOKUP(A749,INSUMOS_AUX!A:F,6,FALSE),0)</f>
        <v>0</v>
      </c>
      <c r="H749" s="259"/>
      <c r="I749" s="259"/>
      <c r="J749">
        <f t="shared" si="124"/>
        <v>0</v>
      </c>
    </row>
    <row r="750" spans="1:10">
      <c r="A750" s="78"/>
      <c r="B750" s="79"/>
      <c r="C750" s="79"/>
      <c r="D750" s="79"/>
      <c r="E750" s="79"/>
      <c r="F750" s="79"/>
      <c r="G750" s="79"/>
      <c r="H750" s="257"/>
      <c r="I750" s="257"/>
    </row>
    <row r="751" spans="1:10">
      <c r="A751" s="172" t="s">
        <v>18514</v>
      </c>
      <c r="B751" s="172" t="s">
        <v>18602</v>
      </c>
      <c r="C751" s="173" t="s">
        <v>62</v>
      </c>
      <c r="D751" s="173" t="s">
        <v>80</v>
      </c>
      <c r="E751" s="174">
        <v>34.200000000000003</v>
      </c>
      <c r="F751" s="174">
        <f t="shared" ref="F751:G751" si="125">SUMPRODUCT($E752:$E760,F752:F760)</f>
        <v>5.3900000000000006</v>
      </c>
      <c r="G751" s="174">
        <f t="shared" si="125"/>
        <v>4.4094785000000005</v>
      </c>
      <c r="H751" s="260"/>
      <c r="I751" s="260"/>
    </row>
    <row r="752" spans="1:10">
      <c r="A752" s="185">
        <v>251</v>
      </c>
      <c r="B752" s="175" t="s">
        <v>629</v>
      </c>
      <c r="C752" s="176" t="s">
        <v>78</v>
      </c>
      <c r="D752" s="176" t="s">
        <v>83</v>
      </c>
      <c r="E752" s="185">
        <v>0.10079</v>
      </c>
      <c r="F752" s="164">
        <f>IF(C752="MAT.",VLOOKUP(A752,INSUMOS_AUX!A:F,6,FALSE),0)</f>
        <v>0</v>
      </c>
      <c r="G752" s="185">
        <f>IF(C752="M.O.",VLOOKUP(A752,INSUMOS_AUX!A:F,6,FALSE),0)</f>
        <v>15.94</v>
      </c>
      <c r="H752" s="259"/>
      <c r="I752" s="259"/>
      <c r="J752">
        <f t="shared" ref="J752:J760" si="126">$E$751*$E752</f>
        <v>3.4470180000000004</v>
      </c>
    </row>
    <row r="753" spans="1:10">
      <c r="A753" s="185">
        <v>37370</v>
      </c>
      <c r="B753" s="175" t="s">
        <v>9316</v>
      </c>
      <c r="C753" s="176" t="s">
        <v>38</v>
      </c>
      <c r="D753" s="176" t="s">
        <v>83</v>
      </c>
      <c r="E753" s="185">
        <v>0.2</v>
      </c>
      <c r="F753" s="164">
        <f>IF(C753="MAT.",VLOOKUP(A753,INSUMOS_AUX!A:F,6,FALSE),0)</f>
        <v>1.63</v>
      </c>
      <c r="G753" s="185">
        <f>IF(C753="M.O.",VLOOKUP(A753,INSUMOS_AUX!A:F,6,FALSE),0)</f>
        <v>0</v>
      </c>
      <c r="H753" s="259"/>
      <c r="I753" s="259"/>
      <c r="J753">
        <f t="shared" si="126"/>
        <v>6.8400000000000007</v>
      </c>
    </row>
    <row r="754" spans="1:10">
      <c r="A754" s="185">
        <v>37371</v>
      </c>
      <c r="B754" s="175" t="s">
        <v>9317</v>
      </c>
      <c r="C754" s="176" t="s">
        <v>38</v>
      </c>
      <c r="D754" s="176" t="s">
        <v>83</v>
      </c>
      <c r="E754" s="185">
        <v>0.2</v>
      </c>
      <c r="F754" s="164">
        <f>IF(C754="MAT.",VLOOKUP(A754,INSUMOS_AUX!A:F,6,FALSE),0)</f>
        <v>0.78</v>
      </c>
      <c r="G754" s="185">
        <f>IF(C754="M.O.",VLOOKUP(A754,INSUMOS_AUX!A:F,6,FALSE),0)</f>
        <v>0</v>
      </c>
      <c r="H754" s="259"/>
      <c r="I754" s="259"/>
      <c r="J754">
        <f t="shared" si="126"/>
        <v>6.8400000000000007</v>
      </c>
    </row>
    <row r="755" spans="1:10">
      <c r="A755" s="185">
        <v>37372</v>
      </c>
      <c r="B755" s="175" t="s">
        <v>9318</v>
      </c>
      <c r="C755" s="176" t="s">
        <v>38</v>
      </c>
      <c r="D755" s="176" t="s">
        <v>83</v>
      </c>
      <c r="E755" s="185">
        <v>0.2</v>
      </c>
      <c r="F755" s="164">
        <f>IF(C755="MAT.",VLOOKUP(A755,INSUMOS_AUX!A:F,6,FALSE),0)</f>
        <v>0.35</v>
      </c>
      <c r="G755" s="185">
        <f>IF(C755="M.O.",VLOOKUP(A755,INSUMOS_AUX!A:F,6,FALSE),0)</f>
        <v>0</v>
      </c>
      <c r="H755" s="259"/>
      <c r="I755" s="259"/>
      <c r="J755">
        <f t="shared" si="126"/>
        <v>6.8400000000000007</v>
      </c>
    </row>
    <row r="756" spans="1:10">
      <c r="A756" s="185">
        <v>37373</v>
      </c>
      <c r="B756" s="175" t="s">
        <v>9319</v>
      </c>
      <c r="C756" s="176" t="s">
        <v>38</v>
      </c>
      <c r="D756" s="176" t="s">
        <v>83</v>
      </c>
      <c r="E756" s="185">
        <v>0.2</v>
      </c>
      <c r="F756" s="164">
        <f>IF(C756="MAT.",VLOOKUP(A756,INSUMOS_AUX!A:F,6,FALSE),0)</f>
        <v>7.0000000000000007E-2</v>
      </c>
      <c r="G756" s="185">
        <f>IF(C756="M.O.",VLOOKUP(A756,INSUMOS_AUX!A:F,6,FALSE),0)</f>
        <v>0</v>
      </c>
      <c r="H756" s="259"/>
      <c r="I756" s="259"/>
      <c r="J756">
        <f t="shared" si="126"/>
        <v>6.8400000000000007</v>
      </c>
    </row>
    <row r="757" spans="1:10">
      <c r="A757" s="185">
        <v>4058</v>
      </c>
      <c r="B757" s="175" t="s">
        <v>2847</v>
      </c>
      <c r="C757" s="176" t="s">
        <v>78</v>
      </c>
      <c r="D757" s="176" t="s">
        <v>83</v>
      </c>
      <c r="E757" s="185">
        <v>0.10057000000000001</v>
      </c>
      <c r="F757" s="164">
        <f>IF(C757="MAT.",VLOOKUP(A757,INSUMOS_AUX!A:F,6,FALSE),0)</f>
        <v>0</v>
      </c>
      <c r="G757" s="185">
        <f>IF(C757="M.O.",VLOOKUP(A757,INSUMOS_AUX!A:F,6,FALSE),0)</f>
        <v>27.87</v>
      </c>
      <c r="H757" s="259"/>
      <c r="I757" s="259"/>
      <c r="J757">
        <f t="shared" si="126"/>
        <v>3.4394940000000007</v>
      </c>
    </row>
    <row r="758" spans="1:10">
      <c r="A758" s="185">
        <v>43464</v>
      </c>
      <c r="B758" s="175" t="s">
        <v>16093</v>
      </c>
      <c r="C758" s="176" t="s">
        <v>38</v>
      </c>
      <c r="D758" s="176" t="s">
        <v>83</v>
      </c>
      <c r="E758" s="185">
        <v>0.2</v>
      </c>
      <c r="F758" s="164">
        <f>IF(C758="MAT.",VLOOKUP(A758,INSUMOS_AUX!A:F,6,FALSE),0)</f>
        <v>0.01</v>
      </c>
      <c r="G758" s="185">
        <f>IF(C758="M.O.",VLOOKUP(A758,INSUMOS_AUX!A:F,6,FALSE),0)</f>
        <v>0</v>
      </c>
      <c r="H758" s="259"/>
      <c r="I758" s="259"/>
      <c r="J758">
        <f t="shared" si="126"/>
        <v>6.8400000000000007</v>
      </c>
    </row>
    <row r="759" spans="1:10">
      <c r="A759" s="185">
        <v>43488</v>
      </c>
      <c r="B759" s="175" t="s">
        <v>16064</v>
      </c>
      <c r="C759" s="176" t="s">
        <v>38</v>
      </c>
      <c r="D759" s="176" t="s">
        <v>83</v>
      </c>
      <c r="E759" s="185">
        <v>0.2</v>
      </c>
      <c r="F759" s="164">
        <f>IF(C759="MAT.",VLOOKUP(A759,INSUMOS_AUX!A:F,6,FALSE),0)</f>
        <v>0.66</v>
      </c>
      <c r="G759" s="185">
        <f>IF(C759="M.O.",VLOOKUP(A759,INSUMOS_AUX!A:F,6,FALSE),0)</f>
        <v>0</v>
      </c>
      <c r="H759" s="259"/>
      <c r="I759" s="259"/>
      <c r="J759">
        <f t="shared" si="126"/>
        <v>6.8400000000000007</v>
      </c>
    </row>
    <row r="760" spans="1:10">
      <c r="A760" s="185">
        <v>4777</v>
      </c>
      <c r="B760" s="175" t="s">
        <v>1123</v>
      </c>
      <c r="C760" s="176" t="s">
        <v>38</v>
      </c>
      <c r="D760" s="176" t="s">
        <v>80</v>
      </c>
      <c r="E760" s="185">
        <v>1</v>
      </c>
      <c r="F760" s="164">
        <f>IF(C760="MAT.",VLOOKUP(A760,INSUMOS_AUX!A:F,6,FALSE),0)</f>
        <v>4.6900000000000004</v>
      </c>
      <c r="G760" s="185">
        <f>IF(C760="M.O.",VLOOKUP(A760,INSUMOS_AUX!A:F,6,FALSE),0)</f>
        <v>0</v>
      </c>
      <c r="H760" s="259"/>
      <c r="I760" s="259"/>
      <c r="J760">
        <f t="shared" si="126"/>
        <v>34.200000000000003</v>
      </c>
    </row>
    <row r="761" spans="1:10">
      <c r="A761" s="78"/>
      <c r="B761" s="79"/>
      <c r="C761" s="79"/>
      <c r="D761" s="79"/>
      <c r="E761" s="79"/>
      <c r="F761" s="79"/>
      <c r="G761" s="79"/>
      <c r="H761" s="257"/>
      <c r="I761" s="257"/>
    </row>
    <row r="762" spans="1:10">
      <c r="A762" s="172" t="s">
        <v>18516</v>
      </c>
      <c r="B762" s="172" t="s">
        <v>18603</v>
      </c>
      <c r="C762" s="173" t="s">
        <v>62</v>
      </c>
      <c r="D762" s="173" t="s">
        <v>80</v>
      </c>
      <c r="E762" s="174">
        <v>60</v>
      </c>
      <c r="F762" s="174">
        <f t="shared" ref="F762:G762" si="127">SUMPRODUCT($E763:$E771,F763:F771)</f>
        <v>7.89</v>
      </c>
      <c r="G762" s="174">
        <f t="shared" si="127"/>
        <v>4.4094785000000005</v>
      </c>
      <c r="H762" s="260"/>
      <c r="I762" s="260"/>
    </row>
    <row r="763" spans="1:10">
      <c r="A763" s="185">
        <v>11049</v>
      </c>
      <c r="B763" s="175" t="s">
        <v>1212</v>
      </c>
      <c r="C763" s="176" t="s">
        <v>38</v>
      </c>
      <c r="D763" s="176" t="s">
        <v>80</v>
      </c>
      <c r="E763" s="185">
        <v>1</v>
      </c>
      <c r="F763" s="164">
        <f>IF(C763="MAT.",VLOOKUP(A763,INSUMOS_AUX!A:F,6,FALSE),0)</f>
        <v>7.19</v>
      </c>
      <c r="G763" s="185">
        <f>IF(C763="M.O.",VLOOKUP(A763,INSUMOS_AUX!A:F,6,FALSE),0)</f>
        <v>0</v>
      </c>
      <c r="H763" s="259"/>
      <c r="I763" s="259"/>
      <c r="J763">
        <f t="shared" ref="J763:J771" si="128">$E$762*$E763</f>
        <v>60</v>
      </c>
    </row>
    <row r="764" spans="1:10">
      <c r="A764" s="185">
        <v>251</v>
      </c>
      <c r="B764" s="175" t="s">
        <v>629</v>
      </c>
      <c r="C764" s="176" t="s">
        <v>78</v>
      </c>
      <c r="D764" s="176" t="s">
        <v>83</v>
      </c>
      <c r="E764" s="185">
        <v>0.10079</v>
      </c>
      <c r="F764" s="164">
        <f>IF(C764="MAT.",VLOOKUP(A764,INSUMOS_AUX!A:F,6,FALSE),0)</f>
        <v>0</v>
      </c>
      <c r="G764" s="185">
        <f>IF(C764="M.O.",VLOOKUP(A764,INSUMOS_AUX!A:F,6,FALSE),0)</f>
        <v>15.94</v>
      </c>
      <c r="H764" s="259"/>
      <c r="I764" s="259"/>
      <c r="J764">
        <f t="shared" si="128"/>
        <v>6.0474000000000006</v>
      </c>
    </row>
    <row r="765" spans="1:10">
      <c r="A765" s="185">
        <v>37370</v>
      </c>
      <c r="B765" s="175" t="s">
        <v>9316</v>
      </c>
      <c r="C765" s="176" t="s">
        <v>38</v>
      </c>
      <c r="D765" s="176" t="s">
        <v>83</v>
      </c>
      <c r="E765" s="185">
        <v>0.2</v>
      </c>
      <c r="F765" s="164">
        <f>IF(C765="MAT.",VLOOKUP(A765,INSUMOS_AUX!A:F,6,FALSE),0)</f>
        <v>1.63</v>
      </c>
      <c r="G765" s="185">
        <f>IF(C765="M.O.",VLOOKUP(A765,INSUMOS_AUX!A:F,6,FALSE),0)</f>
        <v>0</v>
      </c>
      <c r="H765" s="259"/>
      <c r="I765" s="259"/>
      <c r="J765">
        <f t="shared" si="128"/>
        <v>12</v>
      </c>
    </row>
    <row r="766" spans="1:10">
      <c r="A766" s="185">
        <v>37371</v>
      </c>
      <c r="B766" s="175" t="s">
        <v>9317</v>
      </c>
      <c r="C766" s="176" t="s">
        <v>38</v>
      </c>
      <c r="D766" s="176" t="s">
        <v>83</v>
      </c>
      <c r="E766" s="185">
        <v>0.2</v>
      </c>
      <c r="F766" s="164">
        <f>IF(C766="MAT.",VLOOKUP(A766,INSUMOS_AUX!A:F,6,FALSE),0)</f>
        <v>0.78</v>
      </c>
      <c r="G766" s="185">
        <f>IF(C766="M.O.",VLOOKUP(A766,INSUMOS_AUX!A:F,6,FALSE),0)</f>
        <v>0</v>
      </c>
      <c r="H766" s="259"/>
      <c r="I766" s="259"/>
      <c r="J766">
        <f t="shared" si="128"/>
        <v>12</v>
      </c>
    </row>
    <row r="767" spans="1:10">
      <c r="A767" s="185">
        <v>37372</v>
      </c>
      <c r="B767" s="175" t="s">
        <v>9318</v>
      </c>
      <c r="C767" s="176" t="s">
        <v>38</v>
      </c>
      <c r="D767" s="176" t="s">
        <v>83</v>
      </c>
      <c r="E767" s="185">
        <v>0.2</v>
      </c>
      <c r="F767" s="164">
        <f>IF(C767="MAT.",VLOOKUP(A767,INSUMOS_AUX!A:F,6,FALSE),0)</f>
        <v>0.35</v>
      </c>
      <c r="G767" s="185">
        <f>IF(C767="M.O.",VLOOKUP(A767,INSUMOS_AUX!A:F,6,FALSE),0)</f>
        <v>0</v>
      </c>
      <c r="H767" s="259"/>
      <c r="I767" s="259"/>
      <c r="J767">
        <f t="shared" si="128"/>
        <v>12</v>
      </c>
    </row>
    <row r="768" spans="1:10">
      <c r="A768" s="185">
        <v>37373</v>
      </c>
      <c r="B768" s="175" t="s">
        <v>9319</v>
      </c>
      <c r="C768" s="176" t="s">
        <v>38</v>
      </c>
      <c r="D768" s="176" t="s">
        <v>83</v>
      </c>
      <c r="E768" s="185">
        <v>0.2</v>
      </c>
      <c r="F768" s="164">
        <f>IF(C768="MAT.",VLOOKUP(A768,INSUMOS_AUX!A:F,6,FALSE),0)</f>
        <v>7.0000000000000007E-2</v>
      </c>
      <c r="G768" s="185">
        <f>IF(C768="M.O.",VLOOKUP(A768,INSUMOS_AUX!A:F,6,FALSE),0)</f>
        <v>0</v>
      </c>
      <c r="H768" s="259"/>
      <c r="I768" s="259"/>
      <c r="J768">
        <f t="shared" si="128"/>
        <v>12</v>
      </c>
    </row>
    <row r="769" spans="1:10">
      <c r="A769" s="185">
        <v>4058</v>
      </c>
      <c r="B769" s="175" t="s">
        <v>2847</v>
      </c>
      <c r="C769" s="176" t="s">
        <v>78</v>
      </c>
      <c r="D769" s="176" t="s">
        <v>83</v>
      </c>
      <c r="E769" s="185">
        <v>0.10057000000000001</v>
      </c>
      <c r="F769" s="164">
        <f>IF(C769="MAT.",VLOOKUP(A769,INSUMOS_AUX!A:F,6,FALSE),0)</f>
        <v>0</v>
      </c>
      <c r="G769" s="185">
        <f>IF(C769="M.O.",VLOOKUP(A769,INSUMOS_AUX!A:F,6,FALSE),0)</f>
        <v>27.87</v>
      </c>
      <c r="H769" s="259"/>
      <c r="I769" s="259"/>
      <c r="J769">
        <f t="shared" si="128"/>
        <v>6.0342000000000002</v>
      </c>
    </row>
    <row r="770" spans="1:10">
      <c r="A770" s="185">
        <v>43464</v>
      </c>
      <c r="B770" s="175" t="s">
        <v>16093</v>
      </c>
      <c r="C770" s="176" t="s">
        <v>38</v>
      </c>
      <c r="D770" s="176" t="s">
        <v>83</v>
      </c>
      <c r="E770" s="185">
        <v>0.2</v>
      </c>
      <c r="F770" s="164">
        <f>IF(C770="MAT.",VLOOKUP(A770,INSUMOS_AUX!A:F,6,FALSE),0)</f>
        <v>0.01</v>
      </c>
      <c r="G770" s="185">
        <f>IF(C770="M.O.",VLOOKUP(A770,INSUMOS_AUX!A:F,6,FALSE),0)</f>
        <v>0</v>
      </c>
      <c r="H770" s="259"/>
      <c r="I770" s="259"/>
      <c r="J770">
        <f t="shared" si="128"/>
        <v>12</v>
      </c>
    </row>
    <row r="771" spans="1:10">
      <c r="A771" s="185">
        <v>43488</v>
      </c>
      <c r="B771" s="175" t="s">
        <v>16064</v>
      </c>
      <c r="C771" s="176" t="s">
        <v>38</v>
      </c>
      <c r="D771" s="176" t="s">
        <v>83</v>
      </c>
      <c r="E771" s="185">
        <v>0.2</v>
      </c>
      <c r="F771" s="164">
        <f>IF(C771="MAT.",VLOOKUP(A771,INSUMOS_AUX!A:F,6,FALSE),0)</f>
        <v>0.66</v>
      </c>
      <c r="G771" s="185">
        <f>IF(C771="M.O.",VLOOKUP(A771,INSUMOS_AUX!A:F,6,FALSE),0)</f>
        <v>0</v>
      </c>
      <c r="H771" s="259"/>
      <c r="I771" s="259"/>
      <c r="J771">
        <f t="shared" si="128"/>
        <v>12</v>
      </c>
    </row>
    <row r="772" spans="1:10">
      <c r="A772" s="78"/>
      <c r="B772" s="79"/>
      <c r="C772" s="79"/>
      <c r="D772" s="79"/>
      <c r="E772" s="79"/>
      <c r="F772" s="79"/>
      <c r="G772" s="79"/>
      <c r="H772" s="257"/>
      <c r="I772" s="257"/>
    </row>
    <row r="773" spans="1:10">
      <c r="A773" s="172" t="s">
        <v>18518</v>
      </c>
      <c r="B773" s="172" t="s">
        <v>18604</v>
      </c>
      <c r="C773" s="173" t="s">
        <v>62</v>
      </c>
      <c r="D773" s="173" t="s">
        <v>80</v>
      </c>
      <c r="E773" s="174">
        <v>16</v>
      </c>
      <c r="F773" s="174">
        <f t="shared" ref="F773:G773" si="129">SUMPRODUCT($E774:$E782,F774:F782)</f>
        <v>18.599999999999998</v>
      </c>
      <c r="G773" s="174">
        <f t="shared" si="129"/>
        <v>4.4094785000000005</v>
      </c>
      <c r="H773" s="260"/>
      <c r="I773" s="260"/>
    </row>
    <row r="774" spans="1:10">
      <c r="A774" s="185">
        <v>10997</v>
      </c>
      <c r="B774" s="175" t="s">
        <v>1873</v>
      </c>
      <c r="C774" s="176" t="s">
        <v>38</v>
      </c>
      <c r="D774" s="176" t="s">
        <v>80</v>
      </c>
      <c r="E774" s="185">
        <v>1</v>
      </c>
      <c r="F774" s="164">
        <f>IF(C774="MAT.",VLOOKUP(A774,INSUMOS_AUX!A:F,6,FALSE),0)</f>
        <v>17.899999999999999</v>
      </c>
      <c r="G774" s="185">
        <f>IF(C774="M.O.",VLOOKUP(A774,INSUMOS_AUX!A:F,6,FALSE),0)</f>
        <v>0</v>
      </c>
      <c r="H774" s="259"/>
      <c r="I774" s="259"/>
      <c r="J774">
        <f t="shared" ref="J774:J782" si="130">$E$773*$E774</f>
        <v>16</v>
      </c>
    </row>
    <row r="775" spans="1:10">
      <c r="A775" s="185">
        <v>251</v>
      </c>
      <c r="B775" s="175" t="s">
        <v>629</v>
      </c>
      <c r="C775" s="176" t="s">
        <v>78</v>
      </c>
      <c r="D775" s="176" t="s">
        <v>83</v>
      </c>
      <c r="E775" s="185">
        <v>0.10079</v>
      </c>
      <c r="F775" s="164">
        <f>IF(C775="MAT.",VLOOKUP(A775,INSUMOS_AUX!A:F,6,FALSE),0)</f>
        <v>0</v>
      </c>
      <c r="G775" s="185">
        <f>IF(C775="M.O.",VLOOKUP(A775,INSUMOS_AUX!A:F,6,FALSE),0)</f>
        <v>15.94</v>
      </c>
      <c r="H775" s="259"/>
      <c r="I775" s="259"/>
      <c r="J775">
        <f t="shared" si="130"/>
        <v>1.6126400000000001</v>
      </c>
    </row>
    <row r="776" spans="1:10">
      <c r="A776" s="185">
        <v>37370</v>
      </c>
      <c r="B776" s="175" t="s">
        <v>9316</v>
      </c>
      <c r="C776" s="176" t="s">
        <v>38</v>
      </c>
      <c r="D776" s="176" t="s">
        <v>83</v>
      </c>
      <c r="E776" s="185">
        <v>0.2</v>
      </c>
      <c r="F776" s="164">
        <f>IF(C776="MAT.",VLOOKUP(A776,INSUMOS_AUX!A:F,6,FALSE),0)</f>
        <v>1.63</v>
      </c>
      <c r="G776" s="185">
        <f>IF(C776="M.O.",VLOOKUP(A776,INSUMOS_AUX!A:F,6,FALSE),0)</f>
        <v>0</v>
      </c>
      <c r="H776" s="259"/>
      <c r="I776" s="259"/>
      <c r="J776">
        <f t="shared" si="130"/>
        <v>3.2</v>
      </c>
    </row>
    <row r="777" spans="1:10">
      <c r="A777" s="185">
        <v>37371</v>
      </c>
      <c r="B777" s="175" t="s">
        <v>9317</v>
      </c>
      <c r="C777" s="176" t="s">
        <v>38</v>
      </c>
      <c r="D777" s="176" t="s">
        <v>83</v>
      </c>
      <c r="E777" s="185">
        <v>0.2</v>
      </c>
      <c r="F777" s="164">
        <f>IF(C777="MAT.",VLOOKUP(A777,INSUMOS_AUX!A:F,6,FALSE),0)</f>
        <v>0.78</v>
      </c>
      <c r="G777" s="185">
        <f>IF(C777="M.O.",VLOOKUP(A777,INSUMOS_AUX!A:F,6,FALSE),0)</f>
        <v>0</v>
      </c>
      <c r="H777" s="259"/>
      <c r="I777" s="259"/>
      <c r="J777">
        <f t="shared" si="130"/>
        <v>3.2</v>
      </c>
    </row>
    <row r="778" spans="1:10">
      <c r="A778" s="185">
        <v>37372</v>
      </c>
      <c r="B778" s="175" t="s">
        <v>9318</v>
      </c>
      <c r="C778" s="176" t="s">
        <v>38</v>
      </c>
      <c r="D778" s="176" t="s">
        <v>83</v>
      </c>
      <c r="E778" s="185">
        <v>0.2</v>
      </c>
      <c r="F778" s="164">
        <f>IF(C778="MAT.",VLOOKUP(A778,INSUMOS_AUX!A:F,6,FALSE),0)</f>
        <v>0.35</v>
      </c>
      <c r="G778" s="185">
        <f>IF(C778="M.O.",VLOOKUP(A778,INSUMOS_AUX!A:F,6,FALSE),0)</f>
        <v>0</v>
      </c>
      <c r="H778" s="259"/>
      <c r="I778" s="259"/>
      <c r="J778">
        <f t="shared" si="130"/>
        <v>3.2</v>
      </c>
    </row>
    <row r="779" spans="1:10">
      <c r="A779" s="185">
        <v>37373</v>
      </c>
      <c r="B779" s="175" t="s">
        <v>9319</v>
      </c>
      <c r="C779" s="176" t="s">
        <v>38</v>
      </c>
      <c r="D779" s="176" t="s">
        <v>83</v>
      </c>
      <c r="E779" s="185">
        <v>0.2</v>
      </c>
      <c r="F779" s="164">
        <f>IF(C779="MAT.",VLOOKUP(A779,INSUMOS_AUX!A:F,6,FALSE),0)</f>
        <v>7.0000000000000007E-2</v>
      </c>
      <c r="G779" s="185">
        <f>IF(C779="M.O.",VLOOKUP(A779,INSUMOS_AUX!A:F,6,FALSE),0)</f>
        <v>0</v>
      </c>
      <c r="H779" s="259"/>
      <c r="I779" s="259"/>
      <c r="J779">
        <f t="shared" si="130"/>
        <v>3.2</v>
      </c>
    </row>
    <row r="780" spans="1:10">
      <c r="A780" s="185">
        <v>4058</v>
      </c>
      <c r="B780" s="175" t="s">
        <v>2847</v>
      </c>
      <c r="C780" s="176" t="s">
        <v>78</v>
      </c>
      <c r="D780" s="176" t="s">
        <v>83</v>
      </c>
      <c r="E780" s="185">
        <v>0.10057000000000001</v>
      </c>
      <c r="F780" s="164">
        <f>IF(C780="MAT.",VLOOKUP(A780,INSUMOS_AUX!A:F,6,FALSE),0)</f>
        <v>0</v>
      </c>
      <c r="G780" s="185">
        <f>IF(C780="M.O.",VLOOKUP(A780,INSUMOS_AUX!A:F,6,FALSE),0)</f>
        <v>27.87</v>
      </c>
      <c r="H780" s="259"/>
      <c r="I780" s="259"/>
      <c r="J780">
        <f t="shared" si="130"/>
        <v>1.6091200000000001</v>
      </c>
    </row>
    <row r="781" spans="1:10">
      <c r="A781" s="185">
        <v>43464</v>
      </c>
      <c r="B781" s="175" t="s">
        <v>16093</v>
      </c>
      <c r="C781" s="176" t="s">
        <v>38</v>
      </c>
      <c r="D781" s="176" t="s">
        <v>83</v>
      </c>
      <c r="E781" s="185">
        <v>0.2</v>
      </c>
      <c r="F781" s="164">
        <f>IF(C781="MAT.",VLOOKUP(A781,INSUMOS_AUX!A:F,6,FALSE),0)</f>
        <v>0.01</v>
      </c>
      <c r="G781" s="185">
        <f>IF(C781="M.O.",VLOOKUP(A781,INSUMOS_AUX!A:F,6,FALSE),0)</f>
        <v>0</v>
      </c>
      <c r="H781" s="259"/>
      <c r="I781" s="259"/>
      <c r="J781">
        <f t="shared" si="130"/>
        <v>3.2</v>
      </c>
    </row>
    <row r="782" spans="1:10">
      <c r="A782" s="185">
        <v>43488</v>
      </c>
      <c r="B782" s="175" t="s">
        <v>16064</v>
      </c>
      <c r="C782" s="176" t="s">
        <v>38</v>
      </c>
      <c r="D782" s="176" t="s">
        <v>83</v>
      </c>
      <c r="E782" s="185">
        <v>0.2</v>
      </c>
      <c r="F782" s="164">
        <f>IF(C782="MAT.",VLOOKUP(A782,INSUMOS_AUX!A:F,6,FALSE),0)</f>
        <v>0.66</v>
      </c>
      <c r="G782" s="185">
        <f>IF(C782="M.O.",VLOOKUP(A782,INSUMOS_AUX!A:F,6,FALSE),0)</f>
        <v>0</v>
      </c>
      <c r="H782" s="259"/>
      <c r="I782" s="259"/>
      <c r="J782">
        <f t="shared" si="130"/>
        <v>3.2</v>
      </c>
    </row>
    <row r="783" spans="1:10">
      <c r="A783" s="78"/>
      <c r="B783" s="79"/>
      <c r="C783" s="79"/>
      <c r="D783" s="79"/>
      <c r="E783" s="79"/>
      <c r="F783" s="79"/>
      <c r="G783" s="79"/>
      <c r="H783" s="257"/>
      <c r="I783" s="257"/>
    </row>
    <row r="784" spans="1:10">
      <c r="A784" s="172" t="s">
        <v>18459</v>
      </c>
      <c r="B784" s="172" t="s">
        <v>4412</v>
      </c>
      <c r="C784" s="173" t="s">
        <v>62</v>
      </c>
      <c r="D784" s="173" t="s">
        <v>2</v>
      </c>
      <c r="E784" s="174">
        <v>70</v>
      </c>
      <c r="F784" s="174">
        <f t="shared" ref="F784:G784" si="131">SUMPRODUCT($E785:$E792,F785:F792)</f>
        <v>1.1748000000000001</v>
      </c>
      <c r="G784" s="174">
        <f t="shared" si="131"/>
        <v>0.81153384000000006</v>
      </c>
      <c r="H784" s="260"/>
      <c r="I784" s="260"/>
    </row>
    <row r="785" spans="1:10">
      <c r="A785" s="185">
        <v>11976</v>
      </c>
      <c r="B785" s="175" t="s">
        <v>4412</v>
      </c>
      <c r="C785" s="176" t="s">
        <v>38</v>
      </c>
      <c r="D785" s="176" t="s">
        <v>2</v>
      </c>
      <c r="E785" s="185">
        <v>1</v>
      </c>
      <c r="F785" s="164">
        <f>IF(C785="MAT.",VLOOKUP(A785,INSUMOS_AUX!A:F,6,FALSE),0)</f>
        <v>0.83</v>
      </c>
      <c r="G785" s="185">
        <f>IF(C785="M.O.",VLOOKUP(A785,INSUMOS_AUX!A:F,6,FALSE),0)</f>
        <v>0</v>
      </c>
      <c r="H785" s="259"/>
      <c r="I785" s="259"/>
      <c r="J785">
        <f t="shared" ref="J785:J792" si="132">$E$784*$E785</f>
        <v>70</v>
      </c>
    </row>
    <row r="786" spans="1:10">
      <c r="A786" s="185">
        <v>247</v>
      </c>
      <c r="B786" s="175" t="s">
        <v>284</v>
      </c>
      <c r="C786" s="176" t="s">
        <v>78</v>
      </c>
      <c r="D786" s="176" t="s">
        <v>83</v>
      </c>
      <c r="E786" s="185">
        <v>8.2056000000000004E-2</v>
      </c>
      <c r="F786" s="164">
        <f>IF(C786="MAT.",VLOOKUP(A786,INSUMOS_AUX!A:F,6,FALSE),0)</f>
        <v>0</v>
      </c>
      <c r="G786" s="185">
        <f>IF(C786="M.O.",VLOOKUP(A786,INSUMOS_AUX!A:F,6,FALSE),0)</f>
        <v>9.89</v>
      </c>
      <c r="H786" s="259"/>
      <c r="I786" s="259"/>
      <c r="J786">
        <f t="shared" si="132"/>
        <v>5.7439200000000001</v>
      </c>
    </row>
    <row r="787" spans="1:10">
      <c r="A787" s="185">
        <v>37370</v>
      </c>
      <c r="B787" s="175" t="s">
        <v>9316</v>
      </c>
      <c r="C787" s="176" t="s">
        <v>38</v>
      </c>
      <c r="D787" s="176" t="s">
        <v>83</v>
      </c>
      <c r="E787" s="185">
        <v>0.08</v>
      </c>
      <c r="F787" s="164">
        <f>IF(C787="MAT.",VLOOKUP(A787,INSUMOS_AUX!A:F,6,FALSE),0)</f>
        <v>1.63</v>
      </c>
      <c r="G787" s="185">
        <f>IF(C787="M.O.",VLOOKUP(A787,INSUMOS_AUX!A:F,6,FALSE),0)</f>
        <v>0</v>
      </c>
      <c r="H787" s="259"/>
      <c r="I787" s="259"/>
      <c r="J787">
        <f t="shared" si="132"/>
        <v>5.6000000000000005</v>
      </c>
    </row>
    <row r="788" spans="1:10">
      <c r="A788" s="185">
        <v>37371</v>
      </c>
      <c r="B788" s="175" t="s">
        <v>9317</v>
      </c>
      <c r="C788" s="176" t="s">
        <v>38</v>
      </c>
      <c r="D788" s="176" t="s">
        <v>83</v>
      </c>
      <c r="E788" s="185">
        <v>0.08</v>
      </c>
      <c r="F788" s="164">
        <f>IF(C788="MAT.",VLOOKUP(A788,INSUMOS_AUX!A:F,6,FALSE),0)</f>
        <v>0.78</v>
      </c>
      <c r="G788" s="185">
        <f>IF(C788="M.O.",VLOOKUP(A788,INSUMOS_AUX!A:F,6,FALSE),0)</f>
        <v>0</v>
      </c>
      <c r="H788" s="259"/>
      <c r="I788" s="259"/>
      <c r="J788">
        <f t="shared" si="132"/>
        <v>5.6000000000000005</v>
      </c>
    </row>
    <row r="789" spans="1:10">
      <c r="A789" s="185">
        <v>37372</v>
      </c>
      <c r="B789" s="175" t="s">
        <v>9318</v>
      </c>
      <c r="C789" s="176" t="s">
        <v>38</v>
      </c>
      <c r="D789" s="176" t="s">
        <v>83</v>
      </c>
      <c r="E789" s="185">
        <v>0.08</v>
      </c>
      <c r="F789" s="164">
        <f>IF(C789="MAT.",VLOOKUP(A789,INSUMOS_AUX!A:F,6,FALSE),0)</f>
        <v>0.35</v>
      </c>
      <c r="G789" s="185">
        <f>IF(C789="M.O.",VLOOKUP(A789,INSUMOS_AUX!A:F,6,FALSE),0)</f>
        <v>0</v>
      </c>
      <c r="H789" s="259"/>
      <c r="I789" s="259"/>
      <c r="J789">
        <f t="shared" si="132"/>
        <v>5.6000000000000005</v>
      </c>
    </row>
    <row r="790" spans="1:10">
      <c r="A790" s="185">
        <v>37373</v>
      </c>
      <c r="B790" s="175" t="s">
        <v>9319</v>
      </c>
      <c r="C790" s="176" t="s">
        <v>38</v>
      </c>
      <c r="D790" s="176" t="s">
        <v>83</v>
      </c>
      <c r="E790" s="185">
        <v>0.08</v>
      </c>
      <c r="F790" s="164">
        <f>IF(C790="MAT.",VLOOKUP(A790,INSUMOS_AUX!A:F,6,FALSE),0)</f>
        <v>7.0000000000000007E-2</v>
      </c>
      <c r="G790" s="185">
        <f>IF(C790="M.O.",VLOOKUP(A790,INSUMOS_AUX!A:F,6,FALSE),0)</f>
        <v>0</v>
      </c>
      <c r="H790" s="259"/>
      <c r="I790" s="259"/>
      <c r="J790">
        <f t="shared" si="132"/>
        <v>5.6000000000000005</v>
      </c>
    </row>
    <row r="791" spans="1:10">
      <c r="A791" s="185">
        <v>43460</v>
      </c>
      <c r="B791" s="175" t="s">
        <v>16085</v>
      </c>
      <c r="C791" s="176" t="s">
        <v>38</v>
      </c>
      <c r="D791" s="176" t="s">
        <v>83</v>
      </c>
      <c r="E791" s="185">
        <v>0.08</v>
      </c>
      <c r="F791" s="164">
        <f>IF(C791="MAT.",VLOOKUP(A791,INSUMOS_AUX!A:F,6,FALSE),0)</f>
        <v>0.55000000000000004</v>
      </c>
      <c r="G791" s="185">
        <f>IF(C791="M.O.",VLOOKUP(A791,INSUMOS_AUX!A:F,6,FALSE),0)</f>
        <v>0</v>
      </c>
      <c r="H791" s="259"/>
      <c r="I791" s="259"/>
      <c r="J791">
        <f t="shared" si="132"/>
        <v>5.6000000000000005</v>
      </c>
    </row>
    <row r="792" spans="1:10">
      <c r="A792" s="185">
        <v>43484</v>
      </c>
      <c r="B792" s="175" t="s">
        <v>16056</v>
      </c>
      <c r="C792" s="176" t="s">
        <v>38</v>
      </c>
      <c r="D792" s="176" t="s">
        <v>83</v>
      </c>
      <c r="E792" s="185">
        <v>0.08</v>
      </c>
      <c r="F792" s="164">
        <f>IF(C792="MAT.",VLOOKUP(A792,INSUMOS_AUX!A:F,6,FALSE),0)</f>
        <v>0.93</v>
      </c>
      <c r="G792" s="185">
        <f>IF(C792="M.O.",VLOOKUP(A792,INSUMOS_AUX!A:F,6,FALSE),0)</f>
        <v>0</v>
      </c>
      <c r="H792" s="259"/>
      <c r="I792" s="259"/>
      <c r="J792">
        <f t="shared" si="132"/>
        <v>5.6000000000000005</v>
      </c>
    </row>
    <row r="793" spans="1:10">
      <c r="A793" s="78"/>
      <c r="B793" s="79"/>
      <c r="C793" s="79"/>
      <c r="D793" s="79"/>
      <c r="E793" s="79"/>
      <c r="F793" s="79"/>
      <c r="G793" s="79"/>
      <c r="H793" s="257"/>
      <c r="I793" s="257"/>
    </row>
    <row r="794" spans="1:10">
      <c r="A794" s="172" t="s">
        <v>18520</v>
      </c>
      <c r="B794" s="172" t="s">
        <v>18605</v>
      </c>
      <c r="C794" s="173" t="s">
        <v>62</v>
      </c>
      <c r="D794" s="173" t="s">
        <v>65</v>
      </c>
      <c r="E794" s="174">
        <v>20</v>
      </c>
      <c r="F794" s="174">
        <f t="shared" ref="F794:G794" si="133">SUMPRODUCT($E795:$E802,F795:F802)</f>
        <v>0.67749999999999999</v>
      </c>
      <c r="G794" s="174">
        <f t="shared" si="133"/>
        <v>8.0329629999999999E-2</v>
      </c>
      <c r="H794" s="260"/>
      <c r="I794" s="260"/>
    </row>
    <row r="795" spans="1:10">
      <c r="A795" s="185">
        <v>251</v>
      </c>
      <c r="B795" s="175" t="s">
        <v>629</v>
      </c>
      <c r="C795" s="176" t="s">
        <v>78</v>
      </c>
      <c r="D795" s="176" t="s">
        <v>83</v>
      </c>
      <c r="E795" s="185">
        <v>5.0394999999999997E-3</v>
      </c>
      <c r="F795" s="164">
        <f>IF(C795="MAT.",VLOOKUP(A795,INSUMOS_AUX!A:F,6,FALSE),0)</f>
        <v>0</v>
      </c>
      <c r="G795" s="185">
        <f>IF(C795="M.O.",VLOOKUP(A795,INSUMOS_AUX!A:F,6,FALSE),0)</f>
        <v>15.94</v>
      </c>
      <c r="H795" s="259"/>
      <c r="I795" s="259"/>
      <c r="J795">
        <f t="shared" ref="J795:J802" si="134">$E$794*$E795</f>
        <v>0.10078999999999999</v>
      </c>
    </row>
    <row r="796" spans="1:10">
      <c r="A796" s="185">
        <v>37370</v>
      </c>
      <c r="B796" s="175" t="s">
        <v>9316</v>
      </c>
      <c r="C796" s="176" t="s">
        <v>38</v>
      </c>
      <c r="D796" s="176" t="s">
        <v>83</v>
      </c>
      <c r="E796" s="185">
        <v>5.0000000000000001E-3</v>
      </c>
      <c r="F796" s="164">
        <f>IF(C796="MAT.",VLOOKUP(A796,INSUMOS_AUX!A:F,6,FALSE),0)</f>
        <v>1.63</v>
      </c>
      <c r="G796" s="185">
        <f>IF(C796="M.O.",VLOOKUP(A796,INSUMOS_AUX!A:F,6,FALSE),0)</f>
        <v>0</v>
      </c>
      <c r="H796" s="259"/>
      <c r="I796" s="259"/>
      <c r="J796">
        <f t="shared" si="134"/>
        <v>0.1</v>
      </c>
    </row>
    <row r="797" spans="1:10">
      <c r="A797" s="185">
        <v>37371</v>
      </c>
      <c r="B797" s="175" t="s">
        <v>9317</v>
      </c>
      <c r="C797" s="176" t="s">
        <v>38</v>
      </c>
      <c r="D797" s="176" t="s">
        <v>83</v>
      </c>
      <c r="E797" s="185">
        <v>5.0000000000000001E-3</v>
      </c>
      <c r="F797" s="164">
        <f>IF(C797="MAT.",VLOOKUP(A797,INSUMOS_AUX!A:F,6,FALSE),0)</f>
        <v>0.78</v>
      </c>
      <c r="G797" s="185">
        <f>IF(C797="M.O.",VLOOKUP(A797,INSUMOS_AUX!A:F,6,FALSE),0)</f>
        <v>0</v>
      </c>
      <c r="H797" s="259"/>
      <c r="I797" s="259"/>
      <c r="J797">
        <f t="shared" si="134"/>
        <v>0.1</v>
      </c>
    </row>
    <row r="798" spans="1:10">
      <c r="A798" s="185">
        <v>37372</v>
      </c>
      <c r="B798" s="175" t="s">
        <v>9318</v>
      </c>
      <c r="C798" s="176" t="s">
        <v>38</v>
      </c>
      <c r="D798" s="176" t="s">
        <v>83</v>
      </c>
      <c r="E798" s="185">
        <v>5.0000000000000001E-3</v>
      </c>
      <c r="F798" s="164">
        <f>IF(C798="MAT.",VLOOKUP(A798,INSUMOS_AUX!A:F,6,FALSE),0)</f>
        <v>0.35</v>
      </c>
      <c r="G798" s="185">
        <f>IF(C798="M.O.",VLOOKUP(A798,INSUMOS_AUX!A:F,6,FALSE),0)</f>
        <v>0</v>
      </c>
      <c r="H798" s="259"/>
      <c r="I798" s="259"/>
      <c r="J798">
        <f t="shared" si="134"/>
        <v>0.1</v>
      </c>
    </row>
    <row r="799" spans="1:10">
      <c r="A799" s="185">
        <v>37373</v>
      </c>
      <c r="B799" s="175" t="s">
        <v>9319</v>
      </c>
      <c r="C799" s="176" t="s">
        <v>38</v>
      </c>
      <c r="D799" s="176" t="s">
        <v>83</v>
      </c>
      <c r="E799" s="185">
        <v>5.0000000000000001E-3</v>
      </c>
      <c r="F799" s="164">
        <f>IF(C799="MAT.",VLOOKUP(A799,INSUMOS_AUX!A:F,6,FALSE),0)</f>
        <v>7.0000000000000007E-2</v>
      </c>
      <c r="G799" s="185">
        <f>IF(C799="M.O.",VLOOKUP(A799,INSUMOS_AUX!A:F,6,FALSE),0)</f>
        <v>0</v>
      </c>
      <c r="H799" s="259"/>
      <c r="I799" s="259"/>
      <c r="J799">
        <f t="shared" si="134"/>
        <v>0.1</v>
      </c>
    </row>
    <row r="800" spans="1:10">
      <c r="A800" s="185">
        <v>43464</v>
      </c>
      <c r="B800" s="175" t="s">
        <v>16093</v>
      </c>
      <c r="C800" s="176" t="s">
        <v>38</v>
      </c>
      <c r="D800" s="176" t="s">
        <v>83</v>
      </c>
      <c r="E800" s="185">
        <v>5.0000000000000001E-3</v>
      </c>
      <c r="F800" s="164">
        <f>IF(C800="MAT.",VLOOKUP(A800,INSUMOS_AUX!A:F,6,FALSE),0)</f>
        <v>0.01</v>
      </c>
      <c r="G800" s="185">
        <f>IF(C800="M.O.",VLOOKUP(A800,INSUMOS_AUX!A:F,6,FALSE),0)</f>
        <v>0</v>
      </c>
      <c r="H800" s="259"/>
      <c r="I800" s="259"/>
      <c r="J800">
        <f t="shared" si="134"/>
        <v>0.1</v>
      </c>
    </row>
    <row r="801" spans="1:10">
      <c r="A801" s="185">
        <v>43488</v>
      </c>
      <c r="B801" s="175" t="s">
        <v>16064</v>
      </c>
      <c r="C801" s="176" t="s">
        <v>38</v>
      </c>
      <c r="D801" s="176" t="s">
        <v>83</v>
      </c>
      <c r="E801" s="185">
        <v>5.0000000000000001E-3</v>
      </c>
      <c r="F801" s="164">
        <f>IF(C801="MAT.",VLOOKUP(A801,INSUMOS_AUX!A:F,6,FALSE),0)</f>
        <v>0.66</v>
      </c>
      <c r="G801" s="185">
        <f>IF(C801="M.O.",VLOOKUP(A801,INSUMOS_AUX!A:F,6,FALSE),0)</f>
        <v>0</v>
      </c>
      <c r="H801" s="259"/>
      <c r="I801" s="259"/>
      <c r="J801">
        <f t="shared" si="134"/>
        <v>0.1</v>
      </c>
    </row>
    <row r="802" spans="1:10">
      <c r="A802" s="185" t="s">
        <v>18606</v>
      </c>
      <c r="B802" s="175" t="s">
        <v>18605</v>
      </c>
      <c r="C802" s="176" t="s">
        <v>38</v>
      </c>
      <c r="D802" s="176" t="s">
        <v>65</v>
      </c>
      <c r="E802" s="185">
        <v>1</v>
      </c>
      <c r="F802" s="164">
        <f>IF(C802="MAT.",VLOOKUP(A802,INSUMOS_AUX!A:F,6,FALSE),0)</f>
        <v>0.66</v>
      </c>
      <c r="G802" s="185">
        <f>IF(C802="M.O.",VLOOKUP(A802,INSUMOS_AUX!A:F,6,FALSE),0)</f>
        <v>0</v>
      </c>
      <c r="H802" s="259"/>
      <c r="I802" s="259"/>
      <c r="J802">
        <f t="shared" si="134"/>
        <v>20</v>
      </c>
    </row>
    <row r="803" spans="1:10">
      <c r="A803" s="78"/>
      <c r="B803" s="79"/>
      <c r="C803" s="79"/>
      <c r="D803" s="79"/>
      <c r="E803" s="79"/>
      <c r="F803" s="79"/>
      <c r="G803" s="79"/>
      <c r="H803" s="257"/>
      <c r="I803" s="257"/>
    </row>
    <row r="804" spans="1:10">
      <c r="A804" s="172" t="s">
        <v>18522</v>
      </c>
      <c r="B804" s="172" t="s">
        <v>18607</v>
      </c>
      <c r="C804" s="173" t="s">
        <v>62</v>
      </c>
      <c r="D804" s="173" t="s">
        <v>2</v>
      </c>
      <c r="E804" s="174">
        <v>8</v>
      </c>
      <c r="F804" s="174">
        <f t="shared" ref="F804:G804" si="135">SUMPRODUCT($E805:$E813,F805:F813)</f>
        <v>82.28</v>
      </c>
      <c r="G804" s="174">
        <f t="shared" si="135"/>
        <v>15.433174750000001</v>
      </c>
      <c r="H804" s="260"/>
      <c r="I804" s="260"/>
    </row>
    <row r="805" spans="1:10">
      <c r="A805" s="185">
        <v>251</v>
      </c>
      <c r="B805" s="175" t="s">
        <v>629</v>
      </c>
      <c r="C805" s="176" t="s">
        <v>78</v>
      </c>
      <c r="D805" s="176" t="s">
        <v>83</v>
      </c>
      <c r="E805" s="185">
        <v>0.352765</v>
      </c>
      <c r="F805" s="164">
        <f>IF(C805="MAT.",VLOOKUP(A805,INSUMOS_AUX!A:F,6,FALSE),0)</f>
        <v>0</v>
      </c>
      <c r="G805" s="185">
        <f>IF(C805="M.O.",VLOOKUP(A805,INSUMOS_AUX!A:F,6,FALSE),0)</f>
        <v>15.94</v>
      </c>
      <c r="H805" s="259"/>
      <c r="I805" s="259"/>
      <c r="J805">
        <f t="shared" ref="J805:J813" si="136">$E$804*$E805</f>
        <v>2.82212</v>
      </c>
    </row>
    <row r="806" spans="1:10">
      <c r="A806" s="185">
        <v>37370</v>
      </c>
      <c r="B806" s="175" t="s">
        <v>9316</v>
      </c>
      <c r="C806" s="176" t="s">
        <v>38</v>
      </c>
      <c r="D806" s="176" t="s">
        <v>83</v>
      </c>
      <c r="E806" s="185">
        <v>0.7</v>
      </c>
      <c r="F806" s="164">
        <f>IF(C806="MAT.",VLOOKUP(A806,INSUMOS_AUX!A:F,6,FALSE),0)</f>
        <v>1.63</v>
      </c>
      <c r="G806" s="185">
        <f>IF(C806="M.O.",VLOOKUP(A806,INSUMOS_AUX!A:F,6,FALSE),0)</f>
        <v>0</v>
      </c>
      <c r="H806" s="259"/>
      <c r="I806" s="259"/>
      <c r="J806">
        <f t="shared" si="136"/>
        <v>5.6</v>
      </c>
    </row>
    <row r="807" spans="1:10">
      <c r="A807" s="185">
        <v>37371</v>
      </c>
      <c r="B807" s="175" t="s">
        <v>9317</v>
      </c>
      <c r="C807" s="176" t="s">
        <v>38</v>
      </c>
      <c r="D807" s="176" t="s">
        <v>83</v>
      </c>
      <c r="E807" s="185">
        <v>0.7</v>
      </c>
      <c r="F807" s="164">
        <f>IF(C807="MAT.",VLOOKUP(A807,INSUMOS_AUX!A:F,6,FALSE),0)</f>
        <v>0.78</v>
      </c>
      <c r="G807" s="185">
        <f>IF(C807="M.O.",VLOOKUP(A807,INSUMOS_AUX!A:F,6,FALSE),0)</f>
        <v>0</v>
      </c>
      <c r="H807" s="259"/>
      <c r="I807" s="259"/>
      <c r="J807">
        <f t="shared" si="136"/>
        <v>5.6</v>
      </c>
    </row>
    <row r="808" spans="1:10">
      <c r="A808" s="185">
        <v>37372</v>
      </c>
      <c r="B808" s="175" t="s">
        <v>9318</v>
      </c>
      <c r="C808" s="176" t="s">
        <v>38</v>
      </c>
      <c r="D808" s="176" t="s">
        <v>83</v>
      </c>
      <c r="E808" s="185">
        <v>0.7</v>
      </c>
      <c r="F808" s="164">
        <f>IF(C808="MAT.",VLOOKUP(A808,INSUMOS_AUX!A:F,6,FALSE),0)</f>
        <v>0.35</v>
      </c>
      <c r="G808" s="185">
        <f>IF(C808="M.O.",VLOOKUP(A808,INSUMOS_AUX!A:F,6,FALSE),0)</f>
        <v>0</v>
      </c>
      <c r="H808" s="259"/>
      <c r="I808" s="259"/>
      <c r="J808">
        <f t="shared" si="136"/>
        <v>5.6</v>
      </c>
    </row>
    <row r="809" spans="1:10">
      <c r="A809" s="185">
        <v>37373</v>
      </c>
      <c r="B809" s="175" t="s">
        <v>9319</v>
      </c>
      <c r="C809" s="176" t="s">
        <v>38</v>
      </c>
      <c r="D809" s="176" t="s">
        <v>83</v>
      </c>
      <c r="E809" s="185">
        <v>0.7</v>
      </c>
      <c r="F809" s="164">
        <f>IF(C809="MAT.",VLOOKUP(A809,INSUMOS_AUX!A:F,6,FALSE),0)</f>
        <v>7.0000000000000007E-2</v>
      </c>
      <c r="G809" s="185">
        <f>IF(C809="M.O.",VLOOKUP(A809,INSUMOS_AUX!A:F,6,FALSE),0)</f>
        <v>0</v>
      </c>
      <c r="H809" s="259"/>
      <c r="I809" s="259"/>
      <c r="J809">
        <f t="shared" si="136"/>
        <v>5.6</v>
      </c>
    </row>
    <row r="810" spans="1:10">
      <c r="A810" s="185">
        <v>4058</v>
      </c>
      <c r="B810" s="175" t="s">
        <v>2847</v>
      </c>
      <c r="C810" s="176" t="s">
        <v>78</v>
      </c>
      <c r="D810" s="176" t="s">
        <v>83</v>
      </c>
      <c r="E810" s="185">
        <v>0.351995</v>
      </c>
      <c r="F810" s="164">
        <f>IF(C810="MAT.",VLOOKUP(A810,INSUMOS_AUX!A:F,6,FALSE),0)</f>
        <v>0</v>
      </c>
      <c r="G810" s="185">
        <f>IF(C810="M.O.",VLOOKUP(A810,INSUMOS_AUX!A:F,6,FALSE),0)</f>
        <v>27.87</v>
      </c>
      <c r="H810" s="259"/>
      <c r="I810" s="259"/>
      <c r="J810">
        <f t="shared" si="136"/>
        <v>2.81596</v>
      </c>
    </row>
    <row r="811" spans="1:10">
      <c r="A811" s="185">
        <v>43464</v>
      </c>
      <c r="B811" s="175" t="s">
        <v>16093</v>
      </c>
      <c r="C811" s="176" t="s">
        <v>38</v>
      </c>
      <c r="D811" s="176" t="s">
        <v>83</v>
      </c>
      <c r="E811" s="185">
        <v>0.7</v>
      </c>
      <c r="F811" s="164">
        <f>IF(C811="MAT.",VLOOKUP(A811,INSUMOS_AUX!A:F,6,FALSE),0)</f>
        <v>0.01</v>
      </c>
      <c r="G811" s="185">
        <f>IF(C811="M.O.",VLOOKUP(A811,INSUMOS_AUX!A:F,6,FALSE),0)</f>
        <v>0</v>
      </c>
      <c r="H811" s="259"/>
      <c r="I811" s="259"/>
      <c r="J811">
        <f t="shared" si="136"/>
        <v>5.6</v>
      </c>
    </row>
    <row r="812" spans="1:10">
      <c r="A812" s="185">
        <v>43488</v>
      </c>
      <c r="B812" s="175" t="s">
        <v>16064</v>
      </c>
      <c r="C812" s="176" t="s">
        <v>38</v>
      </c>
      <c r="D812" s="176" t="s">
        <v>83</v>
      </c>
      <c r="E812" s="185">
        <v>0.7</v>
      </c>
      <c r="F812" s="164">
        <f>IF(C812="MAT.",VLOOKUP(A812,INSUMOS_AUX!A:F,6,FALSE),0)</f>
        <v>0.66</v>
      </c>
      <c r="G812" s="185">
        <f>IF(C812="M.O.",VLOOKUP(A812,INSUMOS_AUX!A:F,6,FALSE),0)</f>
        <v>0</v>
      </c>
      <c r="H812" s="259"/>
      <c r="I812" s="259"/>
      <c r="J812">
        <f t="shared" si="136"/>
        <v>5.6</v>
      </c>
    </row>
    <row r="813" spans="1:10">
      <c r="A813" s="185" t="s">
        <v>18608</v>
      </c>
      <c r="B813" s="175" t="s">
        <v>18609</v>
      </c>
      <c r="C813" s="176" t="s">
        <v>38</v>
      </c>
      <c r="D813" s="176" t="s">
        <v>2</v>
      </c>
      <c r="E813" s="185">
        <v>1</v>
      </c>
      <c r="F813" s="164">
        <f>IF(C813="MAT.",VLOOKUP(A813,INSUMOS_AUX!A:F,6,FALSE),0)</f>
        <v>79.83</v>
      </c>
      <c r="G813" s="185">
        <f>IF(C813="M.O.",VLOOKUP(A813,INSUMOS_AUX!A:F,6,FALSE),0)</f>
        <v>0</v>
      </c>
      <c r="H813" s="259"/>
      <c r="I813" s="259"/>
      <c r="J813">
        <f t="shared" si="136"/>
        <v>8</v>
      </c>
    </row>
    <row r="814" spans="1:10">
      <c r="A814" s="78"/>
      <c r="B814" s="79"/>
      <c r="C814" s="79"/>
      <c r="D814" s="79"/>
      <c r="E814" s="79"/>
      <c r="F814" s="79"/>
      <c r="G814" s="79"/>
      <c r="H814" s="257"/>
      <c r="I814" s="257"/>
    </row>
    <row r="815" spans="1:10">
      <c r="A815" s="172" t="s">
        <v>18524</v>
      </c>
      <c r="B815" s="172" t="s">
        <v>18610</v>
      </c>
      <c r="C815" s="173" t="s">
        <v>62</v>
      </c>
      <c r="D815" s="173" t="s">
        <v>2</v>
      </c>
      <c r="E815" s="174">
        <v>10</v>
      </c>
      <c r="F815" s="174">
        <f t="shared" ref="F815:G815" si="137">SUMPRODUCT($E816:$E824,F816:F824)</f>
        <v>29.94</v>
      </c>
      <c r="G815" s="174">
        <f t="shared" si="137"/>
        <v>8.818957000000001</v>
      </c>
      <c r="H815" s="260"/>
      <c r="I815" s="260"/>
    </row>
    <row r="816" spans="1:10">
      <c r="A816" s="185">
        <v>251</v>
      </c>
      <c r="B816" s="175" t="s">
        <v>629</v>
      </c>
      <c r="C816" s="176" t="s">
        <v>78</v>
      </c>
      <c r="D816" s="176" t="s">
        <v>83</v>
      </c>
      <c r="E816" s="185">
        <v>0.20158000000000001</v>
      </c>
      <c r="F816" s="164">
        <f>IF(C816="MAT.",VLOOKUP(A816,INSUMOS_AUX!A:F,6,FALSE),0)</f>
        <v>0</v>
      </c>
      <c r="G816" s="185">
        <f>IF(C816="M.O.",VLOOKUP(A816,INSUMOS_AUX!A:F,6,FALSE),0)</f>
        <v>15.94</v>
      </c>
      <c r="H816" s="259"/>
      <c r="I816" s="259"/>
      <c r="J816">
        <f t="shared" ref="J816:J824" si="138">$E$815*$E816</f>
        <v>2.0158</v>
      </c>
    </row>
    <row r="817" spans="1:10">
      <c r="A817" s="185">
        <v>26018</v>
      </c>
      <c r="B817" s="175" t="s">
        <v>1758</v>
      </c>
      <c r="C817" s="176" t="s">
        <v>38</v>
      </c>
      <c r="D817" s="176" t="s">
        <v>2</v>
      </c>
      <c r="E817" s="185">
        <v>1</v>
      </c>
      <c r="F817" s="164">
        <f>IF(C817="MAT.",VLOOKUP(A817,INSUMOS_AUX!A:F,6,FALSE),0)</f>
        <v>28.54</v>
      </c>
      <c r="G817" s="185">
        <f>IF(C817="M.O.",VLOOKUP(A817,INSUMOS_AUX!A:F,6,FALSE),0)</f>
        <v>0</v>
      </c>
      <c r="H817" s="259"/>
      <c r="I817" s="259"/>
      <c r="J817">
        <f t="shared" si="138"/>
        <v>10</v>
      </c>
    </row>
    <row r="818" spans="1:10">
      <c r="A818" s="185">
        <v>37370</v>
      </c>
      <c r="B818" s="175" t="s">
        <v>9316</v>
      </c>
      <c r="C818" s="176" t="s">
        <v>38</v>
      </c>
      <c r="D818" s="176" t="s">
        <v>83</v>
      </c>
      <c r="E818" s="185">
        <v>0.4</v>
      </c>
      <c r="F818" s="164">
        <f>IF(C818="MAT.",VLOOKUP(A818,INSUMOS_AUX!A:F,6,FALSE),0)</f>
        <v>1.63</v>
      </c>
      <c r="G818" s="185">
        <f>IF(C818="M.O.",VLOOKUP(A818,INSUMOS_AUX!A:F,6,FALSE),0)</f>
        <v>0</v>
      </c>
      <c r="H818" s="259"/>
      <c r="I818" s="259"/>
      <c r="J818">
        <f t="shared" si="138"/>
        <v>4</v>
      </c>
    </row>
    <row r="819" spans="1:10">
      <c r="A819" s="185">
        <v>37371</v>
      </c>
      <c r="B819" s="175" t="s">
        <v>9317</v>
      </c>
      <c r="C819" s="176" t="s">
        <v>38</v>
      </c>
      <c r="D819" s="176" t="s">
        <v>83</v>
      </c>
      <c r="E819" s="185">
        <v>0.4</v>
      </c>
      <c r="F819" s="164">
        <f>IF(C819="MAT.",VLOOKUP(A819,INSUMOS_AUX!A:F,6,FALSE),0)</f>
        <v>0.78</v>
      </c>
      <c r="G819" s="185">
        <f>IF(C819="M.O.",VLOOKUP(A819,INSUMOS_AUX!A:F,6,FALSE),0)</f>
        <v>0</v>
      </c>
      <c r="H819" s="259"/>
      <c r="I819" s="259"/>
      <c r="J819">
        <f t="shared" si="138"/>
        <v>4</v>
      </c>
    </row>
    <row r="820" spans="1:10">
      <c r="A820" s="185">
        <v>37372</v>
      </c>
      <c r="B820" s="175" t="s">
        <v>9318</v>
      </c>
      <c r="C820" s="176" t="s">
        <v>38</v>
      </c>
      <c r="D820" s="176" t="s">
        <v>83</v>
      </c>
      <c r="E820" s="185">
        <v>0.4</v>
      </c>
      <c r="F820" s="164">
        <f>IF(C820="MAT.",VLOOKUP(A820,INSUMOS_AUX!A:F,6,FALSE),0)</f>
        <v>0.35</v>
      </c>
      <c r="G820" s="185">
        <f>IF(C820="M.O.",VLOOKUP(A820,INSUMOS_AUX!A:F,6,FALSE),0)</f>
        <v>0</v>
      </c>
      <c r="H820" s="259"/>
      <c r="I820" s="259"/>
      <c r="J820">
        <f t="shared" si="138"/>
        <v>4</v>
      </c>
    </row>
    <row r="821" spans="1:10">
      <c r="A821" s="185">
        <v>37373</v>
      </c>
      <c r="B821" s="175" t="s">
        <v>9319</v>
      </c>
      <c r="C821" s="176" t="s">
        <v>38</v>
      </c>
      <c r="D821" s="176" t="s">
        <v>83</v>
      </c>
      <c r="E821" s="185">
        <v>0.4</v>
      </c>
      <c r="F821" s="164">
        <f>IF(C821="MAT.",VLOOKUP(A821,INSUMOS_AUX!A:F,6,FALSE),0)</f>
        <v>7.0000000000000007E-2</v>
      </c>
      <c r="G821" s="185">
        <f>IF(C821="M.O.",VLOOKUP(A821,INSUMOS_AUX!A:F,6,FALSE),0)</f>
        <v>0</v>
      </c>
      <c r="H821" s="259"/>
      <c r="I821" s="259"/>
      <c r="J821">
        <f t="shared" si="138"/>
        <v>4</v>
      </c>
    </row>
    <row r="822" spans="1:10">
      <c r="A822" s="185">
        <v>4058</v>
      </c>
      <c r="B822" s="175" t="s">
        <v>2847</v>
      </c>
      <c r="C822" s="176" t="s">
        <v>78</v>
      </c>
      <c r="D822" s="176" t="s">
        <v>83</v>
      </c>
      <c r="E822" s="185">
        <v>0.20114000000000001</v>
      </c>
      <c r="F822" s="164">
        <f>IF(C822="MAT.",VLOOKUP(A822,INSUMOS_AUX!A:F,6,FALSE),0)</f>
        <v>0</v>
      </c>
      <c r="G822" s="185">
        <f>IF(C822="M.O.",VLOOKUP(A822,INSUMOS_AUX!A:F,6,FALSE),0)</f>
        <v>27.87</v>
      </c>
      <c r="H822" s="259"/>
      <c r="I822" s="259"/>
      <c r="J822">
        <f t="shared" si="138"/>
        <v>2.0114000000000001</v>
      </c>
    </row>
    <row r="823" spans="1:10">
      <c r="A823" s="185">
        <v>43464</v>
      </c>
      <c r="B823" s="175" t="s">
        <v>16093</v>
      </c>
      <c r="C823" s="176" t="s">
        <v>38</v>
      </c>
      <c r="D823" s="176" t="s">
        <v>83</v>
      </c>
      <c r="E823" s="185">
        <v>0.4</v>
      </c>
      <c r="F823" s="164">
        <f>IF(C823="MAT.",VLOOKUP(A823,INSUMOS_AUX!A:F,6,FALSE),0)</f>
        <v>0.01</v>
      </c>
      <c r="G823" s="185">
        <f>IF(C823="M.O.",VLOOKUP(A823,INSUMOS_AUX!A:F,6,FALSE),0)</f>
        <v>0</v>
      </c>
      <c r="H823" s="259"/>
      <c r="I823" s="259"/>
      <c r="J823">
        <f t="shared" si="138"/>
        <v>4</v>
      </c>
    </row>
    <row r="824" spans="1:10">
      <c r="A824" s="185">
        <v>43488</v>
      </c>
      <c r="B824" s="175" t="s">
        <v>16064</v>
      </c>
      <c r="C824" s="176" t="s">
        <v>38</v>
      </c>
      <c r="D824" s="176" t="s">
        <v>83</v>
      </c>
      <c r="E824" s="185">
        <v>0.4</v>
      </c>
      <c r="F824" s="164">
        <f>IF(C824="MAT.",VLOOKUP(A824,INSUMOS_AUX!A:F,6,FALSE),0)</f>
        <v>0.66</v>
      </c>
      <c r="G824" s="185">
        <f>IF(C824="M.O.",VLOOKUP(A824,INSUMOS_AUX!A:F,6,FALSE),0)</f>
        <v>0</v>
      </c>
      <c r="H824" s="259"/>
      <c r="I824" s="259"/>
      <c r="J824">
        <f t="shared" si="138"/>
        <v>4</v>
      </c>
    </row>
    <row r="825" spans="1:10">
      <c r="A825" s="78"/>
      <c r="B825" s="79"/>
      <c r="C825" s="79"/>
      <c r="D825" s="79"/>
      <c r="E825" s="79"/>
      <c r="F825" s="79"/>
      <c r="G825" s="79"/>
      <c r="H825" s="257"/>
      <c r="I825" s="257"/>
    </row>
    <row r="826" spans="1:10">
      <c r="A826" s="172" t="s">
        <v>18526</v>
      </c>
      <c r="B826" s="172" t="s">
        <v>18611</v>
      </c>
      <c r="C826" s="173" t="s">
        <v>62</v>
      </c>
      <c r="D826" s="173" t="s">
        <v>2</v>
      </c>
      <c r="E826" s="174">
        <v>5</v>
      </c>
      <c r="F826" s="174">
        <f t="shared" ref="F826:G826" si="139">SUMPRODUCT($E827:$E835,F827:F835)</f>
        <v>28.35</v>
      </c>
      <c r="G826" s="174">
        <f t="shared" si="139"/>
        <v>8.818957000000001</v>
      </c>
      <c r="H826" s="260"/>
      <c r="I826" s="260"/>
    </row>
    <row r="827" spans="1:10">
      <c r="A827" s="185">
        <v>251</v>
      </c>
      <c r="B827" s="175" t="s">
        <v>629</v>
      </c>
      <c r="C827" s="176" t="s">
        <v>78</v>
      </c>
      <c r="D827" s="176" t="s">
        <v>83</v>
      </c>
      <c r="E827" s="185">
        <v>0.20158000000000001</v>
      </c>
      <c r="F827" s="164">
        <f>IF(C827="MAT.",VLOOKUP(A827,INSUMOS_AUX!A:F,6,FALSE),0)</f>
        <v>0</v>
      </c>
      <c r="G827" s="185">
        <f>IF(C827="M.O.",VLOOKUP(A827,INSUMOS_AUX!A:F,6,FALSE),0)</f>
        <v>15.94</v>
      </c>
      <c r="H827" s="259"/>
      <c r="I827" s="259"/>
      <c r="J827">
        <f t="shared" ref="J827:J835" si="140">$E$826*$E827</f>
        <v>1.0079</v>
      </c>
    </row>
    <row r="828" spans="1:10">
      <c r="A828" s="185">
        <v>26019</v>
      </c>
      <c r="B828" s="175" t="s">
        <v>18612</v>
      </c>
      <c r="C828" s="176" t="s">
        <v>38</v>
      </c>
      <c r="D828" s="176" t="s">
        <v>2</v>
      </c>
      <c r="E828" s="185">
        <v>1</v>
      </c>
      <c r="F828" s="164">
        <f>IF(C828="MAT.",VLOOKUP(A828,INSUMOS_AUX!A:F,6,FALSE),0)</f>
        <v>26.95</v>
      </c>
      <c r="G828" s="185">
        <f>IF(C828="M.O.",VLOOKUP(A828,INSUMOS_AUX!A:F,6,FALSE),0)</f>
        <v>0</v>
      </c>
      <c r="H828" s="259"/>
      <c r="I828" s="259"/>
      <c r="J828">
        <f t="shared" si="140"/>
        <v>5</v>
      </c>
    </row>
    <row r="829" spans="1:10">
      <c r="A829" s="185">
        <v>37370</v>
      </c>
      <c r="B829" s="175" t="s">
        <v>9316</v>
      </c>
      <c r="C829" s="176" t="s">
        <v>38</v>
      </c>
      <c r="D829" s="176" t="s">
        <v>83</v>
      </c>
      <c r="E829" s="185">
        <v>0.4</v>
      </c>
      <c r="F829" s="164">
        <f>IF(C829="MAT.",VLOOKUP(A829,INSUMOS_AUX!A:F,6,FALSE),0)</f>
        <v>1.63</v>
      </c>
      <c r="G829" s="185">
        <f>IF(C829="M.O.",VLOOKUP(A829,INSUMOS_AUX!A:F,6,FALSE),0)</f>
        <v>0</v>
      </c>
      <c r="H829" s="259"/>
      <c r="I829" s="259"/>
      <c r="J829">
        <f t="shared" si="140"/>
        <v>2</v>
      </c>
    </row>
    <row r="830" spans="1:10">
      <c r="A830" s="185">
        <v>37371</v>
      </c>
      <c r="B830" s="175" t="s">
        <v>9317</v>
      </c>
      <c r="C830" s="176" t="s">
        <v>38</v>
      </c>
      <c r="D830" s="176" t="s">
        <v>83</v>
      </c>
      <c r="E830" s="185">
        <v>0.4</v>
      </c>
      <c r="F830" s="164">
        <f>IF(C830="MAT.",VLOOKUP(A830,INSUMOS_AUX!A:F,6,FALSE),0)</f>
        <v>0.78</v>
      </c>
      <c r="G830" s="185">
        <f>IF(C830="M.O.",VLOOKUP(A830,INSUMOS_AUX!A:F,6,FALSE),0)</f>
        <v>0</v>
      </c>
      <c r="H830" s="259"/>
      <c r="I830" s="259"/>
      <c r="J830">
        <f t="shared" si="140"/>
        <v>2</v>
      </c>
    </row>
    <row r="831" spans="1:10">
      <c r="A831" s="185">
        <v>37372</v>
      </c>
      <c r="B831" s="175" t="s">
        <v>9318</v>
      </c>
      <c r="C831" s="176" t="s">
        <v>38</v>
      </c>
      <c r="D831" s="176" t="s">
        <v>83</v>
      </c>
      <c r="E831" s="185">
        <v>0.4</v>
      </c>
      <c r="F831" s="164">
        <f>IF(C831="MAT.",VLOOKUP(A831,INSUMOS_AUX!A:F,6,FALSE),0)</f>
        <v>0.35</v>
      </c>
      <c r="G831" s="185">
        <f>IF(C831="M.O.",VLOOKUP(A831,INSUMOS_AUX!A:F,6,FALSE),0)</f>
        <v>0</v>
      </c>
      <c r="H831" s="259"/>
      <c r="I831" s="259"/>
      <c r="J831">
        <f t="shared" si="140"/>
        <v>2</v>
      </c>
    </row>
    <row r="832" spans="1:10">
      <c r="A832" s="185">
        <v>37373</v>
      </c>
      <c r="B832" s="175" t="s">
        <v>9319</v>
      </c>
      <c r="C832" s="176" t="s">
        <v>38</v>
      </c>
      <c r="D832" s="176" t="s">
        <v>83</v>
      </c>
      <c r="E832" s="185">
        <v>0.4</v>
      </c>
      <c r="F832" s="164">
        <f>IF(C832="MAT.",VLOOKUP(A832,INSUMOS_AUX!A:F,6,FALSE),0)</f>
        <v>7.0000000000000007E-2</v>
      </c>
      <c r="G832" s="185">
        <f>IF(C832="M.O.",VLOOKUP(A832,INSUMOS_AUX!A:F,6,FALSE),0)</f>
        <v>0</v>
      </c>
      <c r="H832" s="259"/>
      <c r="I832" s="259"/>
      <c r="J832">
        <f t="shared" si="140"/>
        <v>2</v>
      </c>
    </row>
    <row r="833" spans="1:10">
      <c r="A833" s="185">
        <v>4058</v>
      </c>
      <c r="B833" s="175" t="s">
        <v>2847</v>
      </c>
      <c r="C833" s="176" t="s">
        <v>78</v>
      </c>
      <c r="D833" s="176" t="s">
        <v>83</v>
      </c>
      <c r="E833" s="185">
        <v>0.20114000000000001</v>
      </c>
      <c r="F833" s="164">
        <f>IF(C833="MAT.",VLOOKUP(A833,INSUMOS_AUX!A:F,6,FALSE),0)</f>
        <v>0</v>
      </c>
      <c r="G833" s="185">
        <f>IF(C833="M.O.",VLOOKUP(A833,INSUMOS_AUX!A:F,6,FALSE),0)</f>
        <v>27.87</v>
      </c>
      <c r="H833" s="259"/>
      <c r="I833" s="259"/>
      <c r="J833">
        <f t="shared" si="140"/>
        <v>1.0057</v>
      </c>
    </row>
    <row r="834" spans="1:10">
      <c r="A834" s="185">
        <v>43464</v>
      </c>
      <c r="B834" s="175" t="s">
        <v>16093</v>
      </c>
      <c r="C834" s="176" t="s">
        <v>38</v>
      </c>
      <c r="D834" s="176" t="s">
        <v>83</v>
      </c>
      <c r="E834" s="185">
        <v>0.4</v>
      </c>
      <c r="F834" s="164">
        <f>IF(C834="MAT.",VLOOKUP(A834,INSUMOS_AUX!A:F,6,FALSE),0)</f>
        <v>0.01</v>
      </c>
      <c r="G834" s="185">
        <f>IF(C834="M.O.",VLOOKUP(A834,INSUMOS_AUX!A:F,6,FALSE),0)</f>
        <v>0</v>
      </c>
      <c r="H834" s="259"/>
      <c r="I834" s="259"/>
      <c r="J834">
        <f t="shared" si="140"/>
        <v>2</v>
      </c>
    </row>
    <row r="835" spans="1:10">
      <c r="A835" s="185">
        <v>43488</v>
      </c>
      <c r="B835" s="175" t="s">
        <v>16064</v>
      </c>
      <c r="C835" s="176" t="s">
        <v>38</v>
      </c>
      <c r="D835" s="176" t="s">
        <v>83</v>
      </c>
      <c r="E835" s="185">
        <v>0.4</v>
      </c>
      <c r="F835" s="164">
        <f>IF(C835="MAT.",VLOOKUP(A835,INSUMOS_AUX!A:F,6,FALSE),0)</f>
        <v>0.66</v>
      </c>
      <c r="G835" s="185">
        <f>IF(C835="M.O.",VLOOKUP(A835,INSUMOS_AUX!A:F,6,FALSE),0)</f>
        <v>0</v>
      </c>
      <c r="H835" s="259"/>
      <c r="I835" s="259"/>
      <c r="J835">
        <f t="shared" si="140"/>
        <v>2</v>
      </c>
    </row>
    <row r="836" spans="1:10">
      <c r="A836" s="78"/>
      <c r="B836" s="79"/>
      <c r="C836" s="79"/>
      <c r="D836" s="79"/>
      <c r="E836" s="79"/>
      <c r="F836" s="79"/>
      <c r="G836" s="79"/>
      <c r="H836" s="257"/>
      <c r="I836" s="257"/>
    </row>
    <row r="837" spans="1:10">
      <c r="A837" s="172" t="s">
        <v>18528</v>
      </c>
      <c r="B837" s="172" t="s">
        <v>18613</v>
      </c>
      <c r="C837" s="173" t="s">
        <v>62</v>
      </c>
      <c r="D837" s="173" t="s">
        <v>80</v>
      </c>
      <c r="E837" s="174">
        <v>15</v>
      </c>
      <c r="F837" s="174">
        <f t="shared" ref="F837:G837" si="141">SUMPRODUCT($E838:$E846,F838:F846)</f>
        <v>19.3</v>
      </c>
      <c r="G837" s="174">
        <f t="shared" si="141"/>
        <v>8.818957000000001</v>
      </c>
      <c r="H837" s="260"/>
      <c r="I837" s="260"/>
    </row>
    <row r="838" spans="1:10">
      <c r="A838" s="185">
        <v>10997</v>
      </c>
      <c r="B838" s="175" t="s">
        <v>1873</v>
      </c>
      <c r="C838" s="176" t="s">
        <v>38</v>
      </c>
      <c r="D838" s="176" t="s">
        <v>80</v>
      </c>
      <c r="E838" s="185">
        <v>1</v>
      </c>
      <c r="F838" s="164">
        <f>IF(C838="MAT.",VLOOKUP(A838,INSUMOS_AUX!A:F,6,FALSE),0)</f>
        <v>17.899999999999999</v>
      </c>
      <c r="G838" s="185">
        <f>IF(C838="M.O.",VLOOKUP(A838,INSUMOS_AUX!A:F,6,FALSE),0)</f>
        <v>0</v>
      </c>
      <c r="H838" s="259"/>
      <c r="I838" s="259"/>
      <c r="J838">
        <f t="shared" ref="J838:J846" si="142">$E$837*$E838</f>
        <v>15</v>
      </c>
    </row>
    <row r="839" spans="1:10">
      <c r="A839" s="185">
        <v>251</v>
      </c>
      <c r="B839" s="175" t="s">
        <v>629</v>
      </c>
      <c r="C839" s="176" t="s">
        <v>78</v>
      </c>
      <c r="D839" s="176" t="s">
        <v>83</v>
      </c>
      <c r="E839" s="185">
        <v>0.20158000000000001</v>
      </c>
      <c r="F839" s="164">
        <f>IF(C839="MAT.",VLOOKUP(A839,INSUMOS_AUX!A:F,6,FALSE),0)</f>
        <v>0</v>
      </c>
      <c r="G839" s="185">
        <f>IF(C839="M.O.",VLOOKUP(A839,INSUMOS_AUX!A:F,6,FALSE),0)</f>
        <v>15.94</v>
      </c>
      <c r="H839" s="259"/>
      <c r="I839" s="259"/>
      <c r="J839">
        <f t="shared" si="142"/>
        <v>3.0237000000000003</v>
      </c>
    </row>
    <row r="840" spans="1:10">
      <c r="A840" s="185">
        <v>37370</v>
      </c>
      <c r="B840" s="175" t="s">
        <v>9316</v>
      </c>
      <c r="C840" s="176" t="s">
        <v>38</v>
      </c>
      <c r="D840" s="176" t="s">
        <v>83</v>
      </c>
      <c r="E840" s="185">
        <v>0.4</v>
      </c>
      <c r="F840" s="164">
        <f>IF(C840="MAT.",VLOOKUP(A840,INSUMOS_AUX!A:F,6,FALSE),0)</f>
        <v>1.63</v>
      </c>
      <c r="G840" s="185">
        <f>IF(C840="M.O.",VLOOKUP(A840,INSUMOS_AUX!A:F,6,FALSE),0)</f>
        <v>0</v>
      </c>
      <c r="H840" s="259"/>
      <c r="I840" s="259"/>
      <c r="J840">
        <f t="shared" si="142"/>
        <v>6</v>
      </c>
    </row>
    <row r="841" spans="1:10">
      <c r="A841" s="185">
        <v>37371</v>
      </c>
      <c r="B841" s="175" t="s">
        <v>9317</v>
      </c>
      <c r="C841" s="176" t="s">
        <v>38</v>
      </c>
      <c r="D841" s="176" t="s">
        <v>83</v>
      </c>
      <c r="E841" s="185">
        <v>0.4</v>
      </c>
      <c r="F841" s="164">
        <f>IF(C841="MAT.",VLOOKUP(A841,INSUMOS_AUX!A:F,6,FALSE),0)</f>
        <v>0.78</v>
      </c>
      <c r="G841" s="185">
        <f>IF(C841="M.O.",VLOOKUP(A841,INSUMOS_AUX!A:F,6,FALSE),0)</f>
        <v>0</v>
      </c>
      <c r="H841" s="259"/>
      <c r="I841" s="259"/>
      <c r="J841">
        <f t="shared" si="142"/>
        <v>6</v>
      </c>
    </row>
    <row r="842" spans="1:10">
      <c r="A842" s="185">
        <v>37372</v>
      </c>
      <c r="B842" s="175" t="s">
        <v>9318</v>
      </c>
      <c r="C842" s="176" t="s">
        <v>38</v>
      </c>
      <c r="D842" s="176" t="s">
        <v>83</v>
      </c>
      <c r="E842" s="185">
        <v>0.4</v>
      </c>
      <c r="F842" s="164">
        <f>IF(C842="MAT.",VLOOKUP(A842,INSUMOS_AUX!A:F,6,FALSE),0)</f>
        <v>0.35</v>
      </c>
      <c r="G842" s="185">
        <f>IF(C842="M.O.",VLOOKUP(A842,INSUMOS_AUX!A:F,6,FALSE),0)</f>
        <v>0</v>
      </c>
      <c r="H842" s="259"/>
      <c r="I842" s="259"/>
      <c r="J842">
        <f t="shared" si="142"/>
        <v>6</v>
      </c>
    </row>
    <row r="843" spans="1:10">
      <c r="A843" s="185">
        <v>37373</v>
      </c>
      <c r="B843" s="175" t="s">
        <v>9319</v>
      </c>
      <c r="C843" s="176" t="s">
        <v>38</v>
      </c>
      <c r="D843" s="176" t="s">
        <v>83</v>
      </c>
      <c r="E843" s="185">
        <v>0.4</v>
      </c>
      <c r="F843" s="164">
        <f>IF(C843="MAT.",VLOOKUP(A843,INSUMOS_AUX!A:F,6,FALSE),0)</f>
        <v>7.0000000000000007E-2</v>
      </c>
      <c r="G843" s="185">
        <f>IF(C843="M.O.",VLOOKUP(A843,INSUMOS_AUX!A:F,6,FALSE),0)</f>
        <v>0</v>
      </c>
      <c r="H843" s="259"/>
      <c r="I843" s="259"/>
      <c r="J843">
        <f t="shared" si="142"/>
        <v>6</v>
      </c>
    </row>
    <row r="844" spans="1:10">
      <c r="A844" s="185">
        <v>4058</v>
      </c>
      <c r="B844" s="175" t="s">
        <v>2847</v>
      </c>
      <c r="C844" s="176" t="s">
        <v>78</v>
      </c>
      <c r="D844" s="176" t="s">
        <v>83</v>
      </c>
      <c r="E844" s="185">
        <v>0.20114000000000001</v>
      </c>
      <c r="F844" s="164">
        <f>IF(C844="MAT.",VLOOKUP(A844,INSUMOS_AUX!A:F,6,FALSE),0)</f>
        <v>0</v>
      </c>
      <c r="G844" s="185">
        <f>IF(C844="M.O.",VLOOKUP(A844,INSUMOS_AUX!A:F,6,FALSE),0)</f>
        <v>27.87</v>
      </c>
      <c r="H844" s="259"/>
      <c r="I844" s="259"/>
      <c r="J844">
        <f t="shared" si="142"/>
        <v>3.0171000000000001</v>
      </c>
    </row>
    <row r="845" spans="1:10">
      <c r="A845" s="185">
        <v>43464</v>
      </c>
      <c r="B845" s="175" t="s">
        <v>16093</v>
      </c>
      <c r="C845" s="176" t="s">
        <v>38</v>
      </c>
      <c r="D845" s="176" t="s">
        <v>83</v>
      </c>
      <c r="E845" s="185">
        <v>0.4</v>
      </c>
      <c r="F845" s="164">
        <f>IF(C845="MAT.",VLOOKUP(A845,INSUMOS_AUX!A:F,6,FALSE),0)</f>
        <v>0.01</v>
      </c>
      <c r="G845" s="185">
        <f>IF(C845="M.O.",VLOOKUP(A845,INSUMOS_AUX!A:F,6,FALSE),0)</f>
        <v>0</v>
      </c>
      <c r="H845" s="259"/>
      <c r="I845" s="259"/>
      <c r="J845">
        <f t="shared" si="142"/>
        <v>6</v>
      </c>
    </row>
    <row r="846" spans="1:10">
      <c r="A846" s="185">
        <v>43488</v>
      </c>
      <c r="B846" s="175" t="s">
        <v>16064</v>
      </c>
      <c r="C846" s="176" t="s">
        <v>38</v>
      </c>
      <c r="D846" s="176" t="s">
        <v>83</v>
      </c>
      <c r="E846" s="185">
        <v>0.4</v>
      </c>
      <c r="F846" s="164">
        <f>IF(C846="MAT.",VLOOKUP(A846,INSUMOS_AUX!A:F,6,FALSE),0)</f>
        <v>0.66</v>
      </c>
      <c r="G846" s="185">
        <f>IF(C846="M.O.",VLOOKUP(A846,INSUMOS_AUX!A:F,6,FALSE),0)</f>
        <v>0</v>
      </c>
      <c r="H846" s="259"/>
      <c r="I846" s="259"/>
      <c r="J846">
        <f t="shared" si="142"/>
        <v>6</v>
      </c>
    </row>
    <row r="847" spans="1:10">
      <c r="A847" s="78"/>
      <c r="B847" s="79"/>
      <c r="C847" s="79"/>
      <c r="D847" s="79"/>
      <c r="E847" s="79"/>
      <c r="F847" s="79"/>
      <c r="G847" s="79"/>
      <c r="H847" s="257"/>
      <c r="I847" s="257"/>
    </row>
    <row r="848" spans="1:10">
      <c r="A848" s="172" t="s">
        <v>18530</v>
      </c>
      <c r="B848" s="172" t="s">
        <v>18614</v>
      </c>
      <c r="C848" s="173" t="s">
        <v>62</v>
      </c>
      <c r="D848" s="173" t="s">
        <v>2</v>
      </c>
      <c r="E848" s="174">
        <v>5</v>
      </c>
      <c r="F848" s="174">
        <f t="shared" ref="F848:G848" si="143">SUMPRODUCT($E849:$E857,F849:F857)</f>
        <v>413.4</v>
      </c>
      <c r="G848" s="174">
        <f t="shared" si="143"/>
        <v>44.094785000000002</v>
      </c>
      <c r="H848" s="260"/>
      <c r="I848" s="260"/>
    </row>
    <row r="849" spans="1:10">
      <c r="A849" s="185">
        <v>251</v>
      </c>
      <c r="B849" s="175" t="s">
        <v>629</v>
      </c>
      <c r="C849" s="176" t="s">
        <v>78</v>
      </c>
      <c r="D849" s="176" t="s">
        <v>83</v>
      </c>
      <c r="E849" s="185">
        <v>1.0079</v>
      </c>
      <c r="F849" s="164">
        <f>IF(C849="MAT.",VLOOKUP(A849,INSUMOS_AUX!A:F,6,FALSE),0)</f>
        <v>0</v>
      </c>
      <c r="G849" s="185">
        <f>IF(C849="M.O.",VLOOKUP(A849,INSUMOS_AUX!A:F,6,FALSE),0)</f>
        <v>15.94</v>
      </c>
      <c r="H849" s="259"/>
      <c r="I849" s="259"/>
      <c r="J849">
        <f t="shared" ref="J849:J857" si="144">$E$848*$E849</f>
        <v>5.0395000000000003</v>
      </c>
    </row>
    <row r="850" spans="1:10">
      <c r="A850" s="185">
        <v>37370</v>
      </c>
      <c r="B850" s="175" t="s">
        <v>9316</v>
      </c>
      <c r="C850" s="176" t="s">
        <v>38</v>
      </c>
      <c r="D850" s="176" t="s">
        <v>83</v>
      </c>
      <c r="E850" s="185">
        <v>2</v>
      </c>
      <c r="F850" s="164">
        <f>IF(C850="MAT.",VLOOKUP(A850,INSUMOS_AUX!A:F,6,FALSE),0)</f>
        <v>1.63</v>
      </c>
      <c r="G850" s="185">
        <f>IF(C850="M.O.",VLOOKUP(A850,INSUMOS_AUX!A:F,6,FALSE),0)</f>
        <v>0</v>
      </c>
      <c r="H850" s="259"/>
      <c r="I850" s="259"/>
      <c r="J850">
        <f t="shared" si="144"/>
        <v>10</v>
      </c>
    </row>
    <row r="851" spans="1:10">
      <c r="A851" s="185">
        <v>37371</v>
      </c>
      <c r="B851" s="175" t="s">
        <v>9317</v>
      </c>
      <c r="C851" s="176" t="s">
        <v>38</v>
      </c>
      <c r="D851" s="176" t="s">
        <v>83</v>
      </c>
      <c r="E851" s="185">
        <v>2</v>
      </c>
      <c r="F851" s="164">
        <f>IF(C851="MAT.",VLOOKUP(A851,INSUMOS_AUX!A:F,6,FALSE),0)</f>
        <v>0.78</v>
      </c>
      <c r="G851" s="185">
        <f>IF(C851="M.O.",VLOOKUP(A851,INSUMOS_AUX!A:F,6,FALSE),0)</f>
        <v>0</v>
      </c>
      <c r="H851" s="259"/>
      <c r="I851" s="259"/>
      <c r="J851">
        <f t="shared" si="144"/>
        <v>10</v>
      </c>
    </row>
    <row r="852" spans="1:10">
      <c r="A852" s="185">
        <v>37372</v>
      </c>
      <c r="B852" s="175" t="s">
        <v>9318</v>
      </c>
      <c r="C852" s="176" t="s">
        <v>38</v>
      </c>
      <c r="D852" s="176" t="s">
        <v>83</v>
      </c>
      <c r="E852" s="185">
        <v>2</v>
      </c>
      <c r="F852" s="164">
        <f>IF(C852="MAT.",VLOOKUP(A852,INSUMOS_AUX!A:F,6,FALSE),0)</f>
        <v>0.35</v>
      </c>
      <c r="G852" s="185">
        <f>IF(C852="M.O.",VLOOKUP(A852,INSUMOS_AUX!A:F,6,FALSE),0)</f>
        <v>0</v>
      </c>
      <c r="H852" s="259"/>
      <c r="I852" s="259"/>
      <c r="J852">
        <f t="shared" si="144"/>
        <v>10</v>
      </c>
    </row>
    <row r="853" spans="1:10">
      <c r="A853" s="185">
        <v>37373</v>
      </c>
      <c r="B853" s="175" t="s">
        <v>9319</v>
      </c>
      <c r="C853" s="176" t="s">
        <v>38</v>
      </c>
      <c r="D853" s="176" t="s">
        <v>83</v>
      </c>
      <c r="E853" s="185">
        <v>2</v>
      </c>
      <c r="F853" s="164">
        <f>IF(C853="MAT.",VLOOKUP(A853,INSUMOS_AUX!A:F,6,FALSE),0)</f>
        <v>7.0000000000000007E-2</v>
      </c>
      <c r="G853" s="185">
        <f>IF(C853="M.O.",VLOOKUP(A853,INSUMOS_AUX!A:F,6,FALSE),0)</f>
        <v>0</v>
      </c>
      <c r="H853" s="259"/>
      <c r="I853" s="259"/>
      <c r="J853">
        <f t="shared" si="144"/>
        <v>10</v>
      </c>
    </row>
    <row r="854" spans="1:10">
      <c r="A854" s="185">
        <v>4058</v>
      </c>
      <c r="B854" s="175" t="s">
        <v>2847</v>
      </c>
      <c r="C854" s="176" t="s">
        <v>78</v>
      </c>
      <c r="D854" s="176" t="s">
        <v>83</v>
      </c>
      <c r="E854" s="185">
        <v>1.0057</v>
      </c>
      <c r="F854" s="164">
        <f>IF(C854="MAT.",VLOOKUP(A854,INSUMOS_AUX!A:F,6,FALSE),0)</f>
        <v>0</v>
      </c>
      <c r="G854" s="185">
        <f>IF(C854="M.O.",VLOOKUP(A854,INSUMOS_AUX!A:F,6,FALSE),0)</f>
        <v>27.87</v>
      </c>
      <c r="H854" s="259"/>
      <c r="I854" s="259"/>
      <c r="J854">
        <f t="shared" si="144"/>
        <v>5.0285000000000002</v>
      </c>
    </row>
    <row r="855" spans="1:10">
      <c r="A855" s="185">
        <v>43464</v>
      </c>
      <c r="B855" s="175" t="s">
        <v>16093</v>
      </c>
      <c r="C855" s="176" t="s">
        <v>38</v>
      </c>
      <c r="D855" s="176" t="s">
        <v>83</v>
      </c>
      <c r="E855" s="185">
        <v>2</v>
      </c>
      <c r="F855" s="164">
        <f>IF(C855="MAT.",VLOOKUP(A855,INSUMOS_AUX!A:F,6,FALSE),0)</f>
        <v>0.01</v>
      </c>
      <c r="G855" s="185">
        <f>IF(C855="M.O.",VLOOKUP(A855,INSUMOS_AUX!A:F,6,FALSE),0)</f>
        <v>0</v>
      </c>
      <c r="H855" s="259"/>
      <c r="I855" s="259"/>
      <c r="J855">
        <f t="shared" si="144"/>
        <v>10</v>
      </c>
    </row>
    <row r="856" spans="1:10">
      <c r="A856" s="185">
        <v>43488</v>
      </c>
      <c r="B856" s="175" t="s">
        <v>16064</v>
      </c>
      <c r="C856" s="176" t="s">
        <v>38</v>
      </c>
      <c r="D856" s="176" t="s">
        <v>83</v>
      </c>
      <c r="E856" s="185">
        <v>2</v>
      </c>
      <c r="F856" s="164">
        <f>IF(C856="MAT.",VLOOKUP(A856,INSUMOS_AUX!A:F,6,FALSE),0)</f>
        <v>0.66</v>
      </c>
      <c r="G856" s="185">
        <f>IF(C856="M.O.",VLOOKUP(A856,INSUMOS_AUX!A:F,6,FALSE),0)</f>
        <v>0</v>
      </c>
      <c r="H856" s="259"/>
      <c r="I856" s="259"/>
      <c r="J856">
        <f t="shared" si="144"/>
        <v>10</v>
      </c>
    </row>
    <row r="857" spans="1:10">
      <c r="A857" s="185" t="s">
        <v>18615</v>
      </c>
      <c r="B857" s="175" t="s">
        <v>18614</v>
      </c>
      <c r="C857" s="176" t="s">
        <v>38</v>
      </c>
      <c r="D857" s="176" t="s">
        <v>2</v>
      </c>
      <c r="E857" s="185">
        <v>1</v>
      </c>
      <c r="F857" s="164">
        <f>IF(C857="MAT.",VLOOKUP(A857,INSUMOS_AUX!A:F,6,FALSE),0)</f>
        <v>406.4</v>
      </c>
      <c r="G857" s="185">
        <f>IF(C857="M.O.",VLOOKUP(A857,INSUMOS_AUX!A:F,6,FALSE),0)</f>
        <v>0</v>
      </c>
      <c r="H857" s="259"/>
      <c r="I857" s="259"/>
      <c r="J857">
        <f t="shared" si="144"/>
        <v>5</v>
      </c>
    </row>
    <row r="858" spans="1:10">
      <c r="A858" s="78"/>
      <c r="B858" s="79"/>
      <c r="C858" s="79"/>
      <c r="D858" s="79"/>
      <c r="E858" s="79"/>
      <c r="F858" s="79"/>
      <c r="G858" s="79"/>
      <c r="H858" s="257"/>
      <c r="I858" s="257"/>
    </row>
    <row r="859" spans="1:10">
      <c r="A859" s="172" t="s">
        <v>18532</v>
      </c>
      <c r="B859" s="172" t="s">
        <v>18533</v>
      </c>
      <c r="C859" s="173" t="s">
        <v>62</v>
      </c>
      <c r="D859" s="173" t="s">
        <v>2</v>
      </c>
      <c r="E859" s="174">
        <v>12</v>
      </c>
      <c r="F859" s="174">
        <f t="shared" ref="F859:G859" si="145">SUMPRODUCT($E860:$E868,F860:F868)</f>
        <v>85</v>
      </c>
      <c r="G859" s="174">
        <f t="shared" si="145"/>
        <v>44.094785000000002</v>
      </c>
      <c r="H859" s="260"/>
      <c r="I859" s="260"/>
    </row>
    <row r="860" spans="1:10">
      <c r="A860" s="185">
        <v>251</v>
      </c>
      <c r="B860" s="175" t="s">
        <v>629</v>
      </c>
      <c r="C860" s="176" t="s">
        <v>78</v>
      </c>
      <c r="D860" s="176" t="s">
        <v>83</v>
      </c>
      <c r="E860" s="185">
        <v>1.0079</v>
      </c>
      <c r="F860" s="164">
        <f>IF(C860="MAT.",VLOOKUP(A860,INSUMOS_AUX!A:F,6,FALSE),0)</f>
        <v>0</v>
      </c>
      <c r="G860" s="185">
        <f>IF(C860="M.O.",VLOOKUP(A860,INSUMOS_AUX!A:F,6,FALSE),0)</f>
        <v>15.94</v>
      </c>
      <c r="H860" s="259"/>
      <c r="I860" s="259"/>
      <c r="J860">
        <f t="shared" ref="J860:J868" si="146">$E$859*$E860</f>
        <v>12.094799999999999</v>
      </c>
    </row>
    <row r="861" spans="1:10">
      <c r="A861" s="185">
        <v>37370</v>
      </c>
      <c r="B861" s="175" t="s">
        <v>9316</v>
      </c>
      <c r="C861" s="176" t="s">
        <v>38</v>
      </c>
      <c r="D861" s="176" t="s">
        <v>83</v>
      </c>
      <c r="E861" s="185">
        <v>2</v>
      </c>
      <c r="F861" s="164">
        <f>IF(C861="MAT.",VLOOKUP(A861,INSUMOS_AUX!A:F,6,FALSE),0)</f>
        <v>1.63</v>
      </c>
      <c r="G861" s="185">
        <f>IF(C861="M.O.",VLOOKUP(A861,INSUMOS_AUX!A:F,6,FALSE),0)</f>
        <v>0</v>
      </c>
      <c r="H861" s="259"/>
      <c r="I861" s="259"/>
      <c r="J861">
        <f t="shared" si="146"/>
        <v>24</v>
      </c>
    </row>
    <row r="862" spans="1:10">
      <c r="A862" s="185">
        <v>37371</v>
      </c>
      <c r="B862" s="175" t="s">
        <v>9317</v>
      </c>
      <c r="C862" s="176" t="s">
        <v>38</v>
      </c>
      <c r="D862" s="176" t="s">
        <v>83</v>
      </c>
      <c r="E862" s="185">
        <v>2</v>
      </c>
      <c r="F862" s="164">
        <f>IF(C862="MAT.",VLOOKUP(A862,INSUMOS_AUX!A:F,6,FALSE),0)</f>
        <v>0.78</v>
      </c>
      <c r="G862" s="185">
        <f>IF(C862="M.O.",VLOOKUP(A862,INSUMOS_AUX!A:F,6,FALSE),0)</f>
        <v>0</v>
      </c>
      <c r="H862" s="259"/>
      <c r="I862" s="259"/>
      <c r="J862">
        <f t="shared" si="146"/>
        <v>24</v>
      </c>
    </row>
    <row r="863" spans="1:10">
      <c r="A863" s="185">
        <v>37372</v>
      </c>
      <c r="B863" s="175" t="s">
        <v>9318</v>
      </c>
      <c r="C863" s="176" t="s">
        <v>38</v>
      </c>
      <c r="D863" s="176" t="s">
        <v>83</v>
      </c>
      <c r="E863" s="185">
        <v>2</v>
      </c>
      <c r="F863" s="164">
        <f>IF(C863="MAT.",VLOOKUP(A863,INSUMOS_AUX!A:F,6,FALSE),0)</f>
        <v>0.35</v>
      </c>
      <c r="G863" s="185">
        <f>IF(C863="M.O.",VLOOKUP(A863,INSUMOS_AUX!A:F,6,FALSE),0)</f>
        <v>0</v>
      </c>
      <c r="H863" s="259"/>
      <c r="I863" s="259"/>
      <c r="J863">
        <f t="shared" si="146"/>
        <v>24</v>
      </c>
    </row>
    <row r="864" spans="1:10">
      <c r="A864" s="185">
        <v>37373</v>
      </c>
      <c r="B864" s="175" t="s">
        <v>9319</v>
      </c>
      <c r="C864" s="176" t="s">
        <v>38</v>
      </c>
      <c r="D864" s="176" t="s">
        <v>83</v>
      </c>
      <c r="E864" s="185">
        <v>2</v>
      </c>
      <c r="F864" s="164">
        <f>IF(C864="MAT.",VLOOKUP(A864,INSUMOS_AUX!A:F,6,FALSE),0)</f>
        <v>7.0000000000000007E-2</v>
      </c>
      <c r="G864" s="185">
        <f>IF(C864="M.O.",VLOOKUP(A864,INSUMOS_AUX!A:F,6,FALSE),0)</f>
        <v>0</v>
      </c>
      <c r="H864" s="259"/>
      <c r="I864" s="259"/>
      <c r="J864">
        <f t="shared" si="146"/>
        <v>24</v>
      </c>
    </row>
    <row r="865" spans="1:10">
      <c r="A865" s="185">
        <v>4058</v>
      </c>
      <c r="B865" s="175" t="s">
        <v>2847</v>
      </c>
      <c r="C865" s="176" t="s">
        <v>78</v>
      </c>
      <c r="D865" s="176" t="s">
        <v>83</v>
      </c>
      <c r="E865" s="185">
        <v>1.0057</v>
      </c>
      <c r="F865" s="164">
        <f>IF(C865="MAT.",VLOOKUP(A865,INSUMOS_AUX!A:F,6,FALSE),0)</f>
        <v>0</v>
      </c>
      <c r="G865" s="185">
        <f>IF(C865="M.O.",VLOOKUP(A865,INSUMOS_AUX!A:F,6,FALSE),0)</f>
        <v>27.87</v>
      </c>
      <c r="H865" s="259"/>
      <c r="I865" s="259"/>
      <c r="J865">
        <f t="shared" si="146"/>
        <v>12.0684</v>
      </c>
    </row>
    <row r="866" spans="1:10">
      <c r="A866" s="185">
        <v>43464</v>
      </c>
      <c r="B866" s="175" t="s">
        <v>16093</v>
      </c>
      <c r="C866" s="176" t="s">
        <v>38</v>
      </c>
      <c r="D866" s="176" t="s">
        <v>83</v>
      </c>
      <c r="E866" s="185">
        <v>2</v>
      </c>
      <c r="F866" s="164">
        <f>IF(C866="MAT.",VLOOKUP(A866,INSUMOS_AUX!A:F,6,FALSE),0)</f>
        <v>0.01</v>
      </c>
      <c r="G866" s="185">
        <f>IF(C866="M.O.",VLOOKUP(A866,INSUMOS_AUX!A:F,6,FALSE),0)</f>
        <v>0</v>
      </c>
      <c r="H866" s="259"/>
      <c r="I866" s="259"/>
      <c r="J866">
        <f t="shared" si="146"/>
        <v>24</v>
      </c>
    </row>
    <row r="867" spans="1:10">
      <c r="A867" s="185">
        <v>43488</v>
      </c>
      <c r="B867" s="175" t="s">
        <v>16064</v>
      </c>
      <c r="C867" s="176" t="s">
        <v>38</v>
      </c>
      <c r="D867" s="176" t="s">
        <v>83</v>
      </c>
      <c r="E867" s="185">
        <v>2</v>
      </c>
      <c r="F867" s="164">
        <f>IF(C867="MAT.",VLOOKUP(A867,INSUMOS_AUX!A:F,6,FALSE),0)</f>
        <v>0.66</v>
      </c>
      <c r="G867" s="185">
        <f>IF(C867="M.O.",VLOOKUP(A867,INSUMOS_AUX!A:F,6,FALSE),0)</f>
        <v>0</v>
      </c>
      <c r="H867" s="259"/>
      <c r="I867" s="259"/>
      <c r="J867">
        <f t="shared" si="146"/>
        <v>24</v>
      </c>
    </row>
    <row r="868" spans="1:10">
      <c r="A868" s="185" t="s">
        <v>18616</v>
      </c>
      <c r="B868" s="175" t="s">
        <v>18617</v>
      </c>
      <c r="C868" s="176" t="s">
        <v>38</v>
      </c>
      <c r="D868" s="176" t="s">
        <v>2</v>
      </c>
      <c r="E868" s="185">
        <v>1</v>
      </c>
      <c r="F868" s="164">
        <f>IF(C868="MAT.",VLOOKUP(A868,INSUMOS_AUX!A:F,6,FALSE),0)</f>
        <v>78</v>
      </c>
      <c r="G868" s="185">
        <f>IF(C868="M.O.",VLOOKUP(A868,INSUMOS_AUX!A:F,6,FALSE),0)</f>
        <v>0</v>
      </c>
      <c r="H868" s="259"/>
      <c r="I868" s="259"/>
      <c r="J868">
        <f t="shared" si="146"/>
        <v>12</v>
      </c>
    </row>
    <row r="869" spans="1:10">
      <c r="A869" s="78"/>
      <c r="B869" s="79"/>
      <c r="C869" s="79"/>
      <c r="D869" s="79"/>
      <c r="E869" s="79"/>
      <c r="F869" s="79"/>
      <c r="G869" s="79"/>
      <c r="H869" s="257"/>
      <c r="I869" s="257"/>
    </row>
    <row r="870" spans="1:10">
      <c r="A870" s="172" t="s">
        <v>18534</v>
      </c>
      <c r="B870" s="172" t="s">
        <v>18535</v>
      </c>
      <c r="C870" s="173" t="s">
        <v>62</v>
      </c>
      <c r="D870" s="173" t="s">
        <v>2</v>
      </c>
      <c r="E870" s="174">
        <v>2</v>
      </c>
      <c r="F870" s="137">
        <f t="shared" ref="F870:G870" si="147">SUMPRODUCT($E871:$E879,F871:F879)</f>
        <v>1017</v>
      </c>
      <c r="G870" s="174">
        <f t="shared" si="147"/>
        <v>44.094785000000002</v>
      </c>
      <c r="H870" s="260"/>
      <c r="I870" s="260"/>
    </row>
    <row r="871" spans="1:10">
      <c r="A871" s="185">
        <v>251</v>
      </c>
      <c r="B871" s="175" t="s">
        <v>629</v>
      </c>
      <c r="C871" s="176" t="s">
        <v>78</v>
      </c>
      <c r="D871" s="176" t="s">
        <v>83</v>
      </c>
      <c r="E871" s="185">
        <v>1.0079</v>
      </c>
      <c r="F871" s="164">
        <f>IF(C871="MAT.",VLOOKUP(A871,INSUMOS_AUX!A:F,6,FALSE),0)</f>
        <v>0</v>
      </c>
      <c r="G871" s="185">
        <f>IF(C871="M.O.",VLOOKUP(A871,INSUMOS_AUX!A:F,6,FALSE),0)</f>
        <v>15.94</v>
      </c>
      <c r="H871" s="259"/>
      <c r="I871" s="259"/>
      <c r="J871">
        <f t="shared" ref="J871:J879" si="148">$E$870*$E871</f>
        <v>2.0158</v>
      </c>
    </row>
    <row r="872" spans="1:10">
      <c r="A872" s="185">
        <v>37370</v>
      </c>
      <c r="B872" s="175" t="s">
        <v>9316</v>
      </c>
      <c r="C872" s="176" t="s">
        <v>38</v>
      </c>
      <c r="D872" s="176" t="s">
        <v>83</v>
      </c>
      <c r="E872" s="185">
        <v>2</v>
      </c>
      <c r="F872" s="164">
        <f>IF(C872="MAT.",VLOOKUP(A872,INSUMOS_AUX!A:F,6,FALSE),0)</f>
        <v>1.63</v>
      </c>
      <c r="G872" s="185">
        <f>IF(C872="M.O.",VLOOKUP(A872,INSUMOS_AUX!A:F,6,FALSE),0)</f>
        <v>0</v>
      </c>
      <c r="H872" s="259"/>
      <c r="I872" s="259"/>
      <c r="J872">
        <f t="shared" si="148"/>
        <v>4</v>
      </c>
    </row>
    <row r="873" spans="1:10">
      <c r="A873" s="185">
        <v>37371</v>
      </c>
      <c r="B873" s="175" t="s">
        <v>9317</v>
      </c>
      <c r="C873" s="176" t="s">
        <v>38</v>
      </c>
      <c r="D873" s="176" t="s">
        <v>83</v>
      </c>
      <c r="E873" s="185">
        <v>2</v>
      </c>
      <c r="F873" s="164">
        <f>IF(C873="MAT.",VLOOKUP(A873,INSUMOS_AUX!A:F,6,FALSE),0)</f>
        <v>0.78</v>
      </c>
      <c r="G873" s="185">
        <f>IF(C873="M.O.",VLOOKUP(A873,INSUMOS_AUX!A:F,6,FALSE),0)</f>
        <v>0</v>
      </c>
      <c r="H873" s="259"/>
      <c r="I873" s="259"/>
      <c r="J873">
        <f t="shared" si="148"/>
        <v>4</v>
      </c>
    </row>
    <row r="874" spans="1:10">
      <c r="A874" s="185">
        <v>37372</v>
      </c>
      <c r="B874" s="175" t="s">
        <v>9318</v>
      </c>
      <c r="C874" s="176" t="s">
        <v>38</v>
      </c>
      <c r="D874" s="176" t="s">
        <v>83</v>
      </c>
      <c r="E874" s="185">
        <v>2</v>
      </c>
      <c r="F874" s="164">
        <f>IF(C874="MAT.",VLOOKUP(A874,INSUMOS_AUX!A:F,6,FALSE),0)</f>
        <v>0.35</v>
      </c>
      <c r="G874" s="185">
        <f>IF(C874="M.O.",VLOOKUP(A874,INSUMOS_AUX!A:F,6,FALSE),0)</f>
        <v>0</v>
      </c>
      <c r="H874" s="259"/>
      <c r="I874" s="259"/>
      <c r="J874">
        <f t="shared" si="148"/>
        <v>4</v>
      </c>
    </row>
    <row r="875" spans="1:10">
      <c r="A875" s="185">
        <v>37373</v>
      </c>
      <c r="B875" s="175" t="s">
        <v>9319</v>
      </c>
      <c r="C875" s="176" t="s">
        <v>38</v>
      </c>
      <c r="D875" s="176" t="s">
        <v>83</v>
      </c>
      <c r="E875" s="185">
        <v>2</v>
      </c>
      <c r="F875" s="164">
        <f>IF(C875="MAT.",VLOOKUP(A875,INSUMOS_AUX!A:F,6,FALSE),0)</f>
        <v>7.0000000000000007E-2</v>
      </c>
      <c r="G875" s="185">
        <f>IF(C875="M.O.",VLOOKUP(A875,INSUMOS_AUX!A:F,6,FALSE),0)</f>
        <v>0</v>
      </c>
      <c r="H875" s="259"/>
      <c r="I875" s="259"/>
      <c r="J875">
        <f t="shared" si="148"/>
        <v>4</v>
      </c>
    </row>
    <row r="876" spans="1:10">
      <c r="A876" s="185">
        <v>4058</v>
      </c>
      <c r="B876" s="175" t="s">
        <v>2847</v>
      </c>
      <c r="C876" s="176" t="s">
        <v>78</v>
      </c>
      <c r="D876" s="176" t="s">
        <v>83</v>
      </c>
      <c r="E876" s="185">
        <v>1.0057</v>
      </c>
      <c r="F876" s="164">
        <f>IF(C876="MAT.",VLOOKUP(A876,INSUMOS_AUX!A:F,6,FALSE),0)</f>
        <v>0</v>
      </c>
      <c r="G876" s="185">
        <f>IF(C876="M.O.",VLOOKUP(A876,INSUMOS_AUX!A:F,6,FALSE),0)</f>
        <v>27.87</v>
      </c>
      <c r="H876" s="259"/>
      <c r="I876" s="259"/>
      <c r="J876">
        <f t="shared" si="148"/>
        <v>2.0114000000000001</v>
      </c>
    </row>
    <row r="877" spans="1:10">
      <c r="A877" s="185">
        <v>43464</v>
      </c>
      <c r="B877" s="175" t="s">
        <v>16093</v>
      </c>
      <c r="C877" s="176" t="s">
        <v>38</v>
      </c>
      <c r="D877" s="176" t="s">
        <v>83</v>
      </c>
      <c r="E877" s="185">
        <v>2</v>
      </c>
      <c r="F877" s="164">
        <f>IF(C877="MAT.",VLOOKUP(A877,INSUMOS_AUX!A:F,6,FALSE),0)</f>
        <v>0.01</v>
      </c>
      <c r="G877" s="185">
        <f>IF(C877="M.O.",VLOOKUP(A877,INSUMOS_AUX!A:F,6,FALSE),0)</f>
        <v>0</v>
      </c>
      <c r="H877" s="259"/>
      <c r="I877" s="259"/>
      <c r="J877">
        <f t="shared" si="148"/>
        <v>4</v>
      </c>
    </row>
    <row r="878" spans="1:10">
      <c r="A878" s="185">
        <v>43488</v>
      </c>
      <c r="B878" s="175" t="s">
        <v>16064</v>
      </c>
      <c r="C878" s="176" t="s">
        <v>38</v>
      </c>
      <c r="D878" s="176" t="s">
        <v>83</v>
      </c>
      <c r="E878" s="185">
        <v>2</v>
      </c>
      <c r="F878" s="164">
        <f>IF(C878="MAT.",VLOOKUP(A878,INSUMOS_AUX!A:F,6,FALSE),0)</f>
        <v>0.66</v>
      </c>
      <c r="G878" s="185">
        <f>IF(C878="M.O.",VLOOKUP(A878,INSUMOS_AUX!A:F,6,FALSE),0)</f>
        <v>0</v>
      </c>
      <c r="H878" s="259"/>
      <c r="I878" s="259"/>
      <c r="J878">
        <f t="shared" si="148"/>
        <v>4</v>
      </c>
    </row>
    <row r="879" spans="1:10">
      <c r="A879" s="185" t="s">
        <v>18618</v>
      </c>
      <c r="B879" s="175" t="s">
        <v>18619</v>
      </c>
      <c r="C879" s="176" t="s">
        <v>38</v>
      </c>
      <c r="D879" s="176" t="s">
        <v>2</v>
      </c>
      <c r="E879" s="185">
        <v>1</v>
      </c>
      <c r="F879" s="164">
        <f>IF(C879="MAT.",VLOOKUP(A879,INSUMOS_AUX!A:F,6,FALSE),0)</f>
        <v>1010</v>
      </c>
      <c r="G879" s="185">
        <f>IF(C879="M.O.",VLOOKUP(A879,INSUMOS_AUX!A:F,6,FALSE),0)</f>
        <v>0</v>
      </c>
      <c r="H879" s="259"/>
      <c r="I879" s="259"/>
      <c r="J879">
        <f t="shared" si="148"/>
        <v>2</v>
      </c>
    </row>
    <row r="880" spans="1:10">
      <c r="A880" s="78"/>
      <c r="B880" s="79"/>
      <c r="C880" s="79"/>
      <c r="D880" s="79"/>
      <c r="E880" s="79"/>
      <c r="F880" s="79"/>
      <c r="G880" s="79"/>
      <c r="H880" s="257"/>
      <c r="I880" s="257"/>
    </row>
    <row r="881" spans="1:10">
      <c r="A881" s="172" t="s">
        <v>18536</v>
      </c>
      <c r="B881" s="172" t="s">
        <v>18620</v>
      </c>
      <c r="C881" s="173" t="s">
        <v>62</v>
      </c>
      <c r="D881" s="173" t="s">
        <v>63</v>
      </c>
      <c r="E881" s="174">
        <v>10</v>
      </c>
      <c r="F881" s="174">
        <f t="shared" ref="F881:G881" si="149">SUMPRODUCT($E882:$E890,F882:F890)</f>
        <v>54.74</v>
      </c>
      <c r="G881" s="174">
        <f t="shared" si="149"/>
        <v>8.818957000000001</v>
      </c>
      <c r="H881" s="260"/>
      <c r="I881" s="260"/>
    </row>
    <row r="882" spans="1:10">
      <c r="A882" s="185">
        <v>251</v>
      </c>
      <c r="B882" s="175" t="s">
        <v>629</v>
      </c>
      <c r="C882" s="176" t="s">
        <v>78</v>
      </c>
      <c r="D882" s="176" t="s">
        <v>83</v>
      </c>
      <c r="E882" s="185">
        <v>0.20158000000000001</v>
      </c>
      <c r="F882" s="164">
        <f>IF(C882="MAT.",VLOOKUP(A882,INSUMOS_AUX!A:F,6,FALSE),0)</f>
        <v>0</v>
      </c>
      <c r="G882" s="185">
        <f>IF(C882="M.O.",VLOOKUP(A882,INSUMOS_AUX!A:F,6,FALSE),0)</f>
        <v>15.94</v>
      </c>
      <c r="H882" s="259"/>
      <c r="I882" s="259"/>
      <c r="J882">
        <f t="shared" ref="J882:J890" si="150">$E$881*$E882</f>
        <v>2.0158</v>
      </c>
    </row>
    <row r="883" spans="1:10">
      <c r="A883" s="185">
        <v>37370</v>
      </c>
      <c r="B883" s="175" t="s">
        <v>9316</v>
      </c>
      <c r="C883" s="176" t="s">
        <v>38</v>
      </c>
      <c r="D883" s="176" t="s">
        <v>83</v>
      </c>
      <c r="E883" s="185">
        <v>0.4</v>
      </c>
      <c r="F883" s="164">
        <f>IF(C883="MAT.",VLOOKUP(A883,INSUMOS_AUX!A:F,6,FALSE),0)</f>
        <v>1.63</v>
      </c>
      <c r="G883" s="185">
        <f>IF(C883="M.O.",VLOOKUP(A883,INSUMOS_AUX!A:F,6,FALSE),0)</f>
        <v>0</v>
      </c>
      <c r="H883" s="259"/>
      <c r="I883" s="259"/>
      <c r="J883">
        <f t="shared" si="150"/>
        <v>4</v>
      </c>
    </row>
    <row r="884" spans="1:10">
      <c r="A884" s="185">
        <v>37371</v>
      </c>
      <c r="B884" s="175" t="s">
        <v>9317</v>
      </c>
      <c r="C884" s="176" t="s">
        <v>38</v>
      </c>
      <c r="D884" s="176" t="s">
        <v>83</v>
      </c>
      <c r="E884" s="185">
        <v>0.4</v>
      </c>
      <c r="F884" s="164">
        <f>IF(C884="MAT.",VLOOKUP(A884,INSUMOS_AUX!A:F,6,FALSE),0)</f>
        <v>0.78</v>
      </c>
      <c r="G884" s="185">
        <f>IF(C884="M.O.",VLOOKUP(A884,INSUMOS_AUX!A:F,6,FALSE),0)</f>
        <v>0</v>
      </c>
      <c r="H884" s="259"/>
      <c r="I884" s="259"/>
      <c r="J884">
        <f t="shared" si="150"/>
        <v>4</v>
      </c>
    </row>
    <row r="885" spans="1:10">
      <c r="A885" s="185">
        <v>37372</v>
      </c>
      <c r="B885" s="175" t="s">
        <v>9318</v>
      </c>
      <c r="C885" s="176" t="s">
        <v>38</v>
      </c>
      <c r="D885" s="176" t="s">
        <v>83</v>
      </c>
      <c r="E885" s="185">
        <v>0.4</v>
      </c>
      <c r="F885" s="164">
        <f>IF(C885="MAT.",VLOOKUP(A885,INSUMOS_AUX!A:F,6,FALSE),0)</f>
        <v>0.35</v>
      </c>
      <c r="G885" s="185">
        <f>IF(C885="M.O.",VLOOKUP(A885,INSUMOS_AUX!A:F,6,FALSE),0)</f>
        <v>0</v>
      </c>
      <c r="H885" s="259"/>
      <c r="I885" s="259"/>
      <c r="J885">
        <f t="shared" si="150"/>
        <v>4</v>
      </c>
    </row>
    <row r="886" spans="1:10">
      <c r="A886" s="185">
        <v>37373</v>
      </c>
      <c r="B886" s="175" t="s">
        <v>9319</v>
      </c>
      <c r="C886" s="176" t="s">
        <v>38</v>
      </c>
      <c r="D886" s="176" t="s">
        <v>83</v>
      </c>
      <c r="E886" s="185">
        <v>0.4</v>
      </c>
      <c r="F886" s="164">
        <f>IF(C886="MAT.",VLOOKUP(A886,INSUMOS_AUX!A:F,6,FALSE),0)</f>
        <v>7.0000000000000007E-2</v>
      </c>
      <c r="G886" s="185">
        <f>IF(C886="M.O.",VLOOKUP(A886,INSUMOS_AUX!A:F,6,FALSE),0)</f>
        <v>0</v>
      </c>
      <c r="H886" s="259"/>
      <c r="I886" s="259"/>
      <c r="J886">
        <f t="shared" si="150"/>
        <v>4</v>
      </c>
    </row>
    <row r="887" spans="1:10">
      <c r="A887" s="185">
        <v>4058</v>
      </c>
      <c r="B887" s="175" t="s">
        <v>2847</v>
      </c>
      <c r="C887" s="176" t="s">
        <v>78</v>
      </c>
      <c r="D887" s="176" t="s">
        <v>83</v>
      </c>
      <c r="E887" s="185">
        <v>0.20114000000000001</v>
      </c>
      <c r="F887" s="164">
        <f>IF(C887="MAT.",VLOOKUP(A887,INSUMOS_AUX!A:F,6,FALSE),0)</f>
        <v>0</v>
      </c>
      <c r="G887" s="185">
        <f>IF(C887="M.O.",VLOOKUP(A887,INSUMOS_AUX!A:F,6,FALSE),0)</f>
        <v>27.87</v>
      </c>
      <c r="H887" s="259"/>
      <c r="I887" s="259"/>
      <c r="J887">
        <f t="shared" si="150"/>
        <v>2.0114000000000001</v>
      </c>
    </row>
    <row r="888" spans="1:10">
      <c r="A888" s="185">
        <v>43464</v>
      </c>
      <c r="B888" s="175" t="s">
        <v>16093</v>
      </c>
      <c r="C888" s="176" t="s">
        <v>38</v>
      </c>
      <c r="D888" s="176" t="s">
        <v>83</v>
      </c>
      <c r="E888" s="185">
        <v>0.4</v>
      </c>
      <c r="F888" s="164">
        <f>IF(C888="MAT.",VLOOKUP(A888,INSUMOS_AUX!A:F,6,FALSE),0)</f>
        <v>0.01</v>
      </c>
      <c r="G888" s="185">
        <f>IF(C888="M.O.",VLOOKUP(A888,INSUMOS_AUX!A:F,6,FALSE),0)</f>
        <v>0</v>
      </c>
      <c r="H888" s="259"/>
      <c r="I888" s="259"/>
      <c r="J888">
        <f t="shared" si="150"/>
        <v>4</v>
      </c>
    </row>
    <row r="889" spans="1:10">
      <c r="A889" s="185">
        <v>43488</v>
      </c>
      <c r="B889" s="175" t="s">
        <v>16064</v>
      </c>
      <c r="C889" s="176" t="s">
        <v>38</v>
      </c>
      <c r="D889" s="176" t="s">
        <v>83</v>
      </c>
      <c r="E889" s="185">
        <v>0.4</v>
      </c>
      <c r="F889" s="164">
        <f>IF(C889="MAT.",VLOOKUP(A889,INSUMOS_AUX!A:F,6,FALSE),0)</f>
        <v>0.66</v>
      </c>
      <c r="G889" s="185">
        <f>IF(C889="M.O.",VLOOKUP(A889,INSUMOS_AUX!A:F,6,FALSE),0)</f>
        <v>0</v>
      </c>
      <c r="H889" s="259"/>
      <c r="I889" s="259"/>
      <c r="J889">
        <f t="shared" si="150"/>
        <v>4</v>
      </c>
    </row>
    <row r="890" spans="1:10">
      <c r="A890" s="185" t="s">
        <v>18621</v>
      </c>
      <c r="B890" s="175" t="s">
        <v>18620</v>
      </c>
      <c r="C890" s="176" t="s">
        <v>38</v>
      </c>
      <c r="D890" s="176" t="s">
        <v>18426</v>
      </c>
      <c r="E890" s="185">
        <v>1</v>
      </c>
      <c r="F890" s="164">
        <f>IF(C890="MAT.",VLOOKUP(A890,INSUMOS_AUX!A:F,6,FALSE),0)</f>
        <v>53.34</v>
      </c>
      <c r="G890" s="185">
        <f>IF(C890="M.O.",VLOOKUP(A890,INSUMOS_AUX!A:F,6,FALSE),0)</f>
        <v>0</v>
      </c>
      <c r="H890" s="259"/>
      <c r="I890" s="259"/>
      <c r="J890">
        <f t="shared" si="150"/>
        <v>10</v>
      </c>
    </row>
    <row r="891" spans="1:10">
      <c r="A891" s="78"/>
      <c r="B891" s="79"/>
      <c r="C891" s="79"/>
      <c r="D891" s="79"/>
      <c r="E891" s="79"/>
      <c r="F891" s="79"/>
      <c r="G891" s="79"/>
      <c r="H891" s="257"/>
      <c r="I891" s="257"/>
    </row>
    <row r="892" spans="1:10">
      <c r="A892" s="172" t="s">
        <v>18538</v>
      </c>
      <c r="B892" s="172" t="s">
        <v>18622</v>
      </c>
      <c r="C892" s="173" t="s">
        <v>62</v>
      </c>
      <c r="D892" s="173" t="s">
        <v>63</v>
      </c>
      <c r="E892" s="174">
        <v>0.5</v>
      </c>
      <c r="F892" s="174">
        <f t="shared" ref="F892:G892" si="151">SUMPRODUCT($E893:$E901,F893:F901)</f>
        <v>537</v>
      </c>
      <c r="G892" s="174">
        <f t="shared" si="151"/>
        <v>44.094785000000002</v>
      </c>
      <c r="H892" s="260"/>
      <c r="I892" s="260"/>
    </row>
    <row r="893" spans="1:10">
      <c r="A893" s="185">
        <v>251</v>
      </c>
      <c r="B893" s="175" t="s">
        <v>629</v>
      </c>
      <c r="C893" s="176" t="s">
        <v>78</v>
      </c>
      <c r="D893" s="176" t="s">
        <v>83</v>
      </c>
      <c r="E893" s="185">
        <v>1.0079</v>
      </c>
      <c r="F893" s="164">
        <f>IF(C893="MAT.",VLOOKUP(A893,INSUMOS_AUX!A:F,6,FALSE),0)</f>
        <v>0</v>
      </c>
      <c r="G893" s="185">
        <f>IF(C893="M.O.",VLOOKUP(A893,INSUMOS_AUX!A:F,6,FALSE),0)</f>
        <v>15.94</v>
      </c>
      <c r="H893" s="259"/>
      <c r="I893" s="259"/>
      <c r="J893">
        <f t="shared" ref="J893:J901" si="152">$E$892*$E893</f>
        <v>0.50395000000000001</v>
      </c>
    </row>
    <row r="894" spans="1:10">
      <c r="A894" s="185">
        <v>37370</v>
      </c>
      <c r="B894" s="175" t="s">
        <v>9316</v>
      </c>
      <c r="C894" s="176" t="s">
        <v>38</v>
      </c>
      <c r="D894" s="176" t="s">
        <v>83</v>
      </c>
      <c r="E894" s="185">
        <v>2</v>
      </c>
      <c r="F894" s="164">
        <f>IF(C894="MAT.",VLOOKUP(A894,INSUMOS_AUX!A:F,6,FALSE),0)</f>
        <v>1.63</v>
      </c>
      <c r="G894" s="185">
        <f>IF(C894="M.O.",VLOOKUP(A894,INSUMOS_AUX!A:F,6,FALSE),0)</f>
        <v>0</v>
      </c>
      <c r="H894" s="259"/>
      <c r="I894" s="259"/>
      <c r="J894">
        <f t="shared" si="152"/>
        <v>1</v>
      </c>
    </row>
    <row r="895" spans="1:10">
      <c r="A895" s="185">
        <v>37371</v>
      </c>
      <c r="B895" s="175" t="s">
        <v>9317</v>
      </c>
      <c r="C895" s="176" t="s">
        <v>38</v>
      </c>
      <c r="D895" s="176" t="s">
        <v>83</v>
      </c>
      <c r="E895" s="185">
        <v>2</v>
      </c>
      <c r="F895" s="164">
        <f>IF(C895="MAT.",VLOOKUP(A895,INSUMOS_AUX!A:F,6,FALSE),0)</f>
        <v>0.78</v>
      </c>
      <c r="G895" s="185">
        <f>IF(C895="M.O.",VLOOKUP(A895,INSUMOS_AUX!A:F,6,FALSE),0)</f>
        <v>0</v>
      </c>
      <c r="H895" s="259"/>
      <c r="I895" s="259"/>
      <c r="J895">
        <f t="shared" si="152"/>
        <v>1</v>
      </c>
    </row>
    <row r="896" spans="1:10">
      <c r="A896" s="185">
        <v>37372</v>
      </c>
      <c r="B896" s="175" t="s">
        <v>9318</v>
      </c>
      <c r="C896" s="176" t="s">
        <v>38</v>
      </c>
      <c r="D896" s="176" t="s">
        <v>83</v>
      </c>
      <c r="E896" s="185">
        <v>2</v>
      </c>
      <c r="F896" s="164">
        <f>IF(C896="MAT.",VLOOKUP(A896,INSUMOS_AUX!A:F,6,FALSE),0)</f>
        <v>0.35</v>
      </c>
      <c r="G896" s="185">
        <f>IF(C896="M.O.",VLOOKUP(A896,INSUMOS_AUX!A:F,6,FALSE),0)</f>
        <v>0</v>
      </c>
      <c r="H896" s="259"/>
      <c r="I896" s="259"/>
      <c r="J896">
        <f t="shared" si="152"/>
        <v>1</v>
      </c>
    </row>
    <row r="897" spans="1:10">
      <c r="A897" s="185">
        <v>37373</v>
      </c>
      <c r="B897" s="175" t="s">
        <v>9319</v>
      </c>
      <c r="C897" s="176" t="s">
        <v>38</v>
      </c>
      <c r="D897" s="176" t="s">
        <v>83</v>
      </c>
      <c r="E897" s="185">
        <v>2</v>
      </c>
      <c r="F897" s="164">
        <f>IF(C897="MAT.",VLOOKUP(A897,INSUMOS_AUX!A:F,6,FALSE),0)</f>
        <v>7.0000000000000007E-2</v>
      </c>
      <c r="G897" s="185">
        <f>IF(C897="M.O.",VLOOKUP(A897,INSUMOS_AUX!A:F,6,FALSE),0)</f>
        <v>0</v>
      </c>
      <c r="H897" s="259"/>
      <c r="I897" s="259"/>
      <c r="J897">
        <f t="shared" si="152"/>
        <v>1</v>
      </c>
    </row>
    <row r="898" spans="1:10">
      <c r="A898" s="185">
        <v>4058</v>
      </c>
      <c r="B898" s="175" t="s">
        <v>2847</v>
      </c>
      <c r="C898" s="176" t="s">
        <v>78</v>
      </c>
      <c r="D898" s="176" t="s">
        <v>83</v>
      </c>
      <c r="E898" s="185">
        <v>1.0057</v>
      </c>
      <c r="F898" s="164">
        <f>IF(C898="MAT.",VLOOKUP(A898,INSUMOS_AUX!A:F,6,FALSE),0)</f>
        <v>0</v>
      </c>
      <c r="G898" s="185">
        <f>IF(C898="M.O.",VLOOKUP(A898,INSUMOS_AUX!A:F,6,FALSE),0)</f>
        <v>27.87</v>
      </c>
      <c r="H898" s="259"/>
      <c r="I898" s="259"/>
      <c r="J898">
        <f t="shared" si="152"/>
        <v>0.50285000000000002</v>
      </c>
    </row>
    <row r="899" spans="1:10">
      <c r="A899" s="185">
        <v>43464</v>
      </c>
      <c r="B899" s="175" t="s">
        <v>16093</v>
      </c>
      <c r="C899" s="176" t="s">
        <v>38</v>
      </c>
      <c r="D899" s="176" t="s">
        <v>83</v>
      </c>
      <c r="E899" s="185">
        <v>2</v>
      </c>
      <c r="F899" s="164">
        <f>IF(C899="MAT.",VLOOKUP(A899,INSUMOS_AUX!A:F,6,FALSE),0)</f>
        <v>0.01</v>
      </c>
      <c r="G899" s="185">
        <f>IF(C899="M.O.",VLOOKUP(A899,INSUMOS_AUX!A:F,6,FALSE),0)</f>
        <v>0</v>
      </c>
      <c r="H899" s="259"/>
      <c r="I899" s="259"/>
      <c r="J899">
        <f t="shared" si="152"/>
        <v>1</v>
      </c>
    </row>
    <row r="900" spans="1:10">
      <c r="A900" s="185">
        <v>43488</v>
      </c>
      <c r="B900" s="175" t="s">
        <v>16064</v>
      </c>
      <c r="C900" s="176" t="s">
        <v>38</v>
      </c>
      <c r="D900" s="176" t="s">
        <v>83</v>
      </c>
      <c r="E900" s="185">
        <v>2</v>
      </c>
      <c r="F900" s="164">
        <f>IF(C900="MAT.",VLOOKUP(A900,INSUMOS_AUX!A:F,6,FALSE),0)</f>
        <v>0.66</v>
      </c>
      <c r="G900" s="185">
        <f>IF(C900="M.O.",VLOOKUP(A900,INSUMOS_AUX!A:F,6,FALSE),0)</f>
        <v>0</v>
      </c>
      <c r="H900" s="259"/>
      <c r="I900" s="259"/>
      <c r="J900">
        <f t="shared" si="152"/>
        <v>1</v>
      </c>
    </row>
    <row r="901" spans="1:10">
      <c r="A901" s="185" t="s">
        <v>18623</v>
      </c>
      <c r="B901" s="175" t="s">
        <v>18622</v>
      </c>
      <c r="C901" s="176" t="s">
        <v>38</v>
      </c>
      <c r="D901" s="176" t="s">
        <v>63</v>
      </c>
      <c r="E901" s="185">
        <v>1</v>
      </c>
      <c r="F901" s="164">
        <f>IF(C901="MAT.",VLOOKUP(A901,INSUMOS_AUX!A:F,6,FALSE),0)</f>
        <v>530</v>
      </c>
      <c r="G901" s="185">
        <f>IF(C901="M.O.",VLOOKUP(A901,INSUMOS_AUX!A:F,6,FALSE),0)</f>
        <v>0</v>
      </c>
      <c r="H901" s="259"/>
      <c r="I901" s="259"/>
      <c r="J901">
        <f t="shared" si="152"/>
        <v>0.5</v>
      </c>
    </row>
    <row r="902" spans="1:10">
      <c r="A902" s="78"/>
      <c r="B902" s="79"/>
      <c r="C902" s="79"/>
      <c r="D902" s="79"/>
      <c r="E902" s="79"/>
      <c r="F902" s="79"/>
      <c r="G902" s="79"/>
      <c r="H902" s="257"/>
      <c r="I902" s="257"/>
    </row>
    <row r="903" spans="1:10">
      <c r="A903" s="172" t="s">
        <v>18540</v>
      </c>
      <c r="B903" s="172" t="s">
        <v>18624</v>
      </c>
      <c r="C903" s="173" t="s">
        <v>62</v>
      </c>
      <c r="D903" s="173" t="s">
        <v>2</v>
      </c>
      <c r="E903" s="174">
        <v>500</v>
      </c>
      <c r="F903" s="174">
        <f t="shared" ref="F903:G903" si="153">SUMPRODUCT($E904:$E912,F904:F912)</f>
        <v>8.4999999999999992E-2</v>
      </c>
      <c r="G903" s="174">
        <f t="shared" si="153"/>
        <v>0.22047392500000002</v>
      </c>
      <c r="H903" s="260"/>
      <c r="I903" s="260"/>
    </row>
    <row r="904" spans="1:10">
      <c r="A904" s="185">
        <v>251</v>
      </c>
      <c r="B904" s="175" t="s">
        <v>629</v>
      </c>
      <c r="C904" s="176" t="s">
        <v>78</v>
      </c>
      <c r="D904" s="176" t="s">
        <v>83</v>
      </c>
      <c r="E904" s="185">
        <v>5.0394999999999997E-3</v>
      </c>
      <c r="F904" s="164">
        <f>IF(C904="MAT.",VLOOKUP(A904,INSUMOS_AUX!A:F,6,FALSE),0)</f>
        <v>0</v>
      </c>
      <c r="G904" s="185">
        <f>IF(C904="M.O.",VLOOKUP(A904,INSUMOS_AUX!A:F,6,FALSE),0)</f>
        <v>15.94</v>
      </c>
      <c r="H904" s="259"/>
      <c r="I904" s="259"/>
      <c r="J904">
        <f t="shared" ref="J904:J912" si="154">$E$903*$E904</f>
        <v>2.5197499999999997</v>
      </c>
    </row>
    <row r="905" spans="1:10">
      <c r="A905" s="185">
        <v>37370</v>
      </c>
      <c r="B905" s="175" t="s">
        <v>9316</v>
      </c>
      <c r="C905" s="176" t="s">
        <v>38</v>
      </c>
      <c r="D905" s="176" t="s">
        <v>83</v>
      </c>
      <c r="E905" s="185">
        <v>0.01</v>
      </c>
      <c r="F905" s="164">
        <f>IF(C905="MAT.",VLOOKUP(A905,INSUMOS_AUX!A:F,6,FALSE),0)</f>
        <v>1.63</v>
      </c>
      <c r="G905" s="185">
        <f>IF(C905="M.O.",VLOOKUP(A905,INSUMOS_AUX!A:F,6,FALSE),0)</f>
        <v>0</v>
      </c>
      <c r="H905" s="259"/>
      <c r="I905" s="259"/>
      <c r="J905">
        <f t="shared" si="154"/>
        <v>5</v>
      </c>
    </row>
    <row r="906" spans="1:10">
      <c r="A906" s="185">
        <v>37371</v>
      </c>
      <c r="B906" s="175" t="s">
        <v>9317</v>
      </c>
      <c r="C906" s="176" t="s">
        <v>38</v>
      </c>
      <c r="D906" s="176" t="s">
        <v>83</v>
      </c>
      <c r="E906" s="185">
        <v>0.01</v>
      </c>
      <c r="F906" s="164">
        <f>IF(C906="MAT.",VLOOKUP(A906,INSUMOS_AUX!A:F,6,FALSE),0)</f>
        <v>0.78</v>
      </c>
      <c r="G906" s="185">
        <f>IF(C906="M.O.",VLOOKUP(A906,INSUMOS_AUX!A:F,6,FALSE),0)</f>
        <v>0</v>
      </c>
      <c r="H906" s="259"/>
      <c r="I906" s="259"/>
      <c r="J906">
        <f t="shared" si="154"/>
        <v>5</v>
      </c>
    </row>
    <row r="907" spans="1:10">
      <c r="A907" s="185">
        <v>37372</v>
      </c>
      <c r="B907" s="175" t="s">
        <v>9318</v>
      </c>
      <c r="C907" s="176" t="s">
        <v>38</v>
      </c>
      <c r="D907" s="176" t="s">
        <v>83</v>
      </c>
      <c r="E907" s="185">
        <v>0.01</v>
      </c>
      <c r="F907" s="164">
        <f>IF(C907="MAT.",VLOOKUP(A907,INSUMOS_AUX!A:F,6,FALSE),0)</f>
        <v>0.35</v>
      </c>
      <c r="G907" s="185">
        <f>IF(C907="M.O.",VLOOKUP(A907,INSUMOS_AUX!A:F,6,FALSE),0)</f>
        <v>0</v>
      </c>
      <c r="H907" s="259"/>
      <c r="I907" s="259"/>
      <c r="J907">
        <f t="shared" si="154"/>
        <v>5</v>
      </c>
    </row>
    <row r="908" spans="1:10">
      <c r="A908" s="185">
        <v>37373</v>
      </c>
      <c r="B908" s="175" t="s">
        <v>9319</v>
      </c>
      <c r="C908" s="176" t="s">
        <v>38</v>
      </c>
      <c r="D908" s="176" t="s">
        <v>83</v>
      </c>
      <c r="E908" s="185">
        <v>0.01</v>
      </c>
      <c r="F908" s="164">
        <f>IF(C908="MAT.",VLOOKUP(A908,INSUMOS_AUX!A:F,6,FALSE),0)</f>
        <v>7.0000000000000007E-2</v>
      </c>
      <c r="G908" s="185">
        <f>IF(C908="M.O.",VLOOKUP(A908,INSUMOS_AUX!A:F,6,FALSE),0)</f>
        <v>0</v>
      </c>
      <c r="H908" s="259"/>
      <c r="I908" s="259"/>
      <c r="J908">
        <f t="shared" si="154"/>
        <v>5</v>
      </c>
    </row>
    <row r="909" spans="1:10">
      <c r="A909" s="185">
        <v>4058</v>
      </c>
      <c r="B909" s="175" t="s">
        <v>2847</v>
      </c>
      <c r="C909" s="176" t="s">
        <v>78</v>
      </c>
      <c r="D909" s="176" t="s">
        <v>83</v>
      </c>
      <c r="E909" s="185">
        <v>5.0285E-3</v>
      </c>
      <c r="F909" s="164">
        <f>IF(C909="MAT.",VLOOKUP(A909,INSUMOS_AUX!A:F,6,FALSE),0)</f>
        <v>0</v>
      </c>
      <c r="G909" s="185">
        <f>IF(C909="M.O.",VLOOKUP(A909,INSUMOS_AUX!A:F,6,FALSE),0)</f>
        <v>27.87</v>
      </c>
      <c r="H909" s="259"/>
      <c r="I909" s="259"/>
      <c r="J909">
        <f t="shared" si="154"/>
        <v>2.5142500000000001</v>
      </c>
    </row>
    <row r="910" spans="1:10">
      <c r="A910" s="185">
        <v>43464</v>
      </c>
      <c r="B910" s="175" t="s">
        <v>16093</v>
      </c>
      <c r="C910" s="176" t="s">
        <v>38</v>
      </c>
      <c r="D910" s="176" t="s">
        <v>83</v>
      </c>
      <c r="E910" s="185">
        <v>0.01</v>
      </c>
      <c r="F910" s="164">
        <f>IF(C910="MAT.",VLOOKUP(A910,INSUMOS_AUX!A:F,6,FALSE),0)</f>
        <v>0.01</v>
      </c>
      <c r="G910" s="185">
        <f>IF(C910="M.O.",VLOOKUP(A910,INSUMOS_AUX!A:F,6,FALSE),0)</f>
        <v>0</v>
      </c>
      <c r="H910" s="259"/>
      <c r="I910" s="259"/>
      <c r="J910">
        <f t="shared" si="154"/>
        <v>5</v>
      </c>
    </row>
    <row r="911" spans="1:10">
      <c r="A911" s="185">
        <v>43488</v>
      </c>
      <c r="B911" s="175" t="s">
        <v>16064</v>
      </c>
      <c r="C911" s="176" t="s">
        <v>38</v>
      </c>
      <c r="D911" s="176" t="s">
        <v>83</v>
      </c>
      <c r="E911" s="185">
        <v>0.01</v>
      </c>
      <c r="F911" s="164">
        <f>IF(C911="MAT.",VLOOKUP(A911,INSUMOS_AUX!A:F,6,FALSE),0)</f>
        <v>0.66</v>
      </c>
      <c r="G911" s="185">
        <f>IF(C911="M.O.",VLOOKUP(A911,INSUMOS_AUX!A:F,6,FALSE),0)</f>
        <v>0</v>
      </c>
      <c r="H911" s="259"/>
      <c r="I911" s="259"/>
      <c r="J911">
        <f t="shared" si="154"/>
        <v>5</v>
      </c>
    </row>
    <row r="912" spans="1:10">
      <c r="A912" s="185" t="s">
        <v>18625</v>
      </c>
      <c r="B912" s="175" t="s">
        <v>18624</v>
      </c>
      <c r="C912" s="176" t="s">
        <v>38</v>
      </c>
      <c r="D912" s="176" t="s">
        <v>2</v>
      </c>
      <c r="E912" s="185">
        <v>1</v>
      </c>
      <c r="F912" s="164">
        <f>IF(C912="MAT.",VLOOKUP(A912,INSUMOS_AUX!A:F,6,FALSE),0)</f>
        <v>0.05</v>
      </c>
      <c r="G912" s="185">
        <f>IF(C912="M.O.",VLOOKUP(A912,INSUMOS_AUX!A:F,6,FALSE),0)</f>
        <v>0</v>
      </c>
      <c r="H912" s="259"/>
      <c r="I912" s="259"/>
      <c r="J912">
        <f t="shared" si="154"/>
        <v>500</v>
      </c>
    </row>
    <row r="913" spans="1:10">
      <c r="A913" s="78"/>
      <c r="B913" s="79"/>
      <c r="C913" s="79"/>
      <c r="D913" s="79"/>
      <c r="E913" s="79"/>
      <c r="F913" s="79"/>
      <c r="G913" s="79"/>
      <c r="H913" s="257"/>
      <c r="I913" s="257"/>
    </row>
    <row r="914" spans="1:10">
      <c r="A914" s="172" t="s">
        <v>18542</v>
      </c>
      <c r="B914" s="172" t="s">
        <v>18626</v>
      </c>
      <c r="C914" s="173" t="s">
        <v>62</v>
      </c>
      <c r="D914" s="173" t="s">
        <v>2</v>
      </c>
      <c r="E914" s="174">
        <v>20</v>
      </c>
      <c r="F914" s="174">
        <f t="shared" ref="F914:G914" si="155">SUMPRODUCT($E915:$E923,F915:F923)</f>
        <v>7.22</v>
      </c>
      <c r="G914" s="174">
        <f t="shared" si="155"/>
        <v>44.094785000000002</v>
      </c>
      <c r="H914" s="260"/>
      <c r="I914" s="260"/>
    </row>
    <row r="915" spans="1:10">
      <c r="A915" s="185">
        <v>251</v>
      </c>
      <c r="B915" s="175" t="s">
        <v>629</v>
      </c>
      <c r="C915" s="176" t="s">
        <v>78</v>
      </c>
      <c r="D915" s="176" t="s">
        <v>83</v>
      </c>
      <c r="E915" s="185">
        <v>1.0079</v>
      </c>
      <c r="F915" s="164">
        <f>IF(C915="MAT.",VLOOKUP(A915,INSUMOS_AUX!A:F,6,FALSE),0)</f>
        <v>0</v>
      </c>
      <c r="G915" s="185">
        <f>IF(C915="M.O.",VLOOKUP(A915,INSUMOS_AUX!A:F,6,FALSE),0)</f>
        <v>15.94</v>
      </c>
      <c r="H915" s="259"/>
      <c r="I915" s="259"/>
      <c r="J915">
        <f t="shared" ref="J915:J923" si="156">$E$914*$E915</f>
        <v>20.158000000000001</v>
      </c>
    </row>
    <row r="916" spans="1:10">
      <c r="A916" s="185">
        <v>37370</v>
      </c>
      <c r="B916" s="175" t="s">
        <v>9316</v>
      </c>
      <c r="C916" s="176" t="s">
        <v>38</v>
      </c>
      <c r="D916" s="176" t="s">
        <v>83</v>
      </c>
      <c r="E916" s="185">
        <v>2</v>
      </c>
      <c r="F916" s="164">
        <f>IF(C916="MAT.",VLOOKUP(A916,INSUMOS_AUX!A:F,6,FALSE),0)</f>
        <v>1.63</v>
      </c>
      <c r="G916" s="185">
        <f>IF(C916="M.O.",VLOOKUP(A916,INSUMOS_AUX!A:F,6,FALSE),0)</f>
        <v>0</v>
      </c>
      <c r="H916" s="259"/>
      <c r="I916" s="259"/>
      <c r="J916">
        <f t="shared" si="156"/>
        <v>40</v>
      </c>
    </row>
    <row r="917" spans="1:10">
      <c r="A917" s="185">
        <v>37371</v>
      </c>
      <c r="B917" s="175" t="s">
        <v>9317</v>
      </c>
      <c r="C917" s="176" t="s">
        <v>38</v>
      </c>
      <c r="D917" s="176" t="s">
        <v>83</v>
      </c>
      <c r="E917" s="185">
        <v>2</v>
      </c>
      <c r="F917" s="164">
        <f>IF(C917="MAT.",VLOOKUP(A917,INSUMOS_AUX!A:F,6,FALSE),0)</f>
        <v>0.78</v>
      </c>
      <c r="G917" s="185">
        <f>IF(C917="M.O.",VLOOKUP(A917,INSUMOS_AUX!A:F,6,FALSE),0)</f>
        <v>0</v>
      </c>
      <c r="H917" s="259"/>
      <c r="I917" s="259"/>
      <c r="J917">
        <f t="shared" si="156"/>
        <v>40</v>
      </c>
    </row>
    <row r="918" spans="1:10">
      <c r="A918" s="185">
        <v>37372</v>
      </c>
      <c r="B918" s="175" t="s">
        <v>9318</v>
      </c>
      <c r="C918" s="176" t="s">
        <v>38</v>
      </c>
      <c r="D918" s="176" t="s">
        <v>83</v>
      </c>
      <c r="E918" s="185">
        <v>2</v>
      </c>
      <c r="F918" s="164">
        <f>IF(C918="MAT.",VLOOKUP(A918,INSUMOS_AUX!A:F,6,FALSE),0)</f>
        <v>0.35</v>
      </c>
      <c r="G918" s="185">
        <f>IF(C918="M.O.",VLOOKUP(A918,INSUMOS_AUX!A:F,6,FALSE),0)</f>
        <v>0</v>
      </c>
      <c r="H918" s="259"/>
      <c r="I918" s="259"/>
      <c r="J918">
        <f t="shared" si="156"/>
        <v>40</v>
      </c>
    </row>
    <row r="919" spans="1:10">
      <c r="A919" s="185">
        <v>37373</v>
      </c>
      <c r="B919" s="175" t="s">
        <v>9319</v>
      </c>
      <c r="C919" s="176" t="s">
        <v>38</v>
      </c>
      <c r="D919" s="176" t="s">
        <v>83</v>
      </c>
      <c r="E919" s="185">
        <v>2</v>
      </c>
      <c r="F919" s="164">
        <f>IF(C919="MAT.",VLOOKUP(A919,INSUMOS_AUX!A:F,6,FALSE),0)</f>
        <v>7.0000000000000007E-2</v>
      </c>
      <c r="G919" s="185">
        <f>IF(C919="M.O.",VLOOKUP(A919,INSUMOS_AUX!A:F,6,FALSE),0)</f>
        <v>0</v>
      </c>
      <c r="H919" s="259"/>
      <c r="I919" s="259"/>
      <c r="J919">
        <f t="shared" si="156"/>
        <v>40</v>
      </c>
    </row>
    <row r="920" spans="1:10">
      <c r="A920" s="185">
        <v>4058</v>
      </c>
      <c r="B920" s="175" t="s">
        <v>2847</v>
      </c>
      <c r="C920" s="176" t="s">
        <v>78</v>
      </c>
      <c r="D920" s="176" t="s">
        <v>83</v>
      </c>
      <c r="E920" s="185">
        <v>1.0057</v>
      </c>
      <c r="F920" s="164">
        <f>IF(C920="MAT.",VLOOKUP(A920,INSUMOS_AUX!A:F,6,FALSE),0)</f>
        <v>0</v>
      </c>
      <c r="G920" s="185">
        <f>IF(C920="M.O.",VLOOKUP(A920,INSUMOS_AUX!A:F,6,FALSE),0)</f>
        <v>27.87</v>
      </c>
      <c r="H920" s="259"/>
      <c r="I920" s="259"/>
      <c r="J920">
        <f t="shared" si="156"/>
        <v>20.114000000000001</v>
      </c>
    </row>
    <row r="921" spans="1:10">
      <c r="A921" s="185">
        <v>43464</v>
      </c>
      <c r="B921" s="175" t="s">
        <v>16093</v>
      </c>
      <c r="C921" s="176" t="s">
        <v>38</v>
      </c>
      <c r="D921" s="176" t="s">
        <v>83</v>
      </c>
      <c r="E921" s="185">
        <v>2</v>
      </c>
      <c r="F921" s="164">
        <f>IF(C921="MAT.",VLOOKUP(A921,INSUMOS_AUX!A:F,6,FALSE),0)</f>
        <v>0.01</v>
      </c>
      <c r="G921" s="185">
        <f>IF(C921="M.O.",VLOOKUP(A921,INSUMOS_AUX!A:F,6,FALSE),0)</f>
        <v>0</v>
      </c>
      <c r="H921" s="259"/>
      <c r="I921" s="259"/>
      <c r="J921">
        <f t="shared" si="156"/>
        <v>40</v>
      </c>
    </row>
    <row r="922" spans="1:10">
      <c r="A922" s="185">
        <v>43488</v>
      </c>
      <c r="B922" s="175" t="s">
        <v>16064</v>
      </c>
      <c r="C922" s="176" t="s">
        <v>38</v>
      </c>
      <c r="D922" s="176" t="s">
        <v>83</v>
      </c>
      <c r="E922" s="185">
        <v>2</v>
      </c>
      <c r="F922" s="164">
        <f>IF(C922="MAT.",VLOOKUP(A922,INSUMOS_AUX!A:F,6,FALSE),0)</f>
        <v>0.66</v>
      </c>
      <c r="G922" s="185">
        <f>IF(C922="M.O.",VLOOKUP(A922,INSUMOS_AUX!A:F,6,FALSE),0)</f>
        <v>0</v>
      </c>
      <c r="H922" s="259"/>
      <c r="I922" s="259"/>
      <c r="J922">
        <f t="shared" si="156"/>
        <v>40</v>
      </c>
    </row>
    <row r="923" spans="1:10">
      <c r="A923" s="185" t="s">
        <v>18627</v>
      </c>
      <c r="B923" s="175" t="s">
        <v>18626</v>
      </c>
      <c r="C923" s="176" t="s">
        <v>38</v>
      </c>
      <c r="D923" s="176" t="s">
        <v>2</v>
      </c>
      <c r="E923" s="185">
        <v>1</v>
      </c>
      <c r="F923" s="164">
        <f>IF(C923="MAT.",VLOOKUP(A923,INSUMOS_AUX!A:F,6,FALSE),0)</f>
        <v>0.22</v>
      </c>
      <c r="G923" s="185">
        <f>IF(C923="M.O.",VLOOKUP(A923,INSUMOS_AUX!A:F,6,FALSE),0)</f>
        <v>0</v>
      </c>
      <c r="H923" s="259"/>
      <c r="I923" s="259"/>
      <c r="J923">
        <f t="shared" si="156"/>
        <v>20</v>
      </c>
    </row>
    <row r="924" spans="1:10">
      <c r="A924" s="78"/>
      <c r="B924" s="79"/>
      <c r="C924" s="79"/>
      <c r="D924" s="79"/>
      <c r="E924" s="79"/>
      <c r="F924" s="79"/>
      <c r="G924" s="79"/>
      <c r="H924" s="257"/>
      <c r="I924" s="257"/>
    </row>
    <row r="925" spans="1:10">
      <c r="A925" s="172" t="s">
        <v>18544</v>
      </c>
      <c r="B925" s="172" t="s">
        <v>18628</v>
      </c>
      <c r="C925" s="173" t="s">
        <v>62</v>
      </c>
      <c r="D925" s="173" t="s">
        <v>2</v>
      </c>
      <c r="E925" s="174">
        <v>2</v>
      </c>
      <c r="F925" s="137">
        <f t="shared" ref="F925:G925" si="157">SUMPRODUCT($E926:$E934,F926:F934)</f>
        <v>4296.59</v>
      </c>
      <c r="G925" s="174">
        <f t="shared" si="157"/>
        <v>352.75828000000001</v>
      </c>
      <c r="H925" s="260"/>
      <c r="I925" s="260"/>
    </row>
    <row r="926" spans="1:10">
      <c r="A926" s="185">
        <v>251</v>
      </c>
      <c r="B926" s="175" t="s">
        <v>629</v>
      </c>
      <c r="C926" s="176" t="s">
        <v>78</v>
      </c>
      <c r="D926" s="176" t="s">
        <v>83</v>
      </c>
      <c r="E926" s="185">
        <v>8.0632000000000001</v>
      </c>
      <c r="F926" s="164">
        <f>IF(C926="MAT.",VLOOKUP(A926,INSUMOS_AUX!A:F,6,FALSE),0)</f>
        <v>0</v>
      </c>
      <c r="G926" s="185">
        <f>IF(C926="M.O.",VLOOKUP(A926,INSUMOS_AUX!A:F,6,FALSE),0)</f>
        <v>15.94</v>
      </c>
      <c r="H926" s="259"/>
      <c r="I926" s="259"/>
      <c r="J926">
        <f t="shared" ref="J926:J934" si="158">$E$925*$E926</f>
        <v>16.1264</v>
      </c>
    </row>
    <row r="927" spans="1:10">
      <c r="A927" s="185">
        <v>37370</v>
      </c>
      <c r="B927" s="175" t="s">
        <v>9316</v>
      </c>
      <c r="C927" s="176" t="s">
        <v>38</v>
      </c>
      <c r="D927" s="176" t="s">
        <v>83</v>
      </c>
      <c r="E927" s="185">
        <v>16</v>
      </c>
      <c r="F927" s="164">
        <f>IF(C927="MAT.",VLOOKUP(A927,INSUMOS_AUX!A:F,6,FALSE),0)</f>
        <v>1.63</v>
      </c>
      <c r="G927" s="185">
        <f>IF(C927="M.O.",VLOOKUP(A927,INSUMOS_AUX!A:F,6,FALSE),0)</f>
        <v>0</v>
      </c>
      <c r="H927" s="259"/>
      <c r="I927" s="259"/>
      <c r="J927">
        <f t="shared" si="158"/>
        <v>32</v>
      </c>
    </row>
    <row r="928" spans="1:10">
      <c r="A928" s="185">
        <v>37371</v>
      </c>
      <c r="B928" s="175" t="s">
        <v>9317</v>
      </c>
      <c r="C928" s="176" t="s">
        <v>38</v>
      </c>
      <c r="D928" s="176" t="s">
        <v>83</v>
      </c>
      <c r="E928" s="185">
        <v>16</v>
      </c>
      <c r="F928" s="164">
        <f>IF(C928="MAT.",VLOOKUP(A928,INSUMOS_AUX!A:F,6,FALSE),0)</f>
        <v>0.78</v>
      </c>
      <c r="G928" s="185">
        <f>IF(C928="M.O.",VLOOKUP(A928,INSUMOS_AUX!A:F,6,FALSE),0)</f>
        <v>0</v>
      </c>
      <c r="H928" s="259"/>
      <c r="I928" s="259"/>
      <c r="J928">
        <f t="shared" si="158"/>
        <v>32</v>
      </c>
    </row>
    <row r="929" spans="1:10">
      <c r="A929" s="185">
        <v>37372</v>
      </c>
      <c r="B929" s="175" t="s">
        <v>9318</v>
      </c>
      <c r="C929" s="176" t="s">
        <v>38</v>
      </c>
      <c r="D929" s="176" t="s">
        <v>83</v>
      </c>
      <c r="E929" s="185">
        <v>16</v>
      </c>
      <c r="F929" s="164">
        <f>IF(C929="MAT.",VLOOKUP(A929,INSUMOS_AUX!A:F,6,FALSE),0)</f>
        <v>0.35</v>
      </c>
      <c r="G929" s="185">
        <f>IF(C929="M.O.",VLOOKUP(A929,INSUMOS_AUX!A:F,6,FALSE),0)</f>
        <v>0</v>
      </c>
      <c r="H929" s="259"/>
      <c r="I929" s="259"/>
      <c r="J929">
        <f t="shared" si="158"/>
        <v>32</v>
      </c>
    </row>
    <row r="930" spans="1:10">
      <c r="A930" s="185">
        <v>37373</v>
      </c>
      <c r="B930" s="175" t="s">
        <v>9319</v>
      </c>
      <c r="C930" s="176" t="s">
        <v>38</v>
      </c>
      <c r="D930" s="176" t="s">
        <v>83</v>
      </c>
      <c r="E930" s="185">
        <v>16</v>
      </c>
      <c r="F930" s="164">
        <f>IF(C930="MAT.",VLOOKUP(A930,INSUMOS_AUX!A:F,6,FALSE),0)</f>
        <v>7.0000000000000007E-2</v>
      </c>
      <c r="G930" s="185">
        <f>IF(C930="M.O.",VLOOKUP(A930,INSUMOS_AUX!A:F,6,FALSE),0)</f>
        <v>0</v>
      </c>
      <c r="H930" s="259"/>
      <c r="I930" s="259"/>
      <c r="J930">
        <f t="shared" si="158"/>
        <v>32</v>
      </c>
    </row>
    <row r="931" spans="1:10">
      <c r="A931" s="185">
        <v>4058</v>
      </c>
      <c r="B931" s="175" t="s">
        <v>2847</v>
      </c>
      <c r="C931" s="176" t="s">
        <v>78</v>
      </c>
      <c r="D931" s="176" t="s">
        <v>83</v>
      </c>
      <c r="E931" s="185">
        <v>8.0456000000000003</v>
      </c>
      <c r="F931" s="164">
        <f>IF(C931="MAT.",VLOOKUP(A931,INSUMOS_AUX!A:F,6,FALSE),0)</f>
        <v>0</v>
      </c>
      <c r="G931" s="185">
        <f>IF(C931="M.O.",VLOOKUP(A931,INSUMOS_AUX!A:F,6,FALSE),0)</f>
        <v>27.87</v>
      </c>
      <c r="H931" s="259"/>
      <c r="I931" s="259"/>
      <c r="J931">
        <f t="shared" si="158"/>
        <v>16.091200000000001</v>
      </c>
    </row>
    <row r="932" spans="1:10">
      <c r="A932" s="185">
        <v>43464</v>
      </c>
      <c r="B932" s="175" t="s">
        <v>16093</v>
      </c>
      <c r="C932" s="176" t="s">
        <v>38</v>
      </c>
      <c r="D932" s="176" t="s">
        <v>83</v>
      </c>
      <c r="E932" s="185">
        <v>16</v>
      </c>
      <c r="F932" s="164">
        <f>IF(C932="MAT.",VLOOKUP(A932,INSUMOS_AUX!A:F,6,FALSE),0)</f>
        <v>0.01</v>
      </c>
      <c r="G932" s="185">
        <f>IF(C932="M.O.",VLOOKUP(A932,INSUMOS_AUX!A:F,6,FALSE),0)</f>
        <v>0</v>
      </c>
      <c r="H932" s="259"/>
      <c r="I932" s="259"/>
      <c r="J932">
        <f t="shared" si="158"/>
        <v>32</v>
      </c>
    </row>
    <row r="933" spans="1:10">
      <c r="A933" s="185">
        <v>43488</v>
      </c>
      <c r="B933" s="175" t="s">
        <v>16064</v>
      </c>
      <c r="C933" s="176" t="s">
        <v>38</v>
      </c>
      <c r="D933" s="176" t="s">
        <v>83</v>
      </c>
      <c r="E933" s="185">
        <v>16</v>
      </c>
      <c r="F933" s="164">
        <f>IF(C933="MAT.",VLOOKUP(A933,INSUMOS_AUX!A:F,6,FALSE),0)</f>
        <v>0.66</v>
      </c>
      <c r="G933" s="185">
        <f>IF(C933="M.O.",VLOOKUP(A933,INSUMOS_AUX!A:F,6,FALSE),0)</f>
        <v>0</v>
      </c>
      <c r="H933" s="259"/>
      <c r="I933" s="259"/>
      <c r="J933">
        <f t="shared" si="158"/>
        <v>32</v>
      </c>
    </row>
    <row r="934" spans="1:10">
      <c r="A934" s="185" t="s">
        <v>18629</v>
      </c>
      <c r="B934" s="175" t="s">
        <v>18630</v>
      </c>
      <c r="C934" s="176" t="s">
        <v>38</v>
      </c>
      <c r="D934" s="176" t="s">
        <v>2</v>
      </c>
      <c r="E934" s="185">
        <v>1</v>
      </c>
      <c r="F934" s="164">
        <f>IF(C934="MAT.",VLOOKUP(A934,INSUMOS_AUX!A:F,6,FALSE),0)</f>
        <v>4240.59</v>
      </c>
      <c r="G934" s="185">
        <f>IF(C934="M.O.",VLOOKUP(A934,INSUMOS_AUX!A:F,6,FALSE),0)</f>
        <v>0</v>
      </c>
      <c r="H934" s="259"/>
      <c r="I934" s="259"/>
      <c r="J934">
        <f t="shared" si="158"/>
        <v>2</v>
      </c>
    </row>
    <row r="935" spans="1:10">
      <c r="A935" s="78"/>
      <c r="B935" s="79"/>
      <c r="C935" s="79"/>
      <c r="D935" s="79"/>
      <c r="E935" s="79"/>
      <c r="F935" s="79"/>
      <c r="G935" s="79"/>
      <c r="H935" s="257"/>
      <c r="I935" s="257"/>
    </row>
    <row r="936" spans="1:10">
      <c r="A936" s="172" t="s">
        <v>18546</v>
      </c>
      <c r="B936" s="172" t="s">
        <v>18547</v>
      </c>
      <c r="C936" s="173" t="s">
        <v>62</v>
      </c>
      <c r="D936" s="173" t="s">
        <v>2</v>
      </c>
      <c r="E936" s="174">
        <v>2</v>
      </c>
      <c r="F936" s="137">
        <f t="shared" ref="F936:G936" si="159">SUMPRODUCT($E937:$E945,F937:F945)</f>
        <v>6223.8</v>
      </c>
      <c r="G936" s="174">
        <f t="shared" si="159"/>
        <v>705.51656000000003</v>
      </c>
      <c r="H936" s="260"/>
      <c r="I936" s="260"/>
    </row>
    <row r="937" spans="1:10">
      <c r="A937" s="185">
        <v>251</v>
      </c>
      <c r="B937" s="175" t="s">
        <v>629</v>
      </c>
      <c r="C937" s="176" t="s">
        <v>78</v>
      </c>
      <c r="D937" s="176" t="s">
        <v>83</v>
      </c>
      <c r="E937" s="185">
        <v>16.1264</v>
      </c>
      <c r="F937" s="164">
        <f>IF(C937="MAT.",VLOOKUP(A937,INSUMOS_AUX!A:F,6,FALSE),0)</f>
        <v>0</v>
      </c>
      <c r="G937" s="185">
        <f>IF(C937="M.O.",VLOOKUP(A937,INSUMOS_AUX!A:F,6,FALSE),0)</f>
        <v>15.94</v>
      </c>
      <c r="H937" s="259"/>
      <c r="I937" s="259"/>
      <c r="J937">
        <f t="shared" ref="J937:J945" si="160">$E$936*$E937</f>
        <v>32.252800000000001</v>
      </c>
    </row>
    <row r="938" spans="1:10">
      <c r="A938" s="185">
        <v>37370</v>
      </c>
      <c r="B938" s="175" t="s">
        <v>9316</v>
      </c>
      <c r="C938" s="176" t="s">
        <v>38</v>
      </c>
      <c r="D938" s="176" t="s">
        <v>83</v>
      </c>
      <c r="E938" s="185">
        <v>32</v>
      </c>
      <c r="F938" s="164">
        <f>IF(C938="MAT.",VLOOKUP(A938,INSUMOS_AUX!A:F,6,FALSE),0)</f>
        <v>1.63</v>
      </c>
      <c r="G938" s="185">
        <f>IF(C938="M.O.",VLOOKUP(A938,INSUMOS_AUX!A:F,6,FALSE),0)</f>
        <v>0</v>
      </c>
      <c r="H938" s="259"/>
      <c r="I938" s="259"/>
      <c r="J938">
        <f t="shared" si="160"/>
        <v>64</v>
      </c>
    </row>
    <row r="939" spans="1:10">
      <c r="A939" s="185">
        <v>37371</v>
      </c>
      <c r="B939" s="175" t="s">
        <v>9317</v>
      </c>
      <c r="C939" s="176" t="s">
        <v>38</v>
      </c>
      <c r="D939" s="176" t="s">
        <v>83</v>
      </c>
      <c r="E939" s="185">
        <v>32</v>
      </c>
      <c r="F939" s="164">
        <f>IF(C939="MAT.",VLOOKUP(A939,INSUMOS_AUX!A:F,6,FALSE),0)</f>
        <v>0.78</v>
      </c>
      <c r="G939" s="185">
        <f>IF(C939="M.O.",VLOOKUP(A939,INSUMOS_AUX!A:F,6,FALSE),0)</f>
        <v>0</v>
      </c>
      <c r="H939" s="259"/>
      <c r="I939" s="259"/>
      <c r="J939">
        <f t="shared" si="160"/>
        <v>64</v>
      </c>
    </row>
    <row r="940" spans="1:10">
      <c r="A940" s="185">
        <v>37372</v>
      </c>
      <c r="B940" s="175" t="s">
        <v>9318</v>
      </c>
      <c r="C940" s="176" t="s">
        <v>38</v>
      </c>
      <c r="D940" s="176" t="s">
        <v>83</v>
      </c>
      <c r="E940" s="185">
        <v>32</v>
      </c>
      <c r="F940" s="164">
        <f>IF(C940="MAT.",VLOOKUP(A940,INSUMOS_AUX!A:F,6,FALSE),0)</f>
        <v>0.35</v>
      </c>
      <c r="G940" s="185">
        <f>IF(C940="M.O.",VLOOKUP(A940,INSUMOS_AUX!A:F,6,FALSE),0)</f>
        <v>0</v>
      </c>
      <c r="H940" s="259"/>
      <c r="I940" s="259"/>
      <c r="J940">
        <f t="shared" si="160"/>
        <v>64</v>
      </c>
    </row>
    <row r="941" spans="1:10">
      <c r="A941" s="185">
        <v>37373</v>
      </c>
      <c r="B941" s="175" t="s">
        <v>9319</v>
      </c>
      <c r="C941" s="176" t="s">
        <v>38</v>
      </c>
      <c r="D941" s="176" t="s">
        <v>83</v>
      </c>
      <c r="E941" s="185">
        <v>32</v>
      </c>
      <c r="F941" s="164">
        <f>IF(C941="MAT.",VLOOKUP(A941,INSUMOS_AUX!A:F,6,FALSE),0)</f>
        <v>7.0000000000000007E-2</v>
      </c>
      <c r="G941" s="185">
        <f>IF(C941="M.O.",VLOOKUP(A941,INSUMOS_AUX!A:F,6,FALSE),0)</f>
        <v>0</v>
      </c>
      <c r="H941" s="259"/>
      <c r="I941" s="259"/>
      <c r="J941">
        <f t="shared" si="160"/>
        <v>64</v>
      </c>
    </row>
    <row r="942" spans="1:10">
      <c r="A942" s="185">
        <v>4058</v>
      </c>
      <c r="B942" s="175" t="s">
        <v>2847</v>
      </c>
      <c r="C942" s="176" t="s">
        <v>78</v>
      </c>
      <c r="D942" s="176" t="s">
        <v>83</v>
      </c>
      <c r="E942" s="185">
        <v>16.091200000000001</v>
      </c>
      <c r="F942" s="164">
        <f>IF(C942="MAT.",VLOOKUP(A942,INSUMOS_AUX!A:F,6,FALSE),0)</f>
        <v>0</v>
      </c>
      <c r="G942" s="185">
        <f>IF(C942="M.O.",VLOOKUP(A942,INSUMOS_AUX!A:F,6,FALSE),0)</f>
        <v>27.87</v>
      </c>
      <c r="H942" s="259"/>
      <c r="I942" s="259"/>
      <c r="J942">
        <f t="shared" si="160"/>
        <v>32.182400000000001</v>
      </c>
    </row>
    <row r="943" spans="1:10">
      <c r="A943" s="185">
        <v>43464</v>
      </c>
      <c r="B943" s="175" t="s">
        <v>16093</v>
      </c>
      <c r="C943" s="176" t="s">
        <v>38</v>
      </c>
      <c r="D943" s="176" t="s">
        <v>83</v>
      </c>
      <c r="E943" s="185">
        <v>32</v>
      </c>
      <c r="F943" s="164">
        <f>IF(C943="MAT.",VLOOKUP(A943,INSUMOS_AUX!A:F,6,FALSE),0)</f>
        <v>0.01</v>
      </c>
      <c r="G943" s="185">
        <f>IF(C943="M.O.",VLOOKUP(A943,INSUMOS_AUX!A:F,6,FALSE),0)</f>
        <v>0</v>
      </c>
      <c r="H943" s="259"/>
      <c r="I943" s="259"/>
      <c r="J943">
        <f t="shared" si="160"/>
        <v>64</v>
      </c>
    </row>
    <row r="944" spans="1:10">
      <c r="A944" s="185">
        <v>43488</v>
      </c>
      <c r="B944" s="175" t="s">
        <v>16064</v>
      </c>
      <c r="C944" s="176" t="s">
        <v>38</v>
      </c>
      <c r="D944" s="176" t="s">
        <v>83</v>
      </c>
      <c r="E944" s="185">
        <v>32</v>
      </c>
      <c r="F944" s="164">
        <f>IF(C944="MAT.",VLOOKUP(A944,INSUMOS_AUX!A:F,6,FALSE),0)</f>
        <v>0.66</v>
      </c>
      <c r="G944" s="185">
        <f>IF(C944="M.O.",VLOOKUP(A944,INSUMOS_AUX!A:F,6,FALSE),0)</f>
        <v>0</v>
      </c>
      <c r="H944" s="259"/>
      <c r="I944" s="259"/>
      <c r="J944">
        <f t="shared" si="160"/>
        <v>64</v>
      </c>
    </row>
    <row r="945" spans="1:10">
      <c r="A945" s="185" t="s">
        <v>18631</v>
      </c>
      <c r="B945" s="175" t="s">
        <v>18547</v>
      </c>
      <c r="C945" s="176" t="s">
        <v>38</v>
      </c>
      <c r="D945" s="176" t="s">
        <v>2</v>
      </c>
      <c r="E945" s="185">
        <v>1</v>
      </c>
      <c r="F945" s="164">
        <f>IF(C945="MAT.",VLOOKUP(A945,INSUMOS_AUX!A:F,6,FALSE),0)</f>
        <v>6111.8</v>
      </c>
      <c r="G945" s="185">
        <f>IF(C945="M.O.",VLOOKUP(A945,INSUMOS_AUX!A:F,6,FALSE),0)</f>
        <v>0</v>
      </c>
      <c r="H945" s="259"/>
      <c r="I945" s="259"/>
      <c r="J945">
        <f t="shared" si="160"/>
        <v>2</v>
      </c>
    </row>
    <row r="946" spans="1:10">
      <c r="A946" s="78"/>
      <c r="B946" s="79"/>
      <c r="C946" s="79"/>
      <c r="D946" s="79"/>
      <c r="E946" s="79"/>
      <c r="F946" s="79"/>
      <c r="G946" s="79"/>
      <c r="H946" s="257"/>
      <c r="I946" s="257"/>
    </row>
    <row r="947" spans="1:10">
      <c r="A947" s="172" t="s">
        <v>18548</v>
      </c>
      <c r="B947" s="172" t="s">
        <v>18632</v>
      </c>
      <c r="C947" s="173" t="s">
        <v>62</v>
      </c>
      <c r="D947" s="173" t="s">
        <v>65</v>
      </c>
      <c r="E947" s="174">
        <v>6</v>
      </c>
      <c r="F947" s="174">
        <f t="shared" ref="F947:G947" si="161">SUMPRODUCT($E948:$E956,F948:F956)</f>
        <v>22.01</v>
      </c>
      <c r="G947" s="174">
        <f t="shared" si="161"/>
        <v>8.818957000000001</v>
      </c>
      <c r="H947" s="260"/>
      <c r="I947" s="260"/>
    </row>
    <row r="948" spans="1:10">
      <c r="A948" s="185">
        <v>251</v>
      </c>
      <c r="B948" s="175" t="s">
        <v>629</v>
      </c>
      <c r="C948" s="176" t="s">
        <v>78</v>
      </c>
      <c r="D948" s="176" t="s">
        <v>83</v>
      </c>
      <c r="E948" s="185">
        <v>0.20158000000000001</v>
      </c>
      <c r="F948" s="164">
        <f>IF(C948="MAT.",VLOOKUP(A948,INSUMOS_AUX!A:F,6,FALSE),0)</f>
        <v>0</v>
      </c>
      <c r="G948" s="185">
        <f>IF(C948="M.O.",VLOOKUP(A948,INSUMOS_AUX!A:F,6,FALSE),0)</f>
        <v>15.94</v>
      </c>
      <c r="H948" s="259"/>
      <c r="I948" s="259"/>
      <c r="J948">
        <f t="shared" ref="J948:J956" si="162">$E$947*$E948</f>
        <v>1.2094800000000001</v>
      </c>
    </row>
    <row r="949" spans="1:10">
      <c r="A949" s="185">
        <v>37370</v>
      </c>
      <c r="B949" s="175" t="s">
        <v>9316</v>
      </c>
      <c r="C949" s="176" t="s">
        <v>38</v>
      </c>
      <c r="D949" s="176" t="s">
        <v>83</v>
      </c>
      <c r="E949" s="185">
        <v>0.4</v>
      </c>
      <c r="F949" s="164">
        <f>IF(C949="MAT.",VLOOKUP(A949,INSUMOS_AUX!A:F,6,FALSE),0)</f>
        <v>1.63</v>
      </c>
      <c r="G949" s="185">
        <f>IF(C949="M.O.",VLOOKUP(A949,INSUMOS_AUX!A:F,6,FALSE),0)</f>
        <v>0</v>
      </c>
      <c r="H949" s="259"/>
      <c r="I949" s="259"/>
      <c r="J949">
        <f t="shared" si="162"/>
        <v>2.4000000000000004</v>
      </c>
    </row>
    <row r="950" spans="1:10">
      <c r="A950" s="185">
        <v>37371</v>
      </c>
      <c r="B950" s="175" t="s">
        <v>9317</v>
      </c>
      <c r="C950" s="176" t="s">
        <v>38</v>
      </c>
      <c r="D950" s="176" t="s">
        <v>83</v>
      </c>
      <c r="E950" s="185">
        <v>0.4</v>
      </c>
      <c r="F950" s="164">
        <f>IF(C950="MAT.",VLOOKUP(A950,INSUMOS_AUX!A:F,6,FALSE),0)</f>
        <v>0.78</v>
      </c>
      <c r="G950" s="185">
        <f>IF(C950="M.O.",VLOOKUP(A950,INSUMOS_AUX!A:F,6,FALSE),0)</f>
        <v>0</v>
      </c>
      <c r="H950" s="259"/>
      <c r="I950" s="259"/>
      <c r="J950">
        <f t="shared" si="162"/>
        <v>2.4000000000000004</v>
      </c>
    </row>
    <row r="951" spans="1:10">
      <c r="A951" s="185">
        <v>37372</v>
      </c>
      <c r="B951" s="175" t="s">
        <v>9318</v>
      </c>
      <c r="C951" s="176" t="s">
        <v>38</v>
      </c>
      <c r="D951" s="176" t="s">
        <v>83</v>
      </c>
      <c r="E951" s="185">
        <v>0.4</v>
      </c>
      <c r="F951" s="164">
        <f>IF(C951="MAT.",VLOOKUP(A951,INSUMOS_AUX!A:F,6,FALSE),0)</f>
        <v>0.35</v>
      </c>
      <c r="G951" s="185">
        <f>IF(C951="M.O.",VLOOKUP(A951,INSUMOS_AUX!A:F,6,FALSE),0)</f>
        <v>0</v>
      </c>
      <c r="H951" s="259"/>
      <c r="I951" s="259"/>
      <c r="J951">
        <f t="shared" si="162"/>
        <v>2.4000000000000004</v>
      </c>
    </row>
    <row r="952" spans="1:10">
      <c r="A952" s="185">
        <v>37373</v>
      </c>
      <c r="B952" s="175" t="s">
        <v>9319</v>
      </c>
      <c r="C952" s="176" t="s">
        <v>38</v>
      </c>
      <c r="D952" s="176" t="s">
        <v>83</v>
      </c>
      <c r="E952" s="185">
        <v>0.4</v>
      </c>
      <c r="F952" s="164">
        <f>IF(C952="MAT.",VLOOKUP(A952,INSUMOS_AUX!A:F,6,FALSE),0)</f>
        <v>7.0000000000000007E-2</v>
      </c>
      <c r="G952" s="185">
        <f>IF(C952="M.O.",VLOOKUP(A952,INSUMOS_AUX!A:F,6,FALSE),0)</f>
        <v>0</v>
      </c>
      <c r="H952" s="259"/>
      <c r="I952" s="259"/>
      <c r="J952">
        <f t="shared" si="162"/>
        <v>2.4000000000000004</v>
      </c>
    </row>
    <row r="953" spans="1:10">
      <c r="A953" s="185">
        <v>4058</v>
      </c>
      <c r="B953" s="175" t="s">
        <v>2847</v>
      </c>
      <c r="C953" s="176" t="s">
        <v>78</v>
      </c>
      <c r="D953" s="176" t="s">
        <v>83</v>
      </c>
      <c r="E953" s="185">
        <v>0.20114000000000001</v>
      </c>
      <c r="F953" s="164">
        <f>IF(C953="MAT.",VLOOKUP(A953,INSUMOS_AUX!A:F,6,FALSE),0)</f>
        <v>0</v>
      </c>
      <c r="G953" s="185">
        <f>IF(C953="M.O.",VLOOKUP(A953,INSUMOS_AUX!A:F,6,FALSE),0)</f>
        <v>27.87</v>
      </c>
      <c r="H953" s="259"/>
      <c r="I953" s="259"/>
      <c r="J953">
        <f t="shared" si="162"/>
        <v>1.2068400000000001</v>
      </c>
    </row>
    <row r="954" spans="1:10">
      <c r="A954" s="185">
        <v>40626</v>
      </c>
      <c r="B954" s="175" t="s">
        <v>4014</v>
      </c>
      <c r="C954" s="176" t="s">
        <v>38</v>
      </c>
      <c r="D954" s="176" t="s">
        <v>65</v>
      </c>
      <c r="E954" s="185">
        <v>1</v>
      </c>
      <c r="F954" s="164">
        <f>IF(C954="MAT.",VLOOKUP(A954,INSUMOS_AUX!A:F,6,FALSE),0)</f>
        <v>20.61</v>
      </c>
      <c r="G954" s="185">
        <f>IF(C954="M.O.",VLOOKUP(A954,INSUMOS_AUX!A:F,6,FALSE),0)</f>
        <v>0</v>
      </c>
      <c r="H954" s="259"/>
      <c r="I954" s="259"/>
      <c r="J954">
        <f t="shared" si="162"/>
        <v>6</v>
      </c>
    </row>
    <row r="955" spans="1:10">
      <c r="A955" s="185">
        <v>43464</v>
      </c>
      <c r="B955" s="175" t="s">
        <v>16093</v>
      </c>
      <c r="C955" s="176" t="s">
        <v>38</v>
      </c>
      <c r="D955" s="176" t="s">
        <v>83</v>
      </c>
      <c r="E955" s="185">
        <v>0.4</v>
      </c>
      <c r="F955" s="164">
        <f>IF(C955="MAT.",VLOOKUP(A955,INSUMOS_AUX!A:F,6,FALSE),0)</f>
        <v>0.01</v>
      </c>
      <c r="G955" s="185">
        <f>IF(C955="M.O.",VLOOKUP(A955,INSUMOS_AUX!A:F,6,FALSE),0)</f>
        <v>0</v>
      </c>
      <c r="H955" s="259"/>
      <c r="I955" s="259"/>
      <c r="J955">
        <f t="shared" si="162"/>
        <v>2.4000000000000004</v>
      </c>
    </row>
    <row r="956" spans="1:10">
      <c r="A956" s="185">
        <v>43488</v>
      </c>
      <c r="B956" s="175" t="s">
        <v>16064</v>
      </c>
      <c r="C956" s="176" t="s">
        <v>38</v>
      </c>
      <c r="D956" s="176" t="s">
        <v>83</v>
      </c>
      <c r="E956" s="185">
        <v>0.4</v>
      </c>
      <c r="F956" s="164">
        <f>IF(C956="MAT.",VLOOKUP(A956,INSUMOS_AUX!A:F,6,FALSE),0)</f>
        <v>0.66</v>
      </c>
      <c r="G956" s="185">
        <f>IF(C956="M.O.",VLOOKUP(A956,INSUMOS_AUX!A:F,6,FALSE),0)</f>
        <v>0</v>
      </c>
      <c r="H956" s="259"/>
      <c r="I956" s="259"/>
      <c r="J956">
        <f t="shared" si="162"/>
        <v>2.4000000000000004</v>
      </c>
    </row>
    <row r="957" spans="1:10">
      <c r="A957" s="78"/>
      <c r="B957" s="79"/>
      <c r="C957" s="79"/>
      <c r="D957" s="79"/>
      <c r="E957" s="79"/>
      <c r="F957" s="79"/>
      <c r="G957" s="79"/>
      <c r="H957" s="257"/>
      <c r="I957" s="257"/>
    </row>
    <row r="958" spans="1:10">
      <c r="A958" s="172" t="s">
        <v>18550</v>
      </c>
      <c r="B958" s="172" t="s">
        <v>18633</v>
      </c>
      <c r="C958" s="173" t="s">
        <v>62</v>
      </c>
      <c r="D958" s="173" t="s">
        <v>65</v>
      </c>
      <c r="E958" s="174">
        <v>60</v>
      </c>
      <c r="F958" s="174">
        <f t="shared" ref="F958:G958" si="163">SUMPRODUCT($E959:$E967,F959:F967)</f>
        <v>160.91999999999996</v>
      </c>
      <c r="G958" s="174">
        <f t="shared" si="163"/>
        <v>44.094785000000002</v>
      </c>
      <c r="H958" s="260"/>
      <c r="I958" s="260"/>
    </row>
    <row r="959" spans="1:10">
      <c r="A959" s="185">
        <v>21151</v>
      </c>
      <c r="B959" s="175" t="s">
        <v>9504</v>
      </c>
      <c r="C959" s="176" t="s">
        <v>38</v>
      </c>
      <c r="D959" s="176" t="s">
        <v>65</v>
      </c>
      <c r="E959" s="185">
        <v>1</v>
      </c>
      <c r="F959" s="164">
        <f>IF(C959="MAT.",VLOOKUP(A959,INSUMOS_AUX!A:F,6,FALSE),0)</f>
        <v>153.91999999999999</v>
      </c>
      <c r="G959" s="185">
        <f>IF(C959="M.O.",VLOOKUP(A959,INSUMOS_AUX!A:F,6,FALSE),0)</f>
        <v>0</v>
      </c>
      <c r="H959" s="259"/>
      <c r="I959" s="259"/>
      <c r="J959">
        <f t="shared" ref="J959:J967" si="164">$E$958*$E959</f>
        <v>60</v>
      </c>
    </row>
    <row r="960" spans="1:10">
      <c r="A960" s="185">
        <v>251</v>
      </c>
      <c r="B960" s="175" t="s">
        <v>629</v>
      </c>
      <c r="C960" s="176" t="s">
        <v>78</v>
      </c>
      <c r="D960" s="176" t="s">
        <v>83</v>
      </c>
      <c r="E960" s="185">
        <v>1.0079</v>
      </c>
      <c r="F960" s="164">
        <f>IF(C960="MAT.",VLOOKUP(A960,INSUMOS_AUX!A:F,6,FALSE),0)</f>
        <v>0</v>
      </c>
      <c r="G960" s="185">
        <f>IF(C960="M.O.",VLOOKUP(A960,INSUMOS_AUX!A:F,6,FALSE),0)</f>
        <v>15.94</v>
      </c>
      <c r="H960" s="259"/>
      <c r="I960" s="259"/>
      <c r="J960">
        <f t="shared" si="164"/>
        <v>60.474000000000004</v>
      </c>
    </row>
    <row r="961" spans="1:10">
      <c r="A961" s="185">
        <v>37370</v>
      </c>
      <c r="B961" s="175" t="s">
        <v>9316</v>
      </c>
      <c r="C961" s="176" t="s">
        <v>38</v>
      </c>
      <c r="D961" s="176" t="s">
        <v>83</v>
      </c>
      <c r="E961" s="185">
        <v>2</v>
      </c>
      <c r="F961" s="164">
        <f>IF(C961="MAT.",VLOOKUP(A961,INSUMOS_AUX!A:F,6,FALSE),0)</f>
        <v>1.63</v>
      </c>
      <c r="G961" s="185">
        <f>IF(C961="M.O.",VLOOKUP(A961,INSUMOS_AUX!A:F,6,FALSE),0)</f>
        <v>0</v>
      </c>
      <c r="H961" s="259"/>
      <c r="I961" s="259"/>
      <c r="J961">
        <f t="shared" si="164"/>
        <v>120</v>
      </c>
    </row>
    <row r="962" spans="1:10">
      <c r="A962" s="185">
        <v>37371</v>
      </c>
      <c r="B962" s="175" t="s">
        <v>9317</v>
      </c>
      <c r="C962" s="176" t="s">
        <v>38</v>
      </c>
      <c r="D962" s="176" t="s">
        <v>83</v>
      </c>
      <c r="E962" s="185">
        <v>2</v>
      </c>
      <c r="F962" s="164">
        <f>IF(C962="MAT.",VLOOKUP(A962,INSUMOS_AUX!A:F,6,FALSE),0)</f>
        <v>0.78</v>
      </c>
      <c r="G962" s="185">
        <f>IF(C962="M.O.",VLOOKUP(A962,INSUMOS_AUX!A:F,6,FALSE),0)</f>
        <v>0</v>
      </c>
      <c r="H962" s="259"/>
      <c r="I962" s="259"/>
      <c r="J962">
        <f t="shared" si="164"/>
        <v>120</v>
      </c>
    </row>
    <row r="963" spans="1:10">
      <c r="A963" s="185">
        <v>37372</v>
      </c>
      <c r="B963" s="175" t="s">
        <v>9318</v>
      </c>
      <c r="C963" s="176" t="s">
        <v>38</v>
      </c>
      <c r="D963" s="176" t="s">
        <v>83</v>
      </c>
      <c r="E963" s="185">
        <v>2</v>
      </c>
      <c r="F963" s="164">
        <f>IF(C963="MAT.",VLOOKUP(A963,INSUMOS_AUX!A:F,6,FALSE),0)</f>
        <v>0.35</v>
      </c>
      <c r="G963" s="185">
        <f>IF(C963="M.O.",VLOOKUP(A963,INSUMOS_AUX!A:F,6,FALSE),0)</f>
        <v>0</v>
      </c>
      <c r="H963" s="259"/>
      <c r="I963" s="259"/>
      <c r="J963">
        <f t="shared" si="164"/>
        <v>120</v>
      </c>
    </row>
    <row r="964" spans="1:10">
      <c r="A964" s="185">
        <v>37373</v>
      </c>
      <c r="B964" s="175" t="s">
        <v>9319</v>
      </c>
      <c r="C964" s="176" t="s">
        <v>38</v>
      </c>
      <c r="D964" s="176" t="s">
        <v>83</v>
      </c>
      <c r="E964" s="185">
        <v>2</v>
      </c>
      <c r="F964" s="164">
        <f>IF(C964="MAT.",VLOOKUP(A964,INSUMOS_AUX!A:F,6,FALSE),0)</f>
        <v>7.0000000000000007E-2</v>
      </c>
      <c r="G964" s="185">
        <f>IF(C964="M.O.",VLOOKUP(A964,INSUMOS_AUX!A:F,6,FALSE),0)</f>
        <v>0</v>
      </c>
      <c r="H964" s="259"/>
      <c r="I964" s="259"/>
      <c r="J964">
        <f t="shared" si="164"/>
        <v>120</v>
      </c>
    </row>
    <row r="965" spans="1:10">
      <c r="A965" s="185">
        <v>4058</v>
      </c>
      <c r="B965" s="175" t="s">
        <v>2847</v>
      </c>
      <c r="C965" s="176" t="s">
        <v>78</v>
      </c>
      <c r="D965" s="176" t="s">
        <v>83</v>
      </c>
      <c r="E965" s="185">
        <v>1.0057</v>
      </c>
      <c r="F965" s="164">
        <f>IF(C965="MAT.",VLOOKUP(A965,INSUMOS_AUX!A:F,6,FALSE),0)</f>
        <v>0</v>
      </c>
      <c r="G965" s="185">
        <f>IF(C965="M.O.",VLOOKUP(A965,INSUMOS_AUX!A:F,6,FALSE),0)</f>
        <v>27.87</v>
      </c>
      <c r="H965" s="259"/>
      <c r="I965" s="259"/>
      <c r="J965">
        <f t="shared" si="164"/>
        <v>60.341999999999999</v>
      </c>
    </row>
    <row r="966" spans="1:10">
      <c r="A966" s="185">
        <v>43464</v>
      </c>
      <c r="B966" s="175" t="s">
        <v>16093</v>
      </c>
      <c r="C966" s="176" t="s">
        <v>38</v>
      </c>
      <c r="D966" s="176" t="s">
        <v>83</v>
      </c>
      <c r="E966" s="185">
        <v>2</v>
      </c>
      <c r="F966" s="164">
        <f>IF(C966="MAT.",VLOOKUP(A966,INSUMOS_AUX!A:F,6,FALSE),0)</f>
        <v>0.01</v>
      </c>
      <c r="G966" s="185">
        <f>IF(C966="M.O.",VLOOKUP(A966,INSUMOS_AUX!A:F,6,FALSE),0)</f>
        <v>0</v>
      </c>
      <c r="H966" s="259"/>
      <c r="I966" s="259"/>
      <c r="J966">
        <f t="shared" si="164"/>
        <v>120</v>
      </c>
    </row>
    <row r="967" spans="1:10">
      <c r="A967" s="185">
        <v>43488</v>
      </c>
      <c r="B967" s="175" t="s">
        <v>16064</v>
      </c>
      <c r="C967" s="176" t="s">
        <v>38</v>
      </c>
      <c r="D967" s="176" t="s">
        <v>83</v>
      </c>
      <c r="E967" s="185">
        <v>2</v>
      </c>
      <c r="F967" s="164">
        <f>IF(C967="MAT.",VLOOKUP(A967,INSUMOS_AUX!A:F,6,FALSE),0)</f>
        <v>0.66</v>
      </c>
      <c r="G967" s="185">
        <f>IF(C967="M.O.",VLOOKUP(A967,INSUMOS_AUX!A:F,6,FALSE),0)</f>
        <v>0</v>
      </c>
      <c r="H967" s="259"/>
      <c r="I967" s="259"/>
      <c r="J967">
        <f t="shared" si="164"/>
        <v>120</v>
      </c>
    </row>
    <row r="968" spans="1:10">
      <c r="A968" s="78"/>
      <c r="B968" s="79"/>
      <c r="C968" s="79"/>
      <c r="D968" s="79"/>
      <c r="E968" s="79"/>
      <c r="F968" s="79"/>
      <c r="G968" s="79"/>
      <c r="H968" s="257"/>
      <c r="I968" s="257"/>
    </row>
    <row r="969" spans="1:10">
      <c r="A969" s="172" t="s">
        <v>18552</v>
      </c>
      <c r="B969" s="172" t="s">
        <v>18634</v>
      </c>
      <c r="C969" s="173" t="s">
        <v>62</v>
      </c>
      <c r="D969" s="173" t="s">
        <v>2</v>
      </c>
      <c r="E969" s="174">
        <v>2</v>
      </c>
      <c r="F969" s="174">
        <f t="shared" ref="F969:G969" si="165">SUMPRODUCT($E970:$E978,F970:F978)</f>
        <v>48.6</v>
      </c>
      <c r="G969" s="174">
        <f t="shared" si="165"/>
        <v>8.818957000000001</v>
      </c>
      <c r="H969" s="260"/>
      <c r="I969" s="260"/>
    </row>
    <row r="970" spans="1:10">
      <c r="A970" s="185">
        <v>11746</v>
      </c>
      <c r="B970" s="175" t="s">
        <v>4291</v>
      </c>
      <c r="C970" s="176" t="s">
        <v>38</v>
      </c>
      <c r="D970" s="176" t="s">
        <v>2</v>
      </c>
      <c r="E970" s="185">
        <v>1</v>
      </c>
      <c r="F970" s="164">
        <f>IF(C970="MAT.",VLOOKUP(A970,INSUMOS_AUX!A:F,6,FALSE),0)</f>
        <v>47.2</v>
      </c>
      <c r="G970" s="185">
        <f>IF(C970="M.O.",VLOOKUP(A970,INSUMOS_AUX!A:F,6,FALSE),0)</f>
        <v>0</v>
      </c>
      <c r="H970" s="259"/>
      <c r="I970" s="259"/>
      <c r="J970">
        <f t="shared" ref="J970:J978" si="166">$E$969*$E970</f>
        <v>2</v>
      </c>
    </row>
    <row r="971" spans="1:10">
      <c r="A971" s="185">
        <v>251</v>
      </c>
      <c r="B971" s="175" t="s">
        <v>629</v>
      </c>
      <c r="C971" s="176" t="s">
        <v>78</v>
      </c>
      <c r="D971" s="176" t="s">
        <v>83</v>
      </c>
      <c r="E971" s="185">
        <v>0.20158000000000001</v>
      </c>
      <c r="F971" s="164">
        <f>IF(C971="MAT.",VLOOKUP(A971,INSUMOS_AUX!A:F,6,FALSE),0)</f>
        <v>0</v>
      </c>
      <c r="G971" s="185">
        <f>IF(C971="M.O.",VLOOKUP(A971,INSUMOS_AUX!A:F,6,FALSE),0)</f>
        <v>15.94</v>
      </c>
      <c r="H971" s="259"/>
      <c r="I971" s="259"/>
      <c r="J971">
        <f t="shared" si="166"/>
        <v>0.40316000000000002</v>
      </c>
    </row>
    <row r="972" spans="1:10">
      <c r="A972" s="185">
        <v>37370</v>
      </c>
      <c r="B972" s="175" t="s">
        <v>9316</v>
      </c>
      <c r="C972" s="176" t="s">
        <v>38</v>
      </c>
      <c r="D972" s="176" t="s">
        <v>83</v>
      </c>
      <c r="E972" s="185">
        <v>0.4</v>
      </c>
      <c r="F972" s="164">
        <f>IF(C972="MAT.",VLOOKUP(A972,INSUMOS_AUX!A:F,6,FALSE),0)</f>
        <v>1.63</v>
      </c>
      <c r="G972" s="185">
        <f>IF(C972="M.O.",VLOOKUP(A972,INSUMOS_AUX!A:F,6,FALSE),0)</f>
        <v>0</v>
      </c>
      <c r="H972" s="259"/>
      <c r="I972" s="259"/>
      <c r="J972">
        <f t="shared" si="166"/>
        <v>0.8</v>
      </c>
    </row>
    <row r="973" spans="1:10">
      <c r="A973" s="185">
        <v>37371</v>
      </c>
      <c r="B973" s="175" t="s">
        <v>9317</v>
      </c>
      <c r="C973" s="176" t="s">
        <v>38</v>
      </c>
      <c r="D973" s="176" t="s">
        <v>83</v>
      </c>
      <c r="E973" s="185">
        <v>0.4</v>
      </c>
      <c r="F973" s="164">
        <f>IF(C973="MAT.",VLOOKUP(A973,INSUMOS_AUX!A:F,6,FALSE),0)</f>
        <v>0.78</v>
      </c>
      <c r="G973" s="185">
        <f>IF(C973="M.O.",VLOOKUP(A973,INSUMOS_AUX!A:F,6,FALSE),0)</f>
        <v>0</v>
      </c>
      <c r="H973" s="259"/>
      <c r="I973" s="259"/>
      <c r="J973">
        <f t="shared" si="166"/>
        <v>0.8</v>
      </c>
    </row>
    <row r="974" spans="1:10">
      <c r="A974" s="185">
        <v>37372</v>
      </c>
      <c r="B974" s="175" t="s">
        <v>9318</v>
      </c>
      <c r="C974" s="176" t="s">
        <v>38</v>
      </c>
      <c r="D974" s="176" t="s">
        <v>83</v>
      </c>
      <c r="E974" s="185">
        <v>0.4</v>
      </c>
      <c r="F974" s="164">
        <f>IF(C974="MAT.",VLOOKUP(A974,INSUMOS_AUX!A:F,6,FALSE),0)</f>
        <v>0.35</v>
      </c>
      <c r="G974" s="185">
        <f>IF(C974="M.O.",VLOOKUP(A974,INSUMOS_AUX!A:F,6,FALSE),0)</f>
        <v>0</v>
      </c>
      <c r="H974" s="259"/>
      <c r="I974" s="259"/>
      <c r="J974">
        <f t="shared" si="166"/>
        <v>0.8</v>
      </c>
    </row>
    <row r="975" spans="1:10">
      <c r="A975" s="185">
        <v>37373</v>
      </c>
      <c r="B975" s="175" t="s">
        <v>9319</v>
      </c>
      <c r="C975" s="176" t="s">
        <v>38</v>
      </c>
      <c r="D975" s="176" t="s">
        <v>83</v>
      </c>
      <c r="E975" s="185">
        <v>0.4</v>
      </c>
      <c r="F975" s="164">
        <f>IF(C975="MAT.",VLOOKUP(A975,INSUMOS_AUX!A:F,6,FALSE),0)</f>
        <v>7.0000000000000007E-2</v>
      </c>
      <c r="G975" s="185">
        <f>IF(C975="M.O.",VLOOKUP(A975,INSUMOS_AUX!A:F,6,FALSE),0)</f>
        <v>0</v>
      </c>
      <c r="H975" s="259"/>
      <c r="I975" s="259"/>
      <c r="J975">
        <f t="shared" si="166"/>
        <v>0.8</v>
      </c>
    </row>
    <row r="976" spans="1:10">
      <c r="A976" s="185">
        <v>4058</v>
      </c>
      <c r="B976" s="175" t="s">
        <v>2847</v>
      </c>
      <c r="C976" s="176" t="s">
        <v>78</v>
      </c>
      <c r="D976" s="176" t="s">
        <v>83</v>
      </c>
      <c r="E976" s="185">
        <v>0.20114000000000001</v>
      </c>
      <c r="F976" s="164">
        <f>IF(C976="MAT.",VLOOKUP(A976,INSUMOS_AUX!A:F,6,FALSE),0)</f>
        <v>0</v>
      </c>
      <c r="G976" s="185">
        <f>IF(C976="M.O.",VLOOKUP(A976,INSUMOS_AUX!A:F,6,FALSE),0)</f>
        <v>27.87</v>
      </c>
      <c r="H976" s="259"/>
      <c r="I976" s="259"/>
      <c r="J976">
        <f t="shared" si="166"/>
        <v>0.40228000000000003</v>
      </c>
    </row>
    <row r="977" spans="1:10">
      <c r="A977" s="185">
        <v>43464</v>
      </c>
      <c r="B977" s="175" t="s">
        <v>16093</v>
      </c>
      <c r="C977" s="176" t="s">
        <v>38</v>
      </c>
      <c r="D977" s="176" t="s">
        <v>83</v>
      </c>
      <c r="E977" s="185">
        <v>0.4</v>
      </c>
      <c r="F977" s="164">
        <f>IF(C977="MAT.",VLOOKUP(A977,INSUMOS_AUX!A:F,6,FALSE),0)</f>
        <v>0.01</v>
      </c>
      <c r="G977" s="185">
        <f>IF(C977="M.O.",VLOOKUP(A977,INSUMOS_AUX!A:F,6,FALSE),0)</f>
        <v>0</v>
      </c>
      <c r="H977" s="259"/>
      <c r="I977" s="259"/>
      <c r="J977">
        <f t="shared" si="166"/>
        <v>0.8</v>
      </c>
    </row>
    <row r="978" spans="1:10">
      <c r="A978" s="185">
        <v>43488</v>
      </c>
      <c r="B978" s="175" t="s">
        <v>16064</v>
      </c>
      <c r="C978" s="176" t="s">
        <v>38</v>
      </c>
      <c r="D978" s="176" t="s">
        <v>83</v>
      </c>
      <c r="E978" s="185">
        <v>0.4</v>
      </c>
      <c r="F978" s="164">
        <f>IF(C978="MAT.",VLOOKUP(A978,INSUMOS_AUX!A:F,6,FALSE),0)</f>
        <v>0.66</v>
      </c>
      <c r="G978" s="185">
        <f>IF(C978="M.O.",VLOOKUP(A978,INSUMOS_AUX!A:F,6,FALSE),0)</f>
        <v>0</v>
      </c>
      <c r="H978" s="259"/>
      <c r="I978" s="259"/>
      <c r="J978">
        <f t="shared" si="166"/>
        <v>0.8</v>
      </c>
    </row>
    <row r="979" spans="1:10">
      <c r="A979" s="78"/>
      <c r="B979" s="79"/>
      <c r="C979" s="79"/>
      <c r="D979" s="79"/>
      <c r="E979" s="79"/>
      <c r="F979" s="79"/>
      <c r="G979" s="79"/>
      <c r="H979" s="257"/>
      <c r="I979" s="257"/>
    </row>
    <row r="980" spans="1:10">
      <c r="A980" s="172" t="s">
        <v>18554</v>
      </c>
      <c r="B980" s="172" t="s">
        <v>18635</v>
      </c>
      <c r="C980" s="173" t="s">
        <v>62</v>
      </c>
      <c r="D980" s="173" t="s">
        <v>65</v>
      </c>
      <c r="E980" s="174">
        <v>50</v>
      </c>
      <c r="F980" s="174">
        <f t="shared" ref="F980:G980" si="167">SUMPRODUCT($E981:$E988,F981:F988)</f>
        <v>2.1550000000000002</v>
      </c>
      <c r="G980" s="174">
        <f t="shared" si="167"/>
        <v>0.80329629999999996</v>
      </c>
      <c r="H980" s="260"/>
      <c r="I980" s="260"/>
    </row>
    <row r="981" spans="1:10">
      <c r="A981" s="185">
        <v>251</v>
      </c>
      <c r="B981" s="175" t="s">
        <v>629</v>
      </c>
      <c r="C981" s="176" t="s">
        <v>78</v>
      </c>
      <c r="D981" s="176" t="s">
        <v>83</v>
      </c>
      <c r="E981" s="185">
        <v>5.0395000000000002E-2</v>
      </c>
      <c r="F981" s="164">
        <f>IF(C981="MAT.",VLOOKUP(A981,INSUMOS_AUX!A:F,6,FALSE),0)</f>
        <v>0</v>
      </c>
      <c r="G981" s="185">
        <f>IF(C981="M.O.",VLOOKUP(A981,INSUMOS_AUX!A:F,6,FALSE),0)</f>
        <v>15.94</v>
      </c>
      <c r="H981" s="259"/>
      <c r="I981" s="259"/>
      <c r="J981">
        <f t="shared" ref="J981:J988" si="168">$E$980*$E981</f>
        <v>2.5197500000000002</v>
      </c>
    </row>
    <row r="982" spans="1:10">
      <c r="A982" s="185">
        <v>37370</v>
      </c>
      <c r="B982" s="175" t="s">
        <v>9316</v>
      </c>
      <c r="C982" s="176" t="s">
        <v>38</v>
      </c>
      <c r="D982" s="176" t="s">
        <v>83</v>
      </c>
      <c r="E982" s="185">
        <v>0.05</v>
      </c>
      <c r="F982" s="164">
        <f>IF(C982="MAT.",VLOOKUP(A982,INSUMOS_AUX!A:F,6,FALSE),0)</f>
        <v>1.63</v>
      </c>
      <c r="G982" s="185">
        <f>IF(C982="M.O.",VLOOKUP(A982,INSUMOS_AUX!A:F,6,FALSE),0)</f>
        <v>0</v>
      </c>
      <c r="H982" s="259"/>
      <c r="I982" s="259"/>
      <c r="J982">
        <f t="shared" si="168"/>
        <v>2.5</v>
      </c>
    </row>
    <row r="983" spans="1:10">
      <c r="A983" s="185">
        <v>37371</v>
      </c>
      <c r="B983" s="175" t="s">
        <v>9317</v>
      </c>
      <c r="C983" s="176" t="s">
        <v>38</v>
      </c>
      <c r="D983" s="176" t="s">
        <v>83</v>
      </c>
      <c r="E983" s="185">
        <v>0.05</v>
      </c>
      <c r="F983" s="164">
        <f>IF(C983="MAT.",VLOOKUP(A983,INSUMOS_AUX!A:F,6,FALSE),0)</f>
        <v>0.78</v>
      </c>
      <c r="G983" s="185">
        <f>IF(C983="M.O.",VLOOKUP(A983,INSUMOS_AUX!A:F,6,FALSE),0)</f>
        <v>0</v>
      </c>
      <c r="H983" s="259"/>
      <c r="I983" s="259"/>
      <c r="J983">
        <f t="shared" si="168"/>
        <v>2.5</v>
      </c>
    </row>
    <row r="984" spans="1:10">
      <c r="A984" s="185">
        <v>37372</v>
      </c>
      <c r="B984" s="175" t="s">
        <v>9318</v>
      </c>
      <c r="C984" s="176" t="s">
        <v>38</v>
      </c>
      <c r="D984" s="176" t="s">
        <v>83</v>
      </c>
      <c r="E984" s="185">
        <v>0.05</v>
      </c>
      <c r="F984" s="164">
        <f>IF(C984="MAT.",VLOOKUP(A984,INSUMOS_AUX!A:F,6,FALSE),0)</f>
        <v>0.35</v>
      </c>
      <c r="G984" s="185">
        <f>IF(C984="M.O.",VLOOKUP(A984,INSUMOS_AUX!A:F,6,FALSE),0)</f>
        <v>0</v>
      </c>
      <c r="H984" s="259"/>
      <c r="I984" s="259"/>
      <c r="J984">
        <f t="shared" si="168"/>
        <v>2.5</v>
      </c>
    </row>
    <row r="985" spans="1:10">
      <c r="A985" s="185">
        <v>37373</v>
      </c>
      <c r="B985" s="175" t="s">
        <v>9319</v>
      </c>
      <c r="C985" s="176" t="s">
        <v>38</v>
      </c>
      <c r="D985" s="176" t="s">
        <v>83</v>
      </c>
      <c r="E985" s="185">
        <v>0.05</v>
      </c>
      <c r="F985" s="164">
        <f>IF(C985="MAT.",VLOOKUP(A985,INSUMOS_AUX!A:F,6,FALSE),0)</f>
        <v>7.0000000000000007E-2</v>
      </c>
      <c r="G985" s="185">
        <f>IF(C985="M.O.",VLOOKUP(A985,INSUMOS_AUX!A:F,6,FALSE),0)</f>
        <v>0</v>
      </c>
      <c r="H985" s="259"/>
      <c r="I985" s="259"/>
      <c r="J985">
        <f t="shared" si="168"/>
        <v>2.5</v>
      </c>
    </row>
    <row r="986" spans="1:10">
      <c r="A986" s="185">
        <v>39996</v>
      </c>
      <c r="B986" s="175" t="s">
        <v>4449</v>
      </c>
      <c r="C986" s="176" t="s">
        <v>38</v>
      </c>
      <c r="D986" s="176" t="s">
        <v>65</v>
      </c>
      <c r="E986" s="185">
        <v>1</v>
      </c>
      <c r="F986" s="164">
        <f>IF(C986="MAT.",VLOOKUP(A986,INSUMOS_AUX!A:F,6,FALSE),0)</f>
        <v>1.98</v>
      </c>
      <c r="G986" s="185">
        <f>IF(C986="M.O.",VLOOKUP(A986,INSUMOS_AUX!A:F,6,FALSE),0)</f>
        <v>0</v>
      </c>
      <c r="H986" s="259"/>
      <c r="I986" s="259"/>
      <c r="J986">
        <f t="shared" si="168"/>
        <v>50</v>
      </c>
    </row>
    <row r="987" spans="1:10">
      <c r="A987" s="185">
        <v>43464</v>
      </c>
      <c r="B987" s="175" t="s">
        <v>16093</v>
      </c>
      <c r="C987" s="176" t="s">
        <v>38</v>
      </c>
      <c r="D987" s="176" t="s">
        <v>83</v>
      </c>
      <c r="E987" s="185">
        <v>0.05</v>
      </c>
      <c r="F987" s="164">
        <f>IF(C987="MAT.",VLOOKUP(A987,INSUMOS_AUX!A:F,6,FALSE),0)</f>
        <v>0.01</v>
      </c>
      <c r="G987" s="185">
        <f>IF(C987="M.O.",VLOOKUP(A987,INSUMOS_AUX!A:F,6,FALSE),0)</f>
        <v>0</v>
      </c>
      <c r="H987" s="259"/>
      <c r="I987" s="259"/>
      <c r="J987">
        <f t="shared" si="168"/>
        <v>2.5</v>
      </c>
    </row>
    <row r="988" spans="1:10">
      <c r="A988" s="185">
        <v>43488</v>
      </c>
      <c r="B988" s="175" t="s">
        <v>16064</v>
      </c>
      <c r="C988" s="176" t="s">
        <v>38</v>
      </c>
      <c r="D988" s="176" t="s">
        <v>83</v>
      </c>
      <c r="E988" s="185">
        <v>0.05</v>
      </c>
      <c r="F988" s="164">
        <f>IF(C988="MAT.",VLOOKUP(A988,INSUMOS_AUX!A:F,6,FALSE),0)</f>
        <v>0.66</v>
      </c>
      <c r="G988" s="185">
        <f>IF(C988="M.O.",VLOOKUP(A988,INSUMOS_AUX!A:F,6,FALSE),0)</f>
        <v>0</v>
      </c>
      <c r="H988" s="259"/>
      <c r="I988" s="259"/>
      <c r="J988">
        <f t="shared" si="168"/>
        <v>2.5</v>
      </c>
    </row>
    <row r="989" spans="1:10">
      <c r="A989" s="78"/>
      <c r="B989" s="79"/>
      <c r="C989" s="79"/>
      <c r="D989" s="79"/>
      <c r="E989" s="79"/>
      <c r="F989" s="79"/>
      <c r="G989" s="79"/>
      <c r="H989" s="257"/>
      <c r="I989" s="257"/>
    </row>
    <row r="990" spans="1:10">
      <c r="A990" s="55">
        <v>6</v>
      </c>
      <c r="B990" s="201" t="s">
        <v>9308</v>
      </c>
      <c r="C990" s="56"/>
      <c r="D990" s="56"/>
      <c r="E990" s="56"/>
      <c r="F990" s="56"/>
      <c r="G990" s="56"/>
      <c r="H990" s="256"/>
      <c r="I990" s="256"/>
    </row>
    <row r="991" spans="1:10">
      <c r="A991" s="78"/>
      <c r="B991" s="79"/>
      <c r="C991" s="79"/>
      <c r="D991" s="79"/>
      <c r="E991" s="79"/>
      <c r="F991" s="79"/>
      <c r="G991" s="79"/>
      <c r="H991" s="257"/>
      <c r="I991" s="257"/>
    </row>
    <row r="992" spans="1:10">
      <c r="A992" s="172" t="s">
        <v>9309</v>
      </c>
      <c r="B992" s="172" t="s">
        <v>4504</v>
      </c>
      <c r="C992" s="173" t="s">
        <v>62</v>
      </c>
      <c r="D992" s="173" t="s">
        <v>83</v>
      </c>
      <c r="E992" s="174">
        <v>5</v>
      </c>
      <c r="F992" s="174">
        <f>SUMPRODUCT($E993:$E998,F993:F998)</f>
        <v>6.5500000000000003E-2</v>
      </c>
      <c r="G992" s="174">
        <f>SUMPRODUCT($E993:$E998,G993:G998)</f>
        <v>88.465300000000013</v>
      </c>
      <c r="H992" s="260"/>
      <c r="I992" s="260"/>
    </row>
    <row r="993" spans="1:10">
      <c r="A993" s="185">
        <v>12815</v>
      </c>
      <c r="B993" s="175" t="s">
        <v>18636</v>
      </c>
      <c r="C993" s="176" t="s">
        <v>38</v>
      </c>
      <c r="D993" s="176" t="s">
        <v>2</v>
      </c>
      <c r="E993" s="185">
        <v>0.01</v>
      </c>
      <c r="F993" s="164">
        <f>IF(C993="MAT.",VLOOKUP(A993,INSUMOS_AUX!A:F,6,FALSE),0)</f>
        <v>6.55</v>
      </c>
      <c r="G993" s="185">
        <f>IF(C993="M.O.",VLOOKUP(A993,INSUMOS_AUX!A:F,6,FALSE),0)</f>
        <v>0</v>
      </c>
      <c r="H993" s="259"/>
      <c r="I993" s="259"/>
      <c r="J993">
        <f t="shared" ref="J993:J998" si="169">$E$992*$E993</f>
        <v>0.05</v>
      </c>
    </row>
    <row r="994" spans="1:10">
      <c r="A994" s="185">
        <v>2350</v>
      </c>
      <c r="B994" s="175" t="s">
        <v>161</v>
      </c>
      <c r="C994" s="176" t="s">
        <v>78</v>
      </c>
      <c r="D994" s="176" t="s">
        <v>83</v>
      </c>
      <c r="E994" s="185">
        <v>0.01</v>
      </c>
      <c r="F994" s="164">
        <f>IF(C994="MAT.",VLOOKUP(A994,INSUMOS_AUX!A:F,6,FALSE),0)</f>
        <v>0</v>
      </c>
      <c r="G994" s="185">
        <f>IF(C994="M.O.",VLOOKUP(A994,INSUMOS_AUX!A:F,6,FALSE),0)</f>
        <v>15.58</v>
      </c>
      <c r="H994" s="259"/>
      <c r="I994" s="259"/>
      <c r="J994">
        <f t="shared" si="169"/>
        <v>0.05</v>
      </c>
    </row>
    <row r="995" spans="1:10">
      <c r="A995" s="185">
        <v>2355</v>
      </c>
      <c r="B995" s="175" t="s">
        <v>153</v>
      </c>
      <c r="C995" s="176" t="s">
        <v>78</v>
      </c>
      <c r="D995" s="176" t="s">
        <v>83</v>
      </c>
      <c r="E995" s="185">
        <v>0.02</v>
      </c>
      <c r="F995" s="164">
        <f>IF(C995="MAT.",VLOOKUP(A995,INSUMOS_AUX!A:F,6,FALSE),0)</f>
        <v>0</v>
      </c>
      <c r="G995" s="185">
        <f>IF(C995="M.O.",VLOOKUP(A995,INSUMOS_AUX!A:F,6,FALSE),0)</f>
        <v>25.42</v>
      </c>
      <c r="H995" s="259"/>
      <c r="I995" s="259"/>
      <c r="J995">
        <f t="shared" si="169"/>
        <v>0.1</v>
      </c>
    </row>
    <row r="996" spans="1:10">
      <c r="A996" s="185">
        <v>2358</v>
      </c>
      <c r="B996" s="175" t="s">
        <v>157</v>
      </c>
      <c r="C996" s="176" t="s">
        <v>78</v>
      </c>
      <c r="D996" s="176" t="s">
        <v>83</v>
      </c>
      <c r="E996" s="185">
        <v>0.01</v>
      </c>
      <c r="F996" s="164">
        <f>IF(C996="MAT.",VLOOKUP(A996,INSUMOS_AUX!A:F,6,FALSE),0)</f>
        <v>0</v>
      </c>
      <c r="G996" s="185">
        <f>IF(C996="M.O.",VLOOKUP(A996,INSUMOS_AUX!A:F,6,FALSE),0)</f>
        <v>20.309999999999999</v>
      </c>
      <c r="H996" s="259"/>
      <c r="I996" s="259"/>
      <c r="J996">
        <f t="shared" si="169"/>
        <v>0.05</v>
      </c>
    </row>
    <row r="997" spans="1:10">
      <c r="A997" s="185">
        <v>2359</v>
      </c>
      <c r="B997" s="175" t="s">
        <v>146</v>
      </c>
      <c r="C997" s="176" t="s">
        <v>78</v>
      </c>
      <c r="D997" s="176" t="s">
        <v>83</v>
      </c>
      <c r="E997" s="185">
        <v>0.08</v>
      </c>
      <c r="F997" s="164">
        <f>IF(C997="MAT.",VLOOKUP(A997,INSUMOS_AUX!A:F,6,FALSE),0)</f>
        <v>0</v>
      </c>
      <c r="G997" s="185">
        <f>IF(C997="M.O.",VLOOKUP(A997,INSUMOS_AUX!A:F,6,FALSE),0)</f>
        <v>20.85</v>
      </c>
      <c r="H997" s="259"/>
      <c r="I997" s="259"/>
      <c r="J997">
        <f t="shared" si="169"/>
        <v>0.4</v>
      </c>
    </row>
    <row r="998" spans="1:10">
      <c r="A998" s="185">
        <v>2707</v>
      </c>
      <c r="B998" s="175" t="s">
        <v>4805</v>
      </c>
      <c r="C998" s="176" t="s">
        <v>78</v>
      </c>
      <c r="D998" s="176" t="s">
        <v>83</v>
      </c>
      <c r="E998" s="185">
        <v>1</v>
      </c>
      <c r="F998" s="164">
        <f>IF(C998="MAT.",VLOOKUP(A998,INSUMOS_AUX!A:F,6,FALSE),0)</f>
        <v>0</v>
      </c>
      <c r="G998" s="185">
        <f>IF(C998="M.O.",VLOOKUP(A998,INSUMOS_AUX!A:F,6,FALSE),0)</f>
        <v>85.93</v>
      </c>
      <c r="H998" s="259"/>
      <c r="I998" s="259"/>
      <c r="J998">
        <f t="shared" si="169"/>
        <v>5</v>
      </c>
    </row>
    <row r="999" spans="1:10">
      <c r="A999" s="78"/>
      <c r="B999" s="79"/>
      <c r="C999" s="79"/>
      <c r="D999" s="79"/>
      <c r="E999" s="79"/>
      <c r="F999" s="79"/>
      <c r="G999" s="79"/>
      <c r="H999" s="257"/>
      <c r="I999" s="257"/>
    </row>
    <row r="1000" spans="1:10">
      <c r="A1000" s="172" t="s">
        <v>9310</v>
      </c>
      <c r="B1000" s="172" t="s">
        <v>9311</v>
      </c>
      <c r="C1000" s="173" t="s">
        <v>62</v>
      </c>
      <c r="D1000" s="173" t="s">
        <v>63</v>
      </c>
      <c r="E1000" s="174">
        <v>30</v>
      </c>
      <c r="F1000" s="174">
        <f t="shared" ref="F1000:G1000" si="170">SUMPRODUCT($E1001:$E1008,F1001:F1008)</f>
        <v>0.81770000000000009</v>
      </c>
      <c r="G1000" s="174">
        <f t="shared" si="170"/>
        <v>1.2727142400000002</v>
      </c>
      <c r="H1000" s="260"/>
      <c r="I1000" s="260"/>
    </row>
    <row r="1001" spans="1:10">
      <c r="A1001" s="185">
        <v>3</v>
      </c>
      <c r="B1001" s="175" t="s">
        <v>388</v>
      </c>
      <c r="C1001" s="176" t="s">
        <v>38</v>
      </c>
      <c r="D1001" s="176" t="s">
        <v>93</v>
      </c>
      <c r="E1001" s="185">
        <v>0.05</v>
      </c>
      <c r="F1001" s="164">
        <f>IF(C1001="MAT.",VLOOKUP(A1001,INSUMOS_AUX!A:F,6,FALSE),0)</f>
        <v>4.51</v>
      </c>
      <c r="G1001" s="185">
        <f>IF(C1001="M.O.",VLOOKUP(A1001,INSUMOS_AUX!A:F,6,FALSE),0)</f>
        <v>0</v>
      </c>
      <c r="H1001" s="259"/>
      <c r="I1001" s="259"/>
      <c r="J1001">
        <f t="shared" ref="J1001:J1008" si="171">$E$1000*$E1001</f>
        <v>1.5</v>
      </c>
    </row>
    <row r="1002" spans="1:10">
      <c r="A1002" s="185">
        <v>37370</v>
      </c>
      <c r="B1002" s="175" t="s">
        <v>9316</v>
      </c>
      <c r="C1002" s="176" t="s">
        <v>38</v>
      </c>
      <c r="D1002" s="176" t="s">
        <v>83</v>
      </c>
      <c r="E1002" s="185">
        <v>0.14000000000000001</v>
      </c>
      <c r="F1002" s="164">
        <f>IF(C1002="MAT.",VLOOKUP(A1002,INSUMOS_AUX!A:F,6,FALSE),0)</f>
        <v>1.63</v>
      </c>
      <c r="G1002" s="185">
        <f>IF(C1002="M.O.",VLOOKUP(A1002,INSUMOS_AUX!A:F,6,FALSE),0)</f>
        <v>0</v>
      </c>
      <c r="H1002" s="259"/>
      <c r="I1002" s="259"/>
      <c r="J1002">
        <f t="shared" si="171"/>
        <v>4.2</v>
      </c>
    </row>
    <row r="1003" spans="1:10">
      <c r="A1003" s="185">
        <v>37371</v>
      </c>
      <c r="B1003" s="175" t="s">
        <v>9317</v>
      </c>
      <c r="C1003" s="176" t="s">
        <v>38</v>
      </c>
      <c r="D1003" s="176" t="s">
        <v>83</v>
      </c>
      <c r="E1003" s="185">
        <v>0.14000000000000001</v>
      </c>
      <c r="F1003" s="164">
        <f>IF(C1003="MAT.",VLOOKUP(A1003,INSUMOS_AUX!A:F,6,FALSE),0)</f>
        <v>0.78</v>
      </c>
      <c r="G1003" s="185">
        <f>IF(C1003="M.O.",VLOOKUP(A1003,INSUMOS_AUX!A:F,6,FALSE),0)</f>
        <v>0</v>
      </c>
      <c r="H1003" s="259"/>
      <c r="I1003" s="259"/>
      <c r="J1003">
        <f t="shared" si="171"/>
        <v>4.2</v>
      </c>
    </row>
    <row r="1004" spans="1:10">
      <c r="A1004" s="185">
        <v>37372</v>
      </c>
      <c r="B1004" s="175" t="s">
        <v>9318</v>
      </c>
      <c r="C1004" s="176" t="s">
        <v>38</v>
      </c>
      <c r="D1004" s="176" t="s">
        <v>83</v>
      </c>
      <c r="E1004" s="185">
        <v>0.14000000000000001</v>
      </c>
      <c r="F1004" s="164">
        <f>IF(C1004="MAT.",VLOOKUP(A1004,INSUMOS_AUX!A:F,6,FALSE),0)</f>
        <v>0.35</v>
      </c>
      <c r="G1004" s="185">
        <f>IF(C1004="M.O.",VLOOKUP(A1004,INSUMOS_AUX!A:F,6,FALSE),0)</f>
        <v>0</v>
      </c>
      <c r="H1004" s="259"/>
      <c r="I1004" s="259"/>
      <c r="J1004">
        <f t="shared" si="171"/>
        <v>4.2</v>
      </c>
    </row>
    <row r="1005" spans="1:10">
      <c r="A1005" s="185">
        <v>37373</v>
      </c>
      <c r="B1005" s="175" t="s">
        <v>9319</v>
      </c>
      <c r="C1005" s="176" t="s">
        <v>38</v>
      </c>
      <c r="D1005" s="176" t="s">
        <v>83</v>
      </c>
      <c r="E1005" s="185">
        <v>0.14000000000000001</v>
      </c>
      <c r="F1005" s="164">
        <f>IF(C1005="MAT.",VLOOKUP(A1005,INSUMOS_AUX!A:F,6,FALSE),0)</f>
        <v>7.0000000000000007E-2</v>
      </c>
      <c r="G1005" s="185">
        <f>IF(C1005="M.O.",VLOOKUP(A1005,INSUMOS_AUX!A:F,6,FALSE),0)</f>
        <v>0</v>
      </c>
      <c r="H1005" s="259"/>
      <c r="I1005" s="259"/>
      <c r="J1005">
        <f t="shared" si="171"/>
        <v>4.2</v>
      </c>
    </row>
    <row r="1006" spans="1:10">
      <c r="A1006" s="185">
        <v>43467</v>
      </c>
      <c r="B1006" s="175" t="s">
        <v>16099</v>
      </c>
      <c r="C1006" s="176" t="s">
        <v>38</v>
      </c>
      <c r="D1006" s="176" t="s">
        <v>83</v>
      </c>
      <c r="E1006" s="185">
        <v>0.14000000000000001</v>
      </c>
      <c r="F1006" s="164">
        <f>IF(C1006="MAT.",VLOOKUP(A1006,INSUMOS_AUX!A:F,6,FALSE),0)</f>
        <v>0.38</v>
      </c>
      <c r="G1006" s="185">
        <f>IF(C1006="M.O.",VLOOKUP(A1006,INSUMOS_AUX!A:F,6,FALSE),0)</f>
        <v>0</v>
      </c>
      <c r="H1006" s="259"/>
      <c r="I1006" s="259"/>
      <c r="J1006">
        <f t="shared" si="171"/>
        <v>4.2</v>
      </c>
    </row>
    <row r="1007" spans="1:10">
      <c r="A1007" s="185">
        <v>43491</v>
      </c>
      <c r="B1007" s="175" t="s">
        <v>16070</v>
      </c>
      <c r="C1007" s="176" t="s">
        <v>38</v>
      </c>
      <c r="D1007" s="176" t="s">
        <v>83</v>
      </c>
      <c r="E1007" s="185">
        <v>0.14000000000000001</v>
      </c>
      <c r="F1007" s="164">
        <f>IF(C1007="MAT.",VLOOKUP(A1007,INSUMOS_AUX!A:F,6,FALSE),0)</f>
        <v>1.02</v>
      </c>
      <c r="G1007" s="185">
        <f>IF(C1007="M.O.",VLOOKUP(A1007,INSUMOS_AUX!A:F,6,FALSE),0)</f>
        <v>0</v>
      </c>
      <c r="H1007" s="259"/>
      <c r="I1007" s="259"/>
      <c r="J1007">
        <f t="shared" si="171"/>
        <v>4.2</v>
      </c>
    </row>
    <row r="1008" spans="1:10">
      <c r="A1008" s="185">
        <v>6111</v>
      </c>
      <c r="B1008" s="175" t="s">
        <v>9321</v>
      </c>
      <c r="C1008" s="176" t="s">
        <v>78</v>
      </c>
      <c r="D1008" s="176" t="s">
        <v>83</v>
      </c>
      <c r="E1008" s="185">
        <v>0.142044</v>
      </c>
      <c r="F1008" s="164">
        <f>IF(C1008="MAT.",VLOOKUP(A1008,INSUMOS_AUX!A:F,6,FALSE),0)</f>
        <v>0</v>
      </c>
      <c r="G1008" s="185">
        <f>IF(C1008="M.O.",VLOOKUP(A1008,INSUMOS_AUX!A:F,6,FALSE),0)</f>
        <v>8.9600000000000009</v>
      </c>
      <c r="H1008" s="259"/>
      <c r="I1008" s="259"/>
      <c r="J1008">
        <f t="shared" si="171"/>
        <v>4.2613200000000004</v>
      </c>
    </row>
  </sheetData>
  <autoFilter ref="A4:G1008" xr:uid="{EFAC8131-EC5F-4669-B6FB-CFE7550D339B}"/>
  <mergeCells count="3">
    <mergeCell ref="A1:B3"/>
    <mergeCell ref="C1:G1"/>
    <mergeCell ref="C2:F3"/>
  </mergeCells>
  <pageMargins left="0.51181102362204722" right="0.51181102362204722" top="0.78740157480314965" bottom="0.78740157480314965" header="0.31496062992125984" footer="0.31496062992125984"/>
  <pageSetup paperSize="9" scale="5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3" tint="0.39997558519241921"/>
    <pageSetUpPr fitToPage="1"/>
  </sheetPr>
  <dimension ref="A1:M269"/>
  <sheetViews>
    <sheetView view="pageBreakPreview" topLeftCell="A256" zoomScale="85" zoomScaleNormal="85" zoomScaleSheetLayoutView="85" zoomScalePageLayoutView="70" workbookViewId="0">
      <selection activeCell="D268" sqref="D268"/>
    </sheetView>
  </sheetViews>
  <sheetFormatPr defaultRowHeight="12.75"/>
  <cols>
    <col min="1" max="1" width="27.140625" style="153" customWidth="1"/>
    <col min="2" max="2" width="16.85546875" style="153" customWidth="1"/>
    <col min="3" max="3" width="65.85546875" style="153" customWidth="1"/>
    <col min="4" max="4" width="15.140625" style="153" customWidth="1"/>
    <col min="5" max="5" width="14.42578125" style="153" customWidth="1"/>
    <col min="6" max="6" width="16.5703125" style="153" customWidth="1"/>
    <col min="7" max="7" width="21.85546875" style="153" customWidth="1"/>
    <col min="8" max="9" width="9.140625" style="17"/>
    <col min="10" max="10" width="15" style="17" customWidth="1"/>
    <col min="11" max="16384" width="9.140625" style="17"/>
  </cols>
  <sheetData>
    <row r="1" spans="1:13">
      <c r="A1" s="352" t="s">
        <v>29</v>
      </c>
      <c r="B1" s="352"/>
      <c r="C1" s="352"/>
      <c r="D1" s="352" t="s">
        <v>46</v>
      </c>
      <c r="E1" s="352"/>
      <c r="F1" s="352"/>
      <c r="G1" s="352"/>
    </row>
    <row r="2" spans="1:13">
      <c r="A2" s="352"/>
      <c r="B2" s="352"/>
      <c r="C2" s="352"/>
      <c r="D2" s="353" t="str">
        <f>'01_SINTETICO'!D2</f>
        <v>OBRA: GERADORES STI</v>
      </c>
      <c r="E2" s="354"/>
      <c r="F2" s="355"/>
      <c r="G2" s="264">
        <f>'01_SINTETICO'!J2</f>
        <v>44033</v>
      </c>
      <c r="J2" s="38"/>
    </row>
    <row r="3" spans="1:13" ht="27" customHeight="1">
      <c r="A3" s="352"/>
      <c r="B3" s="352"/>
      <c r="C3" s="352"/>
      <c r="D3" s="356"/>
      <c r="E3" s="357"/>
      <c r="F3" s="358"/>
      <c r="G3" s="265" t="str">
        <f>'CAPA-DADOS'!E16</f>
        <v>SINAPI-MAI/2020</v>
      </c>
    </row>
    <row r="4" spans="1:13">
      <c r="A4" s="359" t="s">
        <v>77</v>
      </c>
      <c r="B4" s="359"/>
      <c r="C4" s="359"/>
      <c r="D4" s="359"/>
      <c r="E4" s="359"/>
      <c r="F4" s="359"/>
      <c r="G4" s="359"/>
    </row>
    <row r="5" spans="1:13">
      <c r="A5" s="359"/>
      <c r="B5" s="359"/>
      <c r="C5" s="359"/>
      <c r="D5" s="359"/>
      <c r="E5" s="359"/>
      <c r="F5" s="359"/>
      <c r="G5" s="359"/>
    </row>
    <row r="6" spans="1:13">
      <c r="A6" s="151"/>
      <c r="B6" s="151"/>
      <c r="C6" s="151"/>
      <c r="D6" s="152"/>
      <c r="E6" s="152"/>
      <c r="F6" s="152"/>
    </row>
    <row r="7" spans="1:13">
      <c r="A7" s="150" t="s">
        <v>0</v>
      </c>
      <c r="B7" s="150" t="s">
        <v>47</v>
      </c>
      <c r="C7" s="360" t="s">
        <v>40</v>
      </c>
      <c r="D7" s="360"/>
      <c r="E7" s="360"/>
      <c r="F7" s="150" t="s">
        <v>4892</v>
      </c>
      <c r="G7" s="150" t="s">
        <v>48</v>
      </c>
      <c r="H7" s="149"/>
      <c r="I7" s="149"/>
      <c r="J7" s="149"/>
      <c r="K7" s="149"/>
      <c r="L7" s="149"/>
      <c r="M7" s="149"/>
    </row>
    <row r="8" spans="1:13" ht="14.25">
      <c r="A8" s="154" t="s">
        <v>18558</v>
      </c>
      <c r="B8" s="155" t="s">
        <v>38</v>
      </c>
      <c r="C8" s="381" t="s">
        <v>18433</v>
      </c>
      <c r="D8" s="382"/>
      <c r="E8" s="383"/>
      <c r="F8" s="156" t="s">
        <v>2</v>
      </c>
      <c r="G8" s="157">
        <f>E11</f>
        <v>3521.395</v>
      </c>
      <c r="H8" s="149"/>
      <c r="I8" s="149"/>
      <c r="J8" s="149"/>
      <c r="K8" s="149"/>
      <c r="L8" s="149"/>
      <c r="M8" s="149"/>
    </row>
    <row r="9" spans="1:13">
      <c r="A9" s="346" t="s">
        <v>41</v>
      </c>
      <c r="B9" s="346" t="s">
        <v>42</v>
      </c>
      <c r="C9" s="346" t="s">
        <v>49</v>
      </c>
      <c r="D9" s="346" t="s">
        <v>43</v>
      </c>
      <c r="E9" s="361" t="s">
        <v>50</v>
      </c>
      <c r="F9" s="346" t="s">
        <v>52</v>
      </c>
      <c r="G9" s="346"/>
      <c r="H9" s="149"/>
      <c r="I9" s="149"/>
      <c r="J9" s="149"/>
      <c r="K9" s="149"/>
      <c r="L9" s="149"/>
      <c r="M9" s="149"/>
    </row>
    <row r="10" spans="1:13">
      <c r="A10" s="346"/>
      <c r="B10" s="346"/>
      <c r="C10" s="346"/>
      <c r="D10" s="346"/>
      <c r="E10" s="362"/>
      <c r="F10" s="158" t="s">
        <v>44</v>
      </c>
      <c r="G10" s="159" t="s">
        <v>45</v>
      </c>
      <c r="H10" s="149"/>
      <c r="I10" s="149"/>
      <c r="J10" s="149"/>
      <c r="K10" s="149"/>
      <c r="L10" s="149"/>
      <c r="M10" s="149"/>
    </row>
    <row r="11" spans="1:13">
      <c r="A11" s="160" t="s">
        <v>18712</v>
      </c>
      <c r="B11" s="161" t="s">
        <v>18713</v>
      </c>
      <c r="C11" s="156"/>
      <c r="D11" s="162">
        <v>3610.1</v>
      </c>
      <c r="E11" s="347">
        <f>AVERAGE(D11:D13)</f>
        <v>3521.395</v>
      </c>
      <c r="F11" s="350">
        <f>E11</f>
        <v>3521.395</v>
      </c>
      <c r="G11" s="351" t="s">
        <v>51</v>
      </c>
      <c r="H11" s="149"/>
      <c r="I11" s="149"/>
      <c r="J11" s="149"/>
      <c r="K11" s="149"/>
      <c r="L11" s="149"/>
      <c r="M11" s="149"/>
    </row>
    <row r="12" spans="1:13">
      <c r="A12" s="160" t="s">
        <v>18714</v>
      </c>
      <c r="B12" s="161" t="s">
        <v>18715</v>
      </c>
      <c r="C12" s="156"/>
      <c r="D12" s="162">
        <v>3432.69</v>
      </c>
      <c r="E12" s="348"/>
      <c r="F12" s="350"/>
      <c r="G12" s="351"/>
      <c r="H12" s="149"/>
      <c r="I12" s="149"/>
      <c r="J12" s="149"/>
      <c r="K12" s="149"/>
      <c r="L12" s="149"/>
      <c r="M12" s="149"/>
    </row>
    <row r="13" spans="1:13">
      <c r="A13" s="160"/>
      <c r="B13" s="156"/>
      <c r="C13" s="156"/>
      <c r="D13" s="162"/>
      <c r="E13" s="349"/>
      <c r="F13" s="350"/>
      <c r="G13" s="351"/>
      <c r="H13" s="149"/>
      <c r="I13" s="149"/>
      <c r="J13" s="149"/>
      <c r="K13" s="149"/>
      <c r="L13" s="149"/>
      <c r="M13" s="149"/>
    </row>
    <row r="14" spans="1:13">
      <c r="A14" s="163"/>
      <c r="B14" s="163"/>
      <c r="C14" s="163"/>
      <c r="D14" s="163"/>
      <c r="E14" s="163"/>
      <c r="F14" s="163"/>
      <c r="G14" s="163"/>
      <c r="H14" s="149"/>
      <c r="I14" s="149"/>
      <c r="J14" s="149"/>
      <c r="K14" s="149"/>
      <c r="L14" s="149"/>
      <c r="M14" s="149"/>
    </row>
    <row r="15" spans="1:13">
      <c r="A15" s="242" t="s">
        <v>0</v>
      </c>
      <c r="B15" s="242" t="s">
        <v>47</v>
      </c>
      <c r="C15" s="360" t="s">
        <v>40</v>
      </c>
      <c r="D15" s="360"/>
      <c r="E15" s="360"/>
      <c r="F15" s="242" t="s">
        <v>4892</v>
      </c>
      <c r="G15" s="242" t="s">
        <v>48</v>
      </c>
    </row>
    <row r="16" spans="1:13" ht="14.25">
      <c r="A16" s="154" t="s">
        <v>18577</v>
      </c>
      <c r="B16" s="155" t="s">
        <v>38</v>
      </c>
      <c r="C16" s="381" t="s">
        <v>18576</v>
      </c>
      <c r="D16" s="382"/>
      <c r="E16" s="383"/>
      <c r="F16" s="156" t="s">
        <v>2</v>
      </c>
      <c r="G16" s="157">
        <f>E19</f>
        <v>128.9</v>
      </c>
    </row>
    <row r="17" spans="1:7">
      <c r="A17" s="346" t="s">
        <v>41</v>
      </c>
      <c r="B17" s="346" t="s">
        <v>42</v>
      </c>
      <c r="C17" s="346" t="s">
        <v>49</v>
      </c>
      <c r="D17" s="346" t="s">
        <v>43</v>
      </c>
      <c r="E17" s="361" t="s">
        <v>50</v>
      </c>
      <c r="F17" s="346" t="s">
        <v>52</v>
      </c>
      <c r="G17" s="346"/>
    </row>
    <row r="18" spans="1:7">
      <c r="A18" s="346"/>
      <c r="B18" s="346"/>
      <c r="C18" s="346"/>
      <c r="D18" s="346"/>
      <c r="E18" s="362"/>
      <c r="F18" s="158" t="s">
        <v>44</v>
      </c>
      <c r="G18" s="159" t="s">
        <v>45</v>
      </c>
    </row>
    <row r="19" spans="1:7">
      <c r="A19" s="160" t="s">
        <v>18716</v>
      </c>
      <c r="B19" s="161" t="s">
        <v>18717</v>
      </c>
      <c r="C19" s="156"/>
      <c r="D19" s="162">
        <v>128.9</v>
      </c>
      <c r="E19" s="347">
        <f>AVERAGE(D19:D21)</f>
        <v>128.9</v>
      </c>
      <c r="F19" s="350">
        <f>E19</f>
        <v>128.9</v>
      </c>
      <c r="G19" s="351" t="s">
        <v>51</v>
      </c>
    </row>
    <row r="20" spans="1:7">
      <c r="A20" s="160"/>
      <c r="B20" s="161"/>
      <c r="C20" s="156"/>
      <c r="D20" s="162"/>
      <c r="E20" s="348"/>
      <c r="F20" s="350"/>
      <c r="G20" s="351"/>
    </row>
    <row r="21" spans="1:7">
      <c r="A21" s="160"/>
      <c r="B21" s="156"/>
      <c r="C21" s="156"/>
      <c r="D21" s="162"/>
      <c r="E21" s="349"/>
      <c r="F21" s="350"/>
      <c r="G21" s="351"/>
    </row>
    <row r="23" spans="1:7">
      <c r="A23" s="242" t="s">
        <v>0</v>
      </c>
      <c r="B23" s="242" t="s">
        <v>47</v>
      </c>
      <c r="C23" s="360" t="s">
        <v>40</v>
      </c>
      <c r="D23" s="360"/>
      <c r="E23" s="360"/>
      <c r="F23" s="242" t="s">
        <v>4892</v>
      </c>
      <c r="G23" s="242" t="s">
        <v>48</v>
      </c>
    </row>
    <row r="24" spans="1:7" ht="14.25">
      <c r="A24" s="154" t="s">
        <v>18584</v>
      </c>
      <c r="B24" s="155" t="s">
        <v>38</v>
      </c>
      <c r="C24" s="381" t="s">
        <v>18489</v>
      </c>
      <c r="D24" s="382"/>
      <c r="E24" s="383"/>
      <c r="F24" s="156" t="s">
        <v>2</v>
      </c>
      <c r="G24" s="157">
        <f>E27</f>
        <v>109.95</v>
      </c>
    </row>
    <row r="25" spans="1:7">
      <c r="A25" s="346" t="s">
        <v>41</v>
      </c>
      <c r="B25" s="346" t="s">
        <v>42</v>
      </c>
      <c r="C25" s="346" t="s">
        <v>49</v>
      </c>
      <c r="D25" s="346" t="s">
        <v>43</v>
      </c>
      <c r="E25" s="361" t="s">
        <v>50</v>
      </c>
      <c r="F25" s="346" t="s">
        <v>52</v>
      </c>
      <c r="G25" s="346"/>
    </row>
    <row r="26" spans="1:7">
      <c r="A26" s="346"/>
      <c r="B26" s="346"/>
      <c r="C26" s="346"/>
      <c r="D26" s="346"/>
      <c r="E26" s="362"/>
      <c r="F26" s="158" t="s">
        <v>44</v>
      </c>
      <c r="G26" s="159" t="s">
        <v>45</v>
      </c>
    </row>
    <row r="27" spans="1:7">
      <c r="A27" s="160" t="s">
        <v>18718</v>
      </c>
      <c r="B27" s="161" t="s">
        <v>18719</v>
      </c>
      <c r="C27" s="156"/>
      <c r="D27" s="162">
        <v>109.95</v>
      </c>
      <c r="E27" s="347">
        <f>AVERAGE(D27:D29)</f>
        <v>109.95</v>
      </c>
      <c r="F27" s="350">
        <f>E27</f>
        <v>109.95</v>
      </c>
      <c r="G27" s="351" t="s">
        <v>51</v>
      </c>
    </row>
    <row r="28" spans="1:7">
      <c r="A28" s="160"/>
      <c r="B28" s="161"/>
      <c r="C28" s="156"/>
      <c r="D28" s="162"/>
      <c r="E28" s="348"/>
      <c r="F28" s="350"/>
      <c r="G28" s="351"/>
    </row>
    <row r="29" spans="1:7">
      <c r="A29" s="160"/>
      <c r="B29" s="156"/>
      <c r="C29" s="156"/>
      <c r="D29" s="162"/>
      <c r="E29" s="349"/>
      <c r="F29" s="350"/>
      <c r="G29" s="351"/>
    </row>
    <row r="31" spans="1:7">
      <c r="A31" s="242" t="s">
        <v>0</v>
      </c>
      <c r="B31" s="242" t="s">
        <v>47</v>
      </c>
      <c r="C31" s="360" t="s">
        <v>40</v>
      </c>
      <c r="D31" s="360"/>
      <c r="E31" s="360"/>
      <c r="F31" s="242" t="s">
        <v>4892</v>
      </c>
      <c r="G31" s="242" t="s">
        <v>48</v>
      </c>
    </row>
    <row r="32" spans="1:7" ht="14.25">
      <c r="A32" s="154" t="s">
        <v>18571</v>
      </c>
      <c r="B32" s="155" t="s">
        <v>38</v>
      </c>
      <c r="C32" s="381" t="s">
        <v>18566</v>
      </c>
      <c r="D32" s="382"/>
      <c r="E32" s="383"/>
      <c r="F32" s="156" t="s">
        <v>2</v>
      </c>
      <c r="G32" s="157">
        <f>E35</f>
        <v>1.2</v>
      </c>
    </row>
    <row r="33" spans="1:7">
      <c r="A33" s="346" t="s">
        <v>41</v>
      </c>
      <c r="B33" s="346" t="s">
        <v>42</v>
      </c>
      <c r="C33" s="346" t="s">
        <v>49</v>
      </c>
      <c r="D33" s="346" t="s">
        <v>43</v>
      </c>
      <c r="E33" s="361" t="s">
        <v>50</v>
      </c>
      <c r="F33" s="346" t="s">
        <v>52</v>
      </c>
      <c r="G33" s="346"/>
    </row>
    <row r="34" spans="1:7">
      <c r="A34" s="346"/>
      <c r="B34" s="346"/>
      <c r="C34" s="346"/>
      <c r="D34" s="346"/>
      <c r="E34" s="362"/>
      <c r="F34" s="158" t="s">
        <v>44</v>
      </c>
      <c r="G34" s="159" t="s">
        <v>45</v>
      </c>
    </row>
    <row r="35" spans="1:7">
      <c r="A35" s="160" t="s">
        <v>18716</v>
      </c>
      <c r="B35" s="161" t="s">
        <v>18717</v>
      </c>
      <c r="C35" s="156"/>
      <c r="D35" s="162">
        <v>1.2</v>
      </c>
      <c r="E35" s="347">
        <f>AVERAGE(D35:D37)</f>
        <v>1.2</v>
      </c>
      <c r="F35" s="350">
        <f>E35</f>
        <v>1.2</v>
      </c>
      <c r="G35" s="351" t="s">
        <v>51</v>
      </c>
    </row>
    <row r="36" spans="1:7">
      <c r="A36" s="160"/>
      <c r="B36" s="161"/>
      <c r="C36" s="156"/>
      <c r="D36" s="162"/>
      <c r="E36" s="348"/>
      <c r="F36" s="350"/>
      <c r="G36" s="351"/>
    </row>
    <row r="37" spans="1:7">
      <c r="A37" s="160"/>
      <c r="B37" s="156"/>
      <c r="C37" s="156"/>
      <c r="D37" s="162"/>
      <c r="E37" s="349"/>
      <c r="F37" s="350"/>
      <c r="G37" s="351"/>
    </row>
    <row r="39" spans="1:7">
      <c r="A39" s="242" t="s">
        <v>0</v>
      </c>
      <c r="B39" s="242" t="s">
        <v>47</v>
      </c>
      <c r="C39" s="360" t="s">
        <v>40</v>
      </c>
      <c r="D39" s="360"/>
      <c r="E39" s="360"/>
      <c r="F39" s="242" t="s">
        <v>4892</v>
      </c>
      <c r="G39" s="242" t="s">
        <v>48</v>
      </c>
    </row>
    <row r="40" spans="1:7" ht="14.25">
      <c r="A40" s="154" t="s">
        <v>18562</v>
      </c>
      <c r="B40" s="155" t="s">
        <v>38</v>
      </c>
      <c r="C40" s="384" t="s">
        <v>18561</v>
      </c>
      <c r="D40" s="385"/>
      <c r="E40" s="386"/>
      <c r="F40" s="156" t="s">
        <v>2</v>
      </c>
      <c r="G40" s="157">
        <f>E43</f>
        <v>64.5</v>
      </c>
    </row>
    <row r="41" spans="1:7">
      <c r="A41" s="346" t="s">
        <v>41</v>
      </c>
      <c r="B41" s="346" t="s">
        <v>42</v>
      </c>
      <c r="C41" s="346" t="s">
        <v>49</v>
      </c>
      <c r="D41" s="346" t="s">
        <v>43</v>
      </c>
      <c r="E41" s="361" t="s">
        <v>50</v>
      </c>
      <c r="F41" s="346" t="s">
        <v>52</v>
      </c>
      <c r="G41" s="346"/>
    </row>
    <row r="42" spans="1:7">
      <c r="A42" s="346"/>
      <c r="B42" s="346"/>
      <c r="C42" s="346"/>
      <c r="D42" s="346"/>
      <c r="E42" s="362"/>
      <c r="F42" s="158" t="s">
        <v>44</v>
      </c>
      <c r="G42" s="159" t="s">
        <v>45</v>
      </c>
    </row>
    <row r="43" spans="1:7">
      <c r="A43" s="160" t="s">
        <v>18716</v>
      </c>
      <c r="B43" s="161" t="s">
        <v>18717</v>
      </c>
      <c r="C43" s="156"/>
      <c r="D43" s="162">
        <v>64.5</v>
      </c>
      <c r="E43" s="347">
        <f>AVERAGE(D43:D45)</f>
        <v>64.5</v>
      </c>
      <c r="F43" s="350">
        <f>E43</f>
        <v>64.5</v>
      </c>
      <c r="G43" s="351" t="s">
        <v>51</v>
      </c>
    </row>
    <row r="44" spans="1:7">
      <c r="A44" s="160"/>
      <c r="B44" s="161"/>
      <c r="C44" s="156"/>
      <c r="D44" s="162"/>
      <c r="E44" s="348"/>
      <c r="F44" s="350"/>
      <c r="G44" s="351"/>
    </row>
    <row r="45" spans="1:7">
      <c r="A45" s="160"/>
      <c r="B45" s="156"/>
      <c r="C45" s="156"/>
      <c r="D45" s="162"/>
      <c r="E45" s="349"/>
      <c r="F45" s="350"/>
      <c r="G45" s="351"/>
    </row>
    <row r="47" spans="1:7">
      <c r="A47" s="242" t="s">
        <v>0</v>
      </c>
      <c r="B47" s="242" t="s">
        <v>47</v>
      </c>
      <c r="C47" s="360" t="s">
        <v>40</v>
      </c>
      <c r="D47" s="360"/>
      <c r="E47" s="360"/>
      <c r="F47" s="242" t="s">
        <v>4892</v>
      </c>
      <c r="G47" s="242" t="s">
        <v>48</v>
      </c>
    </row>
    <row r="48" spans="1:7" ht="14.25">
      <c r="A48" s="154" t="s">
        <v>18564</v>
      </c>
      <c r="B48" s="155" t="s">
        <v>38</v>
      </c>
      <c r="C48" s="384" t="s">
        <v>18563</v>
      </c>
      <c r="D48" s="385"/>
      <c r="E48" s="386"/>
      <c r="F48" s="156" t="s">
        <v>2</v>
      </c>
      <c r="G48" s="157">
        <f>E51</f>
        <v>68.8</v>
      </c>
    </row>
    <row r="49" spans="1:7">
      <c r="A49" s="346" t="s">
        <v>41</v>
      </c>
      <c r="B49" s="346" t="s">
        <v>42</v>
      </c>
      <c r="C49" s="346" t="s">
        <v>49</v>
      </c>
      <c r="D49" s="346" t="s">
        <v>43</v>
      </c>
      <c r="E49" s="361" t="s">
        <v>50</v>
      </c>
      <c r="F49" s="346" t="s">
        <v>52</v>
      </c>
      <c r="G49" s="346"/>
    </row>
    <row r="50" spans="1:7">
      <c r="A50" s="346"/>
      <c r="B50" s="346"/>
      <c r="C50" s="346"/>
      <c r="D50" s="346"/>
      <c r="E50" s="362"/>
      <c r="F50" s="158" t="s">
        <v>44</v>
      </c>
      <c r="G50" s="159" t="s">
        <v>45</v>
      </c>
    </row>
    <row r="51" spans="1:7">
      <c r="A51" s="160" t="s">
        <v>18716</v>
      </c>
      <c r="B51" s="161" t="s">
        <v>18717</v>
      </c>
      <c r="C51" s="156"/>
      <c r="D51" s="162">
        <v>68.8</v>
      </c>
      <c r="E51" s="347">
        <f>AVERAGE(D51:D53)</f>
        <v>68.8</v>
      </c>
      <c r="F51" s="350">
        <f>E51</f>
        <v>68.8</v>
      </c>
      <c r="G51" s="351" t="s">
        <v>51</v>
      </c>
    </row>
    <row r="52" spans="1:7">
      <c r="A52" s="160"/>
      <c r="B52" s="161"/>
      <c r="C52" s="156"/>
      <c r="D52" s="162"/>
      <c r="E52" s="348"/>
      <c r="F52" s="350"/>
      <c r="G52" s="351"/>
    </row>
    <row r="53" spans="1:7">
      <c r="A53" s="160"/>
      <c r="B53" s="156"/>
      <c r="C53" s="156"/>
      <c r="D53" s="162"/>
      <c r="E53" s="349"/>
      <c r="F53" s="350"/>
      <c r="G53" s="351"/>
    </row>
    <row r="55" spans="1:7">
      <c r="A55" s="242" t="s">
        <v>0</v>
      </c>
      <c r="B55" s="242" t="s">
        <v>47</v>
      </c>
      <c r="C55" s="360" t="s">
        <v>40</v>
      </c>
      <c r="D55" s="360"/>
      <c r="E55" s="360"/>
      <c r="F55" s="242" t="s">
        <v>4892</v>
      </c>
      <c r="G55" s="242" t="s">
        <v>48</v>
      </c>
    </row>
    <row r="56" spans="1:7" ht="14.25">
      <c r="A56" s="154" t="s">
        <v>18582</v>
      </c>
      <c r="B56" s="155" t="s">
        <v>38</v>
      </c>
      <c r="C56" s="384" t="s">
        <v>18485</v>
      </c>
      <c r="D56" s="385"/>
      <c r="E56" s="386"/>
      <c r="F56" s="156" t="s">
        <v>2</v>
      </c>
      <c r="G56" s="157">
        <f>E59</f>
        <v>37.013333333333328</v>
      </c>
    </row>
    <row r="57" spans="1:7">
      <c r="A57" s="346" t="s">
        <v>41</v>
      </c>
      <c r="B57" s="346" t="s">
        <v>42</v>
      </c>
      <c r="C57" s="346" t="s">
        <v>49</v>
      </c>
      <c r="D57" s="346" t="s">
        <v>43</v>
      </c>
      <c r="E57" s="361" t="s">
        <v>50</v>
      </c>
      <c r="F57" s="346" t="s">
        <v>52</v>
      </c>
      <c r="G57" s="346"/>
    </row>
    <row r="58" spans="1:7">
      <c r="A58" s="346"/>
      <c r="B58" s="346"/>
      <c r="C58" s="346"/>
      <c r="D58" s="346"/>
      <c r="E58" s="362"/>
      <c r="F58" s="158" t="s">
        <v>44</v>
      </c>
      <c r="G58" s="159" t="s">
        <v>45</v>
      </c>
    </row>
    <row r="59" spans="1:7">
      <c r="A59" s="160" t="s">
        <v>18720</v>
      </c>
      <c r="B59" s="161"/>
      <c r="C59" s="156"/>
      <c r="D59" s="162">
        <v>34.99</v>
      </c>
      <c r="E59" s="347">
        <f>AVERAGE(D59:D61)</f>
        <v>37.013333333333328</v>
      </c>
      <c r="F59" s="350">
        <f>E59</f>
        <v>37.013333333333328</v>
      </c>
      <c r="G59" s="351" t="s">
        <v>51</v>
      </c>
    </row>
    <row r="60" spans="1:7">
      <c r="A60" s="160" t="s">
        <v>18721</v>
      </c>
      <c r="B60" s="161" t="s">
        <v>18722</v>
      </c>
      <c r="C60" s="156"/>
      <c r="D60" s="162">
        <v>37.82</v>
      </c>
      <c r="E60" s="348"/>
      <c r="F60" s="350"/>
      <c r="G60" s="351"/>
    </row>
    <row r="61" spans="1:7">
      <c r="A61" s="160" t="s">
        <v>18723</v>
      </c>
      <c r="B61" s="156" t="s">
        <v>18724</v>
      </c>
      <c r="C61" s="156"/>
      <c r="D61" s="162">
        <v>38.229999999999997</v>
      </c>
      <c r="E61" s="349"/>
      <c r="F61" s="350"/>
      <c r="G61" s="351"/>
    </row>
    <row r="63" spans="1:7">
      <c r="A63" s="242" t="s">
        <v>0</v>
      </c>
      <c r="B63" s="242" t="s">
        <v>47</v>
      </c>
      <c r="C63" s="360" t="s">
        <v>40</v>
      </c>
      <c r="D63" s="360"/>
      <c r="E63" s="360"/>
      <c r="F63" s="242" t="s">
        <v>4892</v>
      </c>
      <c r="G63" s="242" t="s">
        <v>48</v>
      </c>
    </row>
    <row r="64" spans="1:7" ht="14.25">
      <c r="A64" s="154" t="s">
        <v>18579</v>
      </c>
      <c r="B64" s="155" t="s">
        <v>38</v>
      </c>
      <c r="C64" s="384" t="s">
        <v>18580</v>
      </c>
      <c r="D64" s="385"/>
      <c r="E64" s="386"/>
      <c r="F64" s="156" t="s">
        <v>2</v>
      </c>
      <c r="G64" s="157">
        <f>E67</f>
        <v>114.95</v>
      </c>
    </row>
    <row r="65" spans="1:7">
      <c r="A65" s="346" t="s">
        <v>41</v>
      </c>
      <c r="B65" s="346" t="s">
        <v>42</v>
      </c>
      <c r="C65" s="346" t="s">
        <v>49</v>
      </c>
      <c r="D65" s="346" t="s">
        <v>43</v>
      </c>
      <c r="E65" s="361" t="s">
        <v>50</v>
      </c>
      <c r="F65" s="346" t="s">
        <v>52</v>
      </c>
      <c r="G65" s="346"/>
    </row>
    <row r="66" spans="1:7">
      <c r="A66" s="346"/>
      <c r="B66" s="346"/>
      <c r="C66" s="346"/>
      <c r="D66" s="346"/>
      <c r="E66" s="362"/>
      <c r="F66" s="158" t="s">
        <v>44</v>
      </c>
      <c r="G66" s="159" t="s">
        <v>45</v>
      </c>
    </row>
    <row r="67" spans="1:7">
      <c r="A67" s="160" t="s">
        <v>18720</v>
      </c>
      <c r="B67" s="161"/>
      <c r="C67" s="156"/>
      <c r="D67" s="162">
        <v>114.95</v>
      </c>
      <c r="E67" s="347">
        <f>AVERAGE(D67:D69)</f>
        <v>114.95</v>
      </c>
      <c r="F67" s="350">
        <f>E67</f>
        <v>114.95</v>
      </c>
      <c r="G67" s="351" t="s">
        <v>51</v>
      </c>
    </row>
    <row r="68" spans="1:7">
      <c r="A68" s="160"/>
      <c r="B68" s="161"/>
      <c r="C68" s="156"/>
      <c r="D68" s="162"/>
      <c r="E68" s="348"/>
      <c r="F68" s="350"/>
      <c r="G68" s="351"/>
    </row>
    <row r="69" spans="1:7">
      <c r="A69" s="160"/>
      <c r="B69" s="156"/>
      <c r="C69" s="156"/>
      <c r="D69" s="162"/>
      <c r="E69" s="349"/>
      <c r="F69" s="350"/>
      <c r="G69" s="351"/>
    </row>
    <row r="71" spans="1:7">
      <c r="A71" s="242" t="s">
        <v>0</v>
      </c>
      <c r="B71" s="242" t="s">
        <v>47</v>
      </c>
      <c r="C71" s="360" t="s">
        <v>40</v>
      </c>
      <c r="D71" s="360"/>
      <c r="E71" s="360"/>
      <c r="F71" s="242" t="s">
        <v>4892</v>
      </c>
      <c r="G71" s="242" t="s">
        <v>48</v>
      </c>
    </row>
    <row r="72" spans="1:7" ht="14.25">
      <c r="A72" s="154" t="s">
        <v>18575</v>
      </c>
      <c r="B72" s="155" t="s">
        <v>38</v>
      </c>
      <c r="C72" s="384" t="s">
        <v>18475</v>
      </c>
      <c r="D72" s="385"/>
      <c r="E72" s="386"/>
      <c r="F72" s="156" t="s">
        <v>2</v>
      </c>
      <c r="G72" s="157">
        <f>E75</f>
        <v>32.346666666666664</v>
      </c>
    </row>
    <row r="73" spans="1:7">
      <c r="A73" s="346" t="s">
        <v>41</v>
      </c>
      <c r="B73" s="346" t="s">
        <v>42</v>
      </c>
      <c r="C73" s="346" t="s">
        <v>49</v>
      </c>
      <c r="D73" s="346" t="s">
        <v>43</v>
      </c>
      <c r="E73" s="361" t="s">
        <v>50</v>
      </c>
      <c r="F73" s="346" t="s">
        <v>52</v>
      </c>
      <c r="G73" s="346"/>
    </row>
    <row r="74" spans="1:7">
      <c r="A74" s="346"/>
      <c r="B74" s="346"/>
      <c r="C74" s="346"/>
      <c r="D74" s="346"/>
      <c r="E74" s="362"/>
      <c r="F74" s="158" t="s">
        <v>44</v>
      </c>
      <c r="G74" s="159" t="s">
        <v>45</v>
      </c>
    </row>
    <row r="75" spans="1:7">
      <c r="A75" s="160" t="s">
        <v>18720</v>
      </c>
      <c r="B75" s="161"/>
      <c r="C75" s="156"/>
      <c r="D75" s="162">
        <v>34.9</v>
      </c>
      <c r="E75" s="347">
        <f>AVERAGE(D75:D77)</f>
        <v>32.346666666666664</v>
      </c>
      <c r="F75" s="350">
        <f>E75</f>
        <v>32.346666666666664</v>
      </c>
      <c r="G75" s="351" t="s">
        <v>51</v>
      </c>
    </row>
    <row r="76" spans="1:7">
      <c r="A76" s="160" t="s">
        <v>18725</v>
      </c>
      <c r="B76" s="161"/>
      <c r="C76" s="156"/>
      <c r="D76" s="162">
        <v>30.86</v>
      </c>
      <c r="E76" s="348"/>
      <c r="F76" s="350"/>
      <c r="G76" s="351"/>
    </row>
    <row r="77" spans="1:7">
      <c r="A77" s="160" t="s">
        <v>18726</v>
      </c>
      <c r="B77" s="156" t="s">
        <v>18727</v>
      </c>
      <c r="C77" s="156"/>
      <c r="D77" s="162">
        <v>31.28</v>
      </c>
      <c r="E77" s="349"/>
      <c r="F77" s="350"/>
      <c r="G77" s="351"/>
    </row>
    <row r="79" spans="1:7">
      <c r="A79" s="242" t="s">
        <v>0</v>
      </c>
      <c r="B79" s="242" t="s">
        <v>47</v>
      </c>
      <c r="C79" s="360" t="s">
        <v>40</v>
      </c>
      <c r="D79" s="360"/>
      <c r="E79" s="360"/>
      <c r="F79" s="242" t="s">
        <v>4892</v>
      </c>
      <c r="G79" s="242" t="s">
        <v>48</v>
      </c>
    </row>
    <row r="80" spans="1:7" ht="14.25">
      <c r="A80" s="154" t="s">
        <v>18618</v>
      </c>
      <c r="B80" s="155" t="s">
        <v>38</v>
      </c>
      <c r="C80" s="384" t="s">
        <v>18619</v>
      </c>
      <c r="D80" s="385"/>
      <c r="E80" s="386"/>
      <c r="F80" s="156" t="s">
        <v>2</v>
      </c>
      <c r="G80" s="157">
        <f>E83</f>
        <v>1010</v>
      </c>
    </row>
    <row r="81" spans="1:7">
      <c r="A81" s="346" t="s">
        <v>41</v>
      </c>
      <c r="B81" s="346" t="s">
        <v>42</v>
      </c>
      <c r="C81" s="346" t="s">
        <v>49</v>
      </c>
      <c r="D81" s="346" t="s">
        <v>43</v>
      </c>
      <c r="E81" s="361" t="s">
        <v>50</v>
      </c>
      <c r="F81" s="346" t="s">
        <v>52</v>
      </c>
      <c r="G81" s="346"/>
    </row>
    <row r="82" spans="1:7">
      <c r="A82" s="346"/>
      <c r="B82" s="346"/>
      <c r="C82" s="346"/>
      <c r="D82" s="346"/>
      <c r="E82" s="362"/>
      <c r="F82" s="158" t="s">
        <v>44</v>
      </c>
      <c r="G82" s="159" t="s">
        <v>45</v>
      </c>
    </row>
    <row r="83" spans="1:7">
      <c r="A83" s="160" t="s">
        <v>18728</v>
      </c>
      <c r="B83" s="161" t="s">
        <v>18729</v>
      </c>
      <c r="C83" s="156"/>
      <c r="D83" s="162">
        <v>300</v>
      </c>
      <c r="E83" s="347">
        <f>AVERAGE(D83:D85)</f>
        <v>1010</v>
      </c>
      <c r="F83" s="350">
        <f>E83</f>
        <v>1010</v>
      </c>
      <c r="G83" s="351" t="s">
        <v>51</v>
      </c>
    </row>
    <row r="84" spans="1:7">
      <c r="A84" s="160" t="s">
        <v>18730</v>
      </c>
      <c r="B84" s="161"/>
      <c r="C84" s="156"/>
      <c r="D84" s="162">
        <v>480</v>
      </c>
      <c r="E84" s="348"/>
      <c r="F84" s="350"/>
      <c r="G84" s="351"/>
    </row>
    <row r="85" spans="1:7">
      <c r="A85" s="160" t="s">
        <v>18731</v>
      </c>
      <c r="B85" s="156"/>
      <c r="C85" s="156"/>
      <c r="D85" s="162">
        <v>2250</v>
      </c>
      <c r="E85" s="349"/>
      <c r="F85" s="350"/>
      <c r="G85" s="351"/>
    </row>
    <row r="87" spans="1:7">
      <c r="A87" s="242" t="s">
        <v>0</v>
      </c>
      <c r="B87" s="242" t="s">
        <v>47</v>
      </c>
      <c r="C87" s="360" t="s">
        <v>40</v>
      </c>
      <c r="D87" s="360"/>
      <c r="E87" s="360"/>
      <c r="F87" s="242" t="s">
        <v>4892</v>
      </c>
      <c r="G87" s="242" t="s">
        <v>48</v>
      </c>
    </row>
    <row r="88" spans="1:7" ht="14.25">
      <c r="A88" s="154" t="s">
        <v>18616</v>
      </c>
      <c r="B88" s="155" t="s">
        <v>38</v>
      </c>
      <c r="C88" s="384" t="s">
        <v>18617</v>
      </c>
      <c r="D88" s="385"/>
      <c r="E88" s="386"/>
      <c r="F88" s="156" t="s">
        <v>2</v>
      </c>
      <c r="G88" s="157">
        <f>E91</f>
        <v>78</v>
      </c>
    </row>
    <row r="89" spans="1:7">
      <c r="A89" s="346" t="s">
        <v>41</v>
      </c>
      <c r="B89" s="346" t="s">
        <v>42</v>
      </c>
      <c r="C89" s="346" t="s">
        <v>49</v>
      </c>
      <c r="D89" s="346" t="s">
        <v>43</v>
      </c>
      <c r="E89" s="361" t="s">
        <v>50</v>
      </c>
      <c r="F89" s="346" t="s">
        <v>52</v>
      </c>
      <c r="G89" s="346"/>
    </row>
    <row r="90" spans="1:7">
      <c r="A90" s="346"/>
      <c r="B90" s="346"/>
      <c r="C90" s="346"/>
      <c r="D90" s="346"/>
      <c r="E90" s="362"/>
      <c r="F90" s="158" t="s">
        <v>44</v>
      </c>
      <c r="G90" s="159" t="s">
        <v>45</v>
      </c>
    </row>
    <row r="91" spans="1:7">
      <c r="A91" s="160" t="s">
        <v>18728</v>
      </c>
      <c r="B91" s="161" t="s">
        <v>18729</v>
      </c>
      <c r="C91" s="156"/>
      <c r="D91" s="162">
        <v>70</v>
      </c>
      <c r="E91" s="347">
        <f>AVERAGE(D91:D93)</f>
        <v>78</v>
      </c>
      <c r="F91" s="350">
        <f>E91</f>
        <v>78</v>
      </c>
      <c r="G91" s="351" t="s">
        <v>51</v>
      </c>
    </row>
    <row r="92" spans="1:7">
      <c r="A92" s="160" t="s">
        <v>18732</v>
      </c>
      <c r="B92" s="161" t="s">
        <v>18733</v>
      </c>
      <c r="C92" s="156"/>
      <c r="D92" s="162">
        <v>85</v>
      </c>
      <c r="E92" s="348"/>
      <c r="F92" s="350"/>
      <c r="G92" s="351"/>
    </row>
    <row r="93" spans="1:7">
      <c r="A93" s="160" t="s">
        <v>18734</v>
      </c>
      <c r="B93" s="156"/>
      <c r="C93" s="156"/>
      <c r="D93" s="162">
        <v>79</v>
      </c>
      <c r="E93" s="349"/>
      <c r="F93" s="350"/>
      <c r="G93" s="351"/>
    </row>
    <row r="95" spans="1:7">
      <c r="A95" s="242" t="s">
        <v>0</v>
      </c>
      <c r="B95" s="242" t="s">
        <v>47</v>
      </c>
      <c r="C95" s="360" t="s">
        <v>40</v>
      </c>
      <c r="D95" s="360"/>
      <c r="E95" s="360"/>
      <c r="F95" s="242" t="s">
        <v>4892</v>
      </c>
      <c r="G95" s="242" t="s">
        <v>48</v>
      </c>
    </row>
    <row r="96" spans="1:7" ht="14.25">
      <c r="A96" s="154" t="s">
        <v>18608</v>
      </c>
      <c r="B96" s="155" t="s">
        <v>38</v>
      </c>
      <c r="C96" s="384" t="s">
        <v>18609</v>
      </c>
      <c r="D96" s="385"/>
      <c r="E96" s="386"/>
      <c r="F96" s="156" t="s">
        <v>2</v>
      </c>
      <c r="G96" s="157">
        <f>E99</f>
        <v>79.833333333333329</v>
      </c>
    </row>
    <row r="97" spans="1:7">
      <c r="A97" s="346" t="s">
        <v>41</v>
      </c>
      <c r="B97" s="346" t="s">
        <v>42</v>
      </c>
      <c r="C97" s="346" t="s">
        <v>49</v>
      </c>
      <c r="D97" s="346" t="s">
        <v>43</v>
      </c>
      <c r="E97" s="361" t="s">
        <v>50</v>
      </c>
      <c r="F97" s="346" t="s">
        <v>52</v>
      </c>
      <c r="G97" s="346"/>
    </row>
    <row r="98" spans="1:7">
      <c r="A98" s="346"/>
      <c r="B98" s="346"/>
      <c r="C98" s="346"/>
      <c r="D98" s="346"/>
      <c r="E98" s="362"/>
      <c r="F98" s="158" t="s">
        <v>44</v>
      </c>
      <c r="G98" s="159" t="s">
        <v>45</v>
      </c>
    </row>
    <row r="99" spans="1:7">
      <c r="A99" s="160" t="s">
        <v>18728</v>
      </c>
      <c r="B99" s="161" t="s">
        <v>18729</v>
      </c>
      <c r="C99" s="156"/>
      <c r="D99" s="162">
        <v>60</v>
      </c>
      <c r="E99" s="347">
        <f>AVERAGE(D99:D101)</f>
        <v>79.833333333333329</v>
      </c>
      <c r="F99" s="350">
        <f>E99</f>
        <v>79.833333333333329</v>
      </c>
      <c r="G99" s="351" t="s">
        <v>51</v>
      </c>
    </row>
    <row r="100" spans="1:7">
      <c r="A100" s="160" t="s">
        <v>18732</v>
      </c>
      <c r="B100" s="161" t="s">
        <v>18733</v>
      </c>
      <c r="C100" s="156"/>
      <c r="D100" s="162">
        <v>115</v>
      </c>
      <c r="E100" s="348"/>
      <c r="F100" s="350"/>
      <c r="G100" s="351"/>
    </row>
    <row r="101" spans="1:7">
      <c r="A101" s="160" t="s">
        <v>18734</v>
      </c>
      <c r="B101" s="156"/>
      <c r="C101" s="156"/>
      <c r="D101" s="162">
        <v>64.5</v>
      </c>
      <c r="E101" s="349"/>
      <c r="F101" s="350"/>
      <c r="G101" s="351"/>
    </row>
    <row r="103" spans="1:7">
      <c r="A103" s="242" t="s">
        <v>0</v>
      </c>
      <c r="B103" s="242" t="s">
        <v>47</v>
      </c>
      <c r="C103" s="360" t="s">
        <v>40</v>
      </c>
      <c r="D103" s="360"/>
      <c r="E103" s="360"/>
      <c r="F103" s="242" t="s">
        <v>4892</v>
      </c>
      <c r="G103" s="242" t="s">
        <v>48</v>
      </c>
    </row>
    <row r="104" spans="1:7" ht="14.25">
      <c r="A104" s="154" t="s">
        <v>18629</v>
      </c>
      <c r="B104" s="155" t="s">
        <v>38</v>
      </c>
      <c r="C104" s="384" t="s">
        <v>18630</v>
      </c>
      <c r="D104" s="385"/>
      <c r="E104" s="386"/>
      <c r="F104" s="156" t="s">
        <v>2</v>
      </c>
      <c r="G104" s="157">
        <f>E107</f>
        <v>4240.59</v>
      </c>
    </row>
    <row r="105" spans="1:7">
      <c r="A105" s="346" t="s">
        <v>41</v>
      </c>
      <c r="B105" s="346" t="s">
        <v>42</v>
      </c>
      <c r="C105" s="346" t="s">
        <v>49</v>
      </c>
      <c r="D105" s="346" t="s">
        <v>43</v>
      </c>
      <c r="E105" s="361" t="s">
        <v>50</v>
      </c>
      <c r="F105" s="346" t="s">
        <v>52</v>
      </c>
      <c r="G105" s="346"/>
    </row>
    <row r="106" spans="1:7">
      <c r="A106" s="346"/>
      <c r="B106" s="346"/>
      <c r="C106" s="346"/>
      <c r="D106" s="346"/>
      <c r="E106" s="362"/>
      <c r="F106" s="158" t="s">
        <v>44</v>
      </c>
      <c r="G106" s="159" t="s">
        <v>45</v>
      </c>
    </row>
    <row r="107" spans="1:7">
      <c r="A107" s="160" t="s">
        <v>18735</v>
      </c>
      <c r="B107" s="161"/>
      <c r="C107" s="156"/>
      <c r="D107" s="162">
        <v>3531.18</v>
      </c>
      <c r="E107" s="347">
        <f>AVERAGE(D107:D109)</f>
        <v>4240.59</v>
      </c>
      <c r="F107" s="350">
        <f>E107</f>
        <v>4240.59</v>
      </c>
      <c r="G107" s="351" t="s">
        <v>51</v>
      </c>
    </row>
    <row r="108" spans="1:7">
      <c r="A108" s="160" t="s">
        <v>18736</v>
      </c>
      <c r="B108" s="161"/>
      <c r="C108" s="156"/>
      <c r="D108" s="162">
        <v>4950</v>
      </c>
      <c r="E108" s="348"/>
      <c r="F108" s="350"/>
      <c r="G108" s="351"/>
    </row>
    <row r="109" spans="1:7">
      <c r="A109" s="160"/>
      <c r="B109" s="156"/>
      <c r="C109" s="156"/>
      <c r="D109" s="162"/>
      <c r="E109" s="349"/>
      <c r="F109" s="350"/>
      <c r="G109" s="351"/>
    </row>
    <row r="111" spans="1:7">
      <c r="A111" s="242" t="s">
        <v>0</v>
      </c>
      <c r="B111" s="242" t="s">
        <v>47</v>
      </c>
      <c r="C111" s="360" t="s">
        <v>40</v>
      </c>
      <c r="D111" s="360"/>
      <c r="E111" s="360"/>
      <c r="F111" s="242" t="s">
        <v>4892</v>
      </c>
      <c r="G111" s="242" t="s">
        <v>48</v>
      </c>
    </row>
    <row r="112" spans="1:7" ht="14.25">
      <c r="A112" s="154" t="s">
        <v>18594</v>
      </c>
      <c r="B112" s="155" t="s">
        <v>38</v>
      </c>
      <c r="C112" s="384" t="s">
        <v>18593</v>
      </c>
      <c r="D112" s="385"/>
      <c r="E112" s="386"/>
      <c r="F112" s="156" t="s">
        <v>2</v>
      </c>
      <c r="G112" s="157">
        <f>E115</f>
        <v>114.25</v>
      </c>
    </row>
    <row r="113" spans="1:7">
      <c r="A113" s="346" t="s">
        <v>41</v>
      </c>
      <c r="B113" s="346" t="s">
        <v>42</v>
      </c>
      <c r="C113" s="346" t="s">
        <v>49</v>
      </c>
      <c r="D113" s="346" t="s">
        <v>43</v>
      </c>
      <c r="E113" s="361" t="s">
        <v>50</v>
      </c>
      <c r="F113" s="346" t="s">
        <v>52</v>
      </c>
      <c r="G113" s="346"/>
    </row>
    <row r="114" spans="1:7">
      <c r="A114" s="346"/>
      <c r="B114" s="346"/>
      <c r="C114" s="346"/>
      <c r="D114" s="346"/>
      <c r="E114" s="362"/>
      <c r="F114" s="158" t="s">
        <v>44</v>
      </c>
      <c r="G114" s="159" t="s">
        <v>45</v>
      </c>
    </row>
    <row r="115" spans="1:7">
      <c r="A115" s="160" t="s">
        <v>18737</v>
      </c>
      <c r="B115" s="161"/>
      <c r="C115" s="156"/>
      <c r="D115" s="162">
        <v>120</v>
      </c>
      <c r="E115" s="347">
        <f>AVERAGE(D115:D117)</f>
        <v>114.25</v>
      </c>
      <c r="F115" s="350">
        <f>E115</f>
        <v>114.25</v>
      </c>
      <c r="G115" s="351" t="s">
        <v>51</v>
      </c>
    </row>
    <row r="116" spans="1:7">
      <c r="A116" s="160" t="s">
        <v>18738</v>
      </c>
      <c r="B116" s="161"/>
      <c r="C116" s="156"/>
      <c r="D116" s="162">
        <v>108.5</v>
      </c>
      <c r="E116" s="348"/>
      <c r="F116" s="350"/>
      <c r="G116" s="351"/>
    </row>
    <row r="117" spans="1:7">
      <c r="A117" s="160"/>
      <c r="B117" s="156"/>
      <c r="C117" s="156"/>
      <c r="D117" s="162"/>
      <c r="E117" s="349"/>
      <c r="F117" s="350"/>
      <c r="G117" s="351"/>
    </row>
    <row r="119" spans="1:7">
      <c r="A119" s="242" t="s">
        <v>0</v>
      </c>
      <c r="B119" s="242" t="s">
        <v>47</v>
      </c>
      <c r="C119" s="360" t="s">
        <v>40</v>
      </c>
      <c r="D119" s="360"/>
      <c r="E119" s="360"/>
      <c r="F119" s="242" t="s">
        <v>4892</v>
      </c>
      <c r="G119" s="242" t="s">
        <v>48</v>
      </c>
    </row>
    <row r="120" spans="1:7" ht="14.25">
      <c r="A120" s="154" t="s">
        <v>18615</v>
      </c>
      <c r="B120" s="155" t="s">
        <v>38</v>
      </c>
      <c r="C120" s="384" t="s">
        <v>18614</v>
      </c>
      <c r="D120" s="385"/>
      <c r="E120" s="386"/>
      <c r="F120" s="156" t="s">
        <v>2</v>
      </c>
      <c r="G120" s="157">
        <f>E123</f>
        <v>406.4</v>
      </c>
    </row>
    <row r="121" spans="1:7">
      <c r="A121" s="346" t="s">
        <v>41</v>
      </c>
      <c r="B121" s="346" t="s">
        <v>42</v>
      </c>
      <c r="C121" s="346" t="s">
        <v>49</v>
      </c>
      <c r="D121" s="346" t="s">
        <v>43</v>
      </c>
      <c r="E121" s="361" t="s">
        <v>50</v>
      </c>
      <c r="F121" s="346" t="s">
        <v>52</v>
      </c>
      <c r="G121" s="346"/>
    </row>
    <row r="122" spans="1:7">
      <c r="A122" s="346"/>
      <c r="B122" s="346"/>
      <c r="C122" s="346"/>
      <c r="D122" s="346"/>
      <c r="E122" s="362"/>
      <c r="F122" s="158" t="s">
        <v>44</v>
      </c>
      <c r="G122" s="159" t="s">
        <v>45</v>
      </c>
    </row>
    <row r="123" spans="1:7">
      <c r="A123" s="160" t="s">
        <v>18739</v>
      </c>
      <c r="B123" s="161"/>
      <c r="C123" s="156"/>
      <c r="D123" s="162">
        <v>408</v>
      </c>
      <c r="E123" s="347">
        <f>AVERAGE(D123:D125)</f>
        <v>406.4</v>
      </c>
      <c r="F123" s="350">
        <f>E123</f>
        <v>406.4</v>
      </c>
      <c r="G123" s="351" t="s">
        <v>51</v>
      </c>
    </row>
    <row r="124" spans="1:7">
      <c r="A124" s="160" t="s">
        <v>18740</v>
      </c>
      <c r="B124" s="161"/>
      <c r="C124" s="156"/>
      <c r="D124" s="162">
        <v>404.8</v>
      </c>
      <c r="E124" s="348"/>
      <c r="F124" s="350"/>
      <c r="G124" s="351"/>
    </row>
    <row r="125" spans="1:7">
      <c r="A125" s="160"/>
      <c r="B125" s="156"/>
      <c r="C125" s="156"/>
      <c r="D125" s="162"/>
      <c r="E125" s="349"/>
      <c r="F125" s="350"/>
      <c r="G125" s="351"/>
    </row>
    <row r="127" spans="1:7">
      <c r="A127" s="242" t="s">
        <v>0</v>
      </c>
      <c r="B127" s="242" t="s">
        <v>47</v>
      </c>
      <c r="C127" s="360" t="s">
        <v>40</v>
      </c>
      <c r="D127" s="360"/>
      <c r="E127" s="360"/>
      <c r="F127" s="242" t="s">
        <v>4892</v>
      </c>
      <c r="G127" s="242" t="s">
        <v>48</v>
      </c>
    </row>
    <row r="128" spans="1:7" ht="14.25">
      <c r="A128" s="154" t="s">
        <v>18592</v>
      </c>
      <c r="B128" s="155" t="s">
        <v>38</v>
      </c>
      <c r="C128" s="384" t="s">
        <v>18591</v>
      </c>
      <c r="D128" s="385"/>
      <c r="E128" s="386"/>
      <c r="F128" s="156" t="s">
        <v>2</v>
      </c>
      <c r="G128" s="157">
        <f>E131</f>
        <v>17.536666666666665</v>
      </c>
    </row>
    <row r="129" spans="1:7">
      <c r="A129" s="346" t="s">
        <v>41</v>
      </c>
      <c r="B129" s="346" t="s">
        <v>42</v>
      </c>
      <c r="C129" s="346" t="s">
        <v>49</v>
      </c>
      <c r="D129" s="346" t="s">
        <v>43</v>
      </c>
      <c r="E129" s="361" t="s">
        <v>50</v>
      </c>
      <c r="F129" s="346" t="s">
        <v>52</v>
      </c>
      <c r="G129" s="346"/>
    </row>
    <row r="130" spans="1:7">
      <c r="A130" s="346"/>
      <c r="B130" s="346"/>
      <c r="C130" s="346"/>
      <c r="D130" s="346"/>
      <c r="E130" s="362"/>
      <c r="F130" s="158" t="s">
        <v>44</v>
      </c>
      <c r="G130" s="159" t="s">
        <v>45</v>
      </c>
    </row>
    <row r="131" spans="1:7">
      <c r="A131" s="160" t="s">
        <v>18741</v>
      </c>
      <c r="B131" s="161"/>
      <c r="C131" s="156"/>
      <c r="D131" s="162">
        <v>19.7</v>
      </c>
      <c r="E131" s="347">
        <f>AVERAGE(D131:D133)</f>
        <v>17.536666666666665</v>
      </c>
      <c r="F131" s="350">
        <f>E131</f>
        <v>17.536666666666665</v>
      </c>
      <c r="G131" s="351" t="s">
        <v>51</v>
      </c>
    </row>
    <row r="132" spans="1:7">
      <c r="A132" s="160" t="s">
        <v>18742</v>
      </c>
      <c r="B132" s="161"/>
      <c r="C132" s="156"/>
      <c r="D132" s="162">
        <v>17.91</v>
      </c>
      <c r="E132" s="348"/>
      <c r="F132" s="350"/>
      <c r="G132" s="351"/>
    </row>
    <row r="133" spans="1:7">
      <c r="A133" s="160" t="s">
        <v>18743</v>
      </c>
      <c r="B133" s="156"/>
      <c r="C133" s="156"/>
      <c r="D133" s="162">
        <v>15</v>
      </c>
      <c r="E133" s="349"/>
      <c r="F133" s="350"/>
      <c r="G133" s="351"/>
    </row>
    <row r="135" spans="1:7">
      <c r="A135" s="242" t="s">
        <v>0</v>
      </c>
      <c r="B135" s="242" t="s">
        <v>47</v>
      </c>
      <c r="C135" s="360" t="s">
        <v>40</v>
      </c>
      <c r="D135" s="360"/>
      <c r="E135" s="360"/>
      <c r="F135" s="242" t="s">
        <v>4892</v>
      </c>
      <c r="G135" s="242" t="s">
        <v>48</v>
      </c>
    </row>
    <row r="136" spans="1:7" ht="14.25">
      <c r="A136" s="154" t="s">
        <v>18606</v>
      </c>
      <c r="B136" s="155" t="s">
        <v>38</v>
      </c>
      <c r="C136" s="384" t="s">
        <v>18605</v>
      </c>
      <c r="D136" s="385"/>
      <c r="E136" s="386"/>
      <c r="F136" s="156" t="s">
        <v>2</v>
      </c>
      <c r="G136" s="157">
        <f>E139</f>
        <v>0.65500000000000003</v>
      </c>
    </row>
    <row r="137" spans="1:7">
      <c r="A137" s="346" t="s">
        <v>41</v>
      </c>
      <c r="B137" s="346" t="s">
        <v>42</v>
      </c>
      <c r="C137" s="346" t="s">
        <v>49</v>
      </c>
      <c r="D137" s="346" t="s">
        <v>43</v>
      </c>
      <c r="E137" s="361" t="s">
        <v>50</v>
      </c>
      <c r="F137" s="346" t="s">
        <v>52</v>
      </c>
      <c r="G137" s="346"/>
    </row>
    <row r="138" spans="1:7">
      <c r="A138" s="346"/>
      <c r="B138" s="346"/>
      <c r="C138" s="346"/>
      <c r="D138" s="346"/>
      <c r="E138" s="362"/>
      <c r="F138" s="158" t="s">
        <v>44</v>
      </c>
      <c r="G138" s="159" t="s">
        <v>45</v>
      </c>
    </row>
    <row r="139" spans="1:7">
      <c r="A139" s="160" t="s">
        <v>18741</v>
      </c>
      <c r="B139" s="161"/>
      <c r="C139" s="156"/>
      <c r="D139" s="162">
        <v>0.78</v>
      </c>
      <c r="E139" s="347">
        <f>AVERAGE(D139:D141)</f>
        <v>0.65500000000000003</v>
      </c>
      <c r="F139" s="350">
        <f>E139</f>
        <v>0.65500000000000003</v>
      </c>
      <c r="G139" s="351" t="s">
        <v>51</v>
      </c>
    </row>
    <row r="140" spans="1:7">
      <c r="A140" s="160"/>
      <c r="B140" s="161"/>
      <c r="C140" s="156"/>
      <c r="D140" s="162"/>
      <c r="E140" s="348"/>
      <c r="F140" s="350"/>
      <c r="G140" s="351"/>
    </row>
    <row r="141" spans="1:7">
      <c r="A141" s="160" t="s">
        <v>18743</v>
      </c>
      <c r="B141" s="156"/>
      <c r="C141" s="156"/>
      <c r="D141" s="162">
        <v>0.53</v>
      </c>
      <c r="E141" s="349"/>
      <c r="F141" s="350"/>
      <c r="G141" s="351"/>
    </row>
    <row r="143" spans="1:7">
      <c r="A143" s="242" t="s">
        <v>0</v>
      </c>
      <c r="B143" s="242" t="s">
        <v>47</v>
      </c>
      <c r="C143" s="360" t="s">
        <v>40</v>
      </c>
      <c r="D143" s="360"/>
      <c r="E143" s="360"/>
      <c r="F143" s="242" t="s">
        <v>4892</v>
      </c>
      <c r="G143" s="242" t="s">
        <v>48</v>
      </c>
    </row>
    <row r="144" spans="1:7" ht="14.25">
      <c r="A144" s="154" t="s">
        <v>18627</v>
      </c>
      <c r="B144" s="155" t="s">
        <v>38</v>
      </c>
      <c r="C144" s="384" t="s">
        <v>18626</v>
      </c>
      <c r="D144" s="385"/>
      <c r="E144" s="386"/>
      <c r="F144" s="156" t="s">
        <v>2</v>
      </c>
      <c r="G144" s="157">
        <f>E147</f>
        <v>0.22000000000000003</v>
      </c>
    </row>
    <row r="145" spans="1:7">
      <c r="A145" s="346" t="s">
        <v>41</v>
      </c>
      <c r="B145" s="346" t="s">
        <v>42</v>
      </c>
      <c r="C145" s="346" t="s">
        <v>49</v>
      </c>
      <c r="D145" s="346" t="s">
        <v>43</v>
      </c>
      <c r="E145" s="361" t="s">
        <v>50</v>
      </c>
      <c r="F145" s="346" t="s">
        <v>52</v>
      </c>
      <c r="G145" s="346"/>
    </row>
    <row r="146" spans="1:7">
      <c r="A146" s="346"/>
      <c r="B146" s="346"/>
      <c r="C146" s="346"/>
      <c r="D146" s="346"/>
      <c r="E146" s="362"/>
      <c r="F146" s="158" t="s">
        <v>44</v>
      </c>
      <c r="G146" s="159" t="s">
        <v>45</v>
      </c>
    </row>
    <row r="147" spans="1:7">
      <c r="A147" s="160" t="s">
        <v>18741</v>
      </c>
      <c r="B147" s="161"/>
      <c r="C147" s="156"/>
      <c r="D147" s="162">
        <v>0.28000000000000003</v>
      </c>
      <c r="E147" s="347">
        <f>AVERAGE(D147:D149)</f>
        <v>0.22000000000000003</v>
      </c>
      <c r="F147" s="350">
        <f>E147</f>
        <v>0.22000000000000003</v>
      </c>
      <c r="G147" s="351" t="s">
        <v>51</v>
      </c>
    </row>
    <row r="148" spans="1:7">
      <c r="A148" s="160"/>
      <c r="B148" s="161"/>
      <c r="C148" s="156"/>
      <c r="D148" s="162"/>
      <c r="E148" s="348"/>
      <c r="F148" s="350"/>
      <c r="G148" s="351"/>
    </row>
    <row r="149" spans="1:7">
      <c r="A149" s="160" t="s">
        <v>18743</v>
      </c>
      <c r="B149" s="156"/>
      <c r="C149" s="156"/>
      <c r="D149" s="162">
        <v>0.16</v>
      </c>
      <c r="E149" s="349"/>
      <c r="F149" s="350"/>
      <c r="G149" s="351"/>
    </row>
    <row r="151" spans="1:7">
      <c r="A151" s="242" t="s">
        <v>0</v>
      </c>
      <c r="B151" s="242" t="s">
        <v>47</v>
      </c>
      <c r="C151" s="360" t="s">
        <v>40</v>
      </c>
      <c r="D151" s="360"/>
      <c r="E151" s="360"/>
      <c r="F151" s="242" t="s">
        <v>4892</v>
      </c>
      <c r="G151" s="242" t="s">
        <v>48</v>
      </c>
    </row>
    <row r="152" spans="1:7" ht="14.25">
      <c r="A152" s="154" t="s">
        <v>18623</v>
      </c>
      <c r="B152" s="155" t="s">
        <v>38</v>
      </c>
      <c r="C152" s="384" t="s">
        <v>18622</v>
      </c>
      <c r="D152" s="385"/>
      <c r="E152" s="386"/>
      <c r="F152" s="156" t="s">
        <v>2</v>
      </c>
      <c r="G152" s="157">
        <f>E155</f>
        <v>530</v>
      </c>
    </row>
    <row r="153" spans="1:7">
      <c r="A153" s="346" t="s">
        <v>41</v>
      </c>
      <c r="B153" s="346" t="s">
        <v>42</v>
      </c>
      <c r="C153" s="346" t="s">
        <v>49</v>
      </c>
      <c r="D153" s="346" t="s">
        <v>43</v>
      </c>
      <c r="E153" s="361" t="s">
        <v>50</v>
      </c>
      <c r="F153" s="346" t="s">
        <v>52</v>
      </c>
      <c r="G153" s="346"/>
    </row>
    <row r="154" spans="1:7">
      <c r="A154" s="346"/>
      <c r="B154" s="346"/>
      <c r="C154" s="346"/>
      <c r="D154" s="346"/>
      <c r="E154" s="362"/>
      <c r="F154" s="158" t="s">
        <v>44</v>
      </c>
      <c r="G154" s="159" t="s">
        <v>45</v>
      </c>
    </row>
    <row r="155" spans="1:7">
      <c r="A155" s="160" t="s">
        <v>18744</v>
      </c>
      <c r="B155" s="161"/>
      <c r="C155" s="156"/>
      <c r="D155" s="162">
        <v>590</v>
      </c>
      <c r="E155" s="347">
        <f>AVERAGE(D155:D157)</f>
        <v>530</v>
      </c>
      <c r="F155" s="350">
        <f>E155</f>
        <v>530</v>
      </c>
      <c r="G155" s="351" t="s">
        <v>51</v>
      </c>
    </row>
    <row r="156" spans="1:7">
      <c r="A156" s="160"/>
      <c r="B156" s="161"/>
      <c r="C156" s="156"/>
      <c r="D156" s="162"/>
      <c r="E156" s="348"/>
      <c r="F156" s="350"/>
      <c r="G156" s="351"/>
    </row>
    <row r="157" spans="1:7">
      <c r="A157" s="160" t="s">
        <v>18745</v>
      </c>
      <c r="B157" s="156"/>
      <c r="C157" s="156"/>
      <c r="D157" s="162">
        <v>470</v>
      </c>
      <c r="E157" s="349"/>
      <c r="F157" s="350"/>
      <c r="G157" s="351"/>
    </row>
    <row r="159" spans="1:7">
      <c r="A159" s="242" t="s">
        <v>0</v>
      </c>
      <c r="B159" s="242" t="s">
        <v>47</v>
      </c>
      <c r="C159" s="360" t="s">
        <v>40</v>
      </c>
      <c r="D159" s="360"/>
      <c r="E159" s="360"/>
      <c r="F159" s="242" t="s">
        <v>4892</v>
      </c>
      <c r="G159" s="242" t="s">
        <v>48</v>
      </c>
    </row>
    <row r="160" spans="1:7" ht="14.25">
      <c r="A160" s="154" t="s">
        <v>18589</v>
      </c>
      <c r="B160" s="155" t="s">
        <v>38</v>
      </c>
      <c r="C160" s="384" t="s">
        <v>18590</v>
      </c>
      <c r="D160" s="385"/>
      <c r="E160" s="386"/>
      <c r="F160" s="156" t="s">
        <v>2</v>
      </c>
      <c r="G160" s="157">
        <f>E163</f>
        <v>13.066666666666668</v>
      </c>
    </row>
    <row r="161" spans="1:7">
      <c r="A161" s="346" t="s">
        <v>41</v>
      </c>
      <c r="B161" s="346" t="s">
        <v>42</v>
      </c>
      <c r="C161" s="346" t="s">
        <v>49</v>
      </c>
      <c r="D161" s="346" t="s">
        <v>43</v>
      </c>
      <c r="E161" s="361" t="s">
        <v>50</v>
      </c>
      <c r="F161" s="346" t="s">
        <v>52</v>
      </c>
      <c r="G161" s="346"/>
    </row>
    <row r="162" spans="1:7">
      <c r="A162" s="346"/>
      <c r="B162" s="346"/>
      <c r="C162" s="346"/>
      <c r="D162" s="346"/>
      <c r="E162" s="362"/>
      <c r="F162" s="158" t="s">
        <v>44</v>
      </c>
      <c r="G162" s="159" t="s">
        <v>45</v>
      </c>
    </row>
    <row r="163" spans="1:7">
      <c r="A163" s="160" t="s">
        <v>18728</v>
      </c>
      <c r="B163" s="161" t="s">
        <v>18729</v>
      </c>
      <c r="C163" s="156"/>
      <c r="D163" s="162">
        <v>30</v>
      </c>
      <c r="E163" s="347">
        <f>AVERAGE(D163:D165)</f>
        <v>13.066666666666668</v>
      </c>
      <c r="F163" s="350">
        <f>E163</f>
        <v>13.066666666666668</v>
      </c>
      <c r="G163" s="351" t="s">
        <v>51</v>
      </c>
    </row>
    <row r="164" spans="1:7">
      <c r="A164" s="160" t="s">
        <v>18734</v>
      </c>
      <c r="B164" s="161"/>
      <c r="C164" s="156"/>
      <c r="D164" s="162">
        <v>4.2</v>
      </c>
      <c r="E164" s="348"/>
      <c r="F164" s="350"/>
      <c r="G164" s="351"/>
    </row>
    <row r="165" spans="1:7">
      <c r="A165" s="160" t="s">
        <v>18746</v>
      </c>
      <c r="B165" s="156"/>
      <c r="C165" s="156"/>
      <c r="D165" s="162">
        <v>5</v>
      </c>
      <c r="E165" s="349"/>
      <c r="F165" s="350"/>
      <c r="G165" s="351"/>
    </row>
    <row r="167" spans="1:7">
      <c r="A167" s="242" t="s">
        <v>0</v>
      </c>
      <c r="B167" s="242" t="s">
        <v>47</v>
      </c>
      <c r="C167" s="360" t="s">
        <v>40</v>
      </c>
      <c r="D167" s="360"/>
      <c r="E167" s="360"/>
      <c r="F167" s="242" t="s">
        <v>4892</v>
      </c>
      <c r="G167" s="242" t="s">
        <v>48</v>
      </c>
    </row>
    <row r="168" spans="1:7" ht="14.25">
      <c r="A168" s="154" t="s">
        <v>18596</v>
      </c>
      <c r="B168" s="155" t="s">
        <v>38</v>
      </c>
      <c r="C168" s="384" t="s">
        <v>18597</v>
      </c>
      <c r="D168" s="385"/>
      <c r="E168" s="386"/>
      <c r="F168" s="156" t="s">
        <v>2</v>
      </c>
      <c r="G168" s="157">
        <f>E171</f>
        <v>9.11</v>
      </c>
    </row>
    <row r="169" spans="1:7">
      <c r="A169" s="346" t="s">
        <v>41</v>
      </c>
      <c r="B169" s="346" t="s">
        <v>42</v>
      </c>
      <c r="C169" s="346" t="s">
        <v>49</v>
      </c>
      <c r="D169" s="346" t="s">
        <v>43</v>
      </c>
      <c r="E169" s="361" t="s">
        <v>50</v>
      </c>
      <c r="F169" s="346" t="s">
        <v>52</v>
      </c>
      <c r="G169" s="346"/>
    </row>
    <row r="170" spans="1:7">
      <c r="A170" s="346"/>
      <c r="B170" s="346"/>
      <c r="C170" s="346"/>
      <c r="D170" s="346"/>
      <c r="E170" s="362"/>
      <c r="F170" s="158" t="s">
        <v>44</v>
      </c>
      <c r="G170" s="159" t="s">
        <v>45</v>
      </c>
    </row>
    <row r="171" spans="1:7">
      <c r="A171" s="160" t="s">
        <v>18746</v>
      </c>
      <c r="B171" s="161"/>
      <c r="C171" s="156"/>
      <c r="D171" s="162">
        <v>10.83</v>
      </c>
      <c r="E171" s="347">
        <f>AVERAGE(D171:D173)</f>
        <v>9.11</v>
      </c>
      <c r="F171" s="350">
        <f>E171</f>
        <v>9.11</v>
      </c>
      <c r="G171" s="351" t="s">
        <v>51</v>
      </c>
    </row>
    <row r="172" spans="1:7">
      <c r="A172" s="160" t="s">
        <v>18747</v>
      </c>
      <c r="B172" s="161"/>
      <c r="C172" s="156"/>
      <c r="D172" s="162">
        <v>7.39</v>
      </c>
      <c r="E172" s="348"/>
      <c r="F172" s="350"/>
      <c r="G172" s="351"/>
    </row>
    <row r="173" spans="1:7">
      <c r="A173" s="160"/>
      <c r="B173" s="156"/>
      <c r="C173" s="156"/>
      <c r="D173" s="162"/>
      <c r="E173" s="349"/>
      <c r="F173" s="350"/>
      <c r="G173" s="351"/>
    </row>
    <row r="175" spans="1:7">
      <c r="A175" s="242" t="s">
        <v>0</v>
      </c>
      <c r="B175" s="242" t="s">
        <v>47</v>
      </c>
      <c r="C175" s="360" t="s">
        <v>40</v>
      </c>
      <c r="D175" s="360"/>
      <c r="E175" s="360"/>
      <c r="F175" s="242" t="s">
        <v>4892</v>
      </c>
      <c r="G175" s="242" t="s">
        <v>48</v>
      </c>
    </row>
    <row r="176" spans="1:7" ht="14.25">
      <c r="A176" s="154" t="s">
        <v>18599</v>
      </c>
      <c r="B176" s="155" t="s">
        <v>38</v>
      </c>
      <c r="C176" s="384" t="s">
        <v>18600</v>
      </c>
      <c r="D176" s="385"/>
      <c r="E176" s="386"/>
      <c r="F176" s="156" t="s">
        <v>2</v>
      </c>
      <c r="G176" s="157">
        <f>E179</f>
        <v>15.259999999999998</v>
      </c>
    </row>
    <row r="177" spans="1:7">
      <c r="A177" s="346" t="s">
        <v>41</v>
      </c>
      <c r="B177" s="346" t="s">
        <v>42</v>
      </c>
      <c r="C177" s="346" t="s">
        <v>49</v>
      </c>
      <c r="D177" s="346" t="s">
        <v>43</v>
      </c>
      <c r="E177" s="361" t="s">
        <v>50</v>
      </c>
      <c r="F177" s="346" t="s">
        <v>52</v>
      </c>
      <c r="G177" s="346"/>
    </row>
    <row r="178" spans="1:7">
      <c r="A178" s="346"/>
      <c r="B178" s="346"/>
      <c r="C178" s="346"/>
      <c r="D178" s="346"/>
      <c r="E178" s="362"/>
      <c r="F178" s="158" t="s">
        <v>44</v>
      </c>
      <c r="G178" s="159" t="s">
        <v>45</v>
      </c>
    </row>
    <row r="179" spans="1:7">
      <c r="A179" s="160" t="s">
        <v>18746</v>
      </c>
      <c r="B179" s="161"/>
      <c r="C179" s="156"/>
      <c r="D179" s="162">
        <v>18.649999999999999</v>
      </c>
      <c r="E179" s="347">
        <f>AVERAGE(D179:D181)</f>
        <v>15.259999999999998</v>
      </c>
      <c r="F179" s="350">
        <f>E179</f>
        <v>15.259999999999998</v>
      </c>
      <c r="G179" s="351" t="s">
        <v>51</v>
      </c>
    </row>
    <row r="180" spans="1:7">
      <c r="A180" s="160" t="s">
        <v>18747</v>
      </c>
      <c r="B180" s="161"/>
      <c r="C180" s="156"/>
      <c r="D180" s="162">
        <v>11.87</v>
      </c>
      <c r="E180" s="348"/>
      <c r="F180" s="350"/>
      <c r="G180" s="351"/>
    </row>
    <row r="181" spans="1:7">
      <c r="A181" s="160"/>
      <c r="B181" s="156"/>
      <c r="C181" s="156"/>
      <c r="D181" s="162"/>
      <c r="E181" s="349"/>
      <c r="F181" s="350"/>
      <c r="G181" s="351"/>
    </row>
    <row r="183" spans="1:7">
      <c r="A183" s="242" t="s">
        <v>0</v>
      </c>
      <c r="B183" s="242" t="s">
        <v>47</v>
      </c>
      <c r="C183" s="360" t="s">
        <v>40</v>
      </c>
      <c r="D183" s="360"/>
      <c r="E183" s="360"/>
      <c r="F183" s="242" t="s">
        <v>4892</v>
      </c>
      <c r="G183" s="242" t="s">
        <v>48</v>
      </c>
    </row>
    <row r="184" spans="1:7" ht="14.25">
      <c r="A184" s="154" t="s">
        <v>18621</v>
      </c>
      <c r="B184" s="155" t="s">
        <v>38</v>
      </c>
      <c r="C184" s="384" t="s">
        <v>18620</v>
      </c>
      <c r="D184" s="385"/>
      <c r="E184" s="386"/>
      <c r="F184" s="156" t="s">
        <v>2</v>
      </c>
      <c r="G184" s="157">
        <f>E187</f>
        <v>53.335000000000001</v>
      </c>
    </row>
    <row r="185" spans="1:7">
      <c r="A185" s="346" t="s">
        <v>41</v>
      </c>
      <c r="B185" s="346" t="s">
        <v>42</v>
      </c>
      <c r="C185" s="346" t="s">
        <v>49</v>
      </c>
      <c r="D185" s="346" t="s">
        <v>43</v>
      </c>
      <c r="E185" s="361" t="s">
        <v>50</v>
      </c>
      <c r="F185" s="346" t="s">
        <v>52</v>
      </c>
      <c r="G185" s="346"/>
    </row>
    <row r="186" spans="1:7">
      <c r="A186" s="346"/>
      <c r="B186" s="346"/>
      <c r="C186" s="346"/>
      <c r="D186" s="346"/>
      <c r="E186" s="362"/>
      <c r="F186" s="158" t="s">
        <v>44</v>
      </c>
      <c r="G186" s="159" t="s">
        <v>45</v>
      </c>
    </row>
    <row r="187" spans="1:7">
      <c r="A187" s="160" t="s">
        <v>18744</v>
      </c>
      <c r="B187" s="161"/>
      <c r="C187" s="156"/>
      <c r="D187" s="162">
        <v>46.67</v>
      </c>
      <c r="E187" s="347">
        <f>AVERAGE(D187:D189)</f>
        <v>53.335000000000001</v>
      </c>
      <c r="F187" s="350">
        <f>E187</f>
        <v>53.335000000000001</v>
      </c>
      <c r="G187" s="351" t="s">
        <v>51</v>
      </c>
    </row>
    <row r="188" spans="1:7">
      <c r="A188" s="160" t="s">
        <v>18745</v>
      </c>
      <c r="B188" s="161"/>
      <c r="C188" s="156"/>
      <c r="D188" s="162">
        <v>60</v>
      </c>
      <c r="E188" s="348"/>
      <c r="F188" s="350"/>
      <c r="G188" s="351"/>
    </row>
    <row r="189" spans="1:7">
      <c r="A189" s="160"/>
      <c r="B189" s="156"/>
      <c r="C189" s="156"/>
      <c r="D189" s="162"/>
      <c r="E189" s="349"/>
      <c r="F189" s="350"/>
      <c r="G189" s="351"/>
    </row>
    <row r="191" spans="1:7">
      <c r="A191" s="242" t="s">
        <v>0</v>
      </c>
      <c r="B191" s="242" t="s">
        <v>47</v>
      </c>
      <c r="C191" s="360" t="s">
        <v>40</v>
      </c>
      <c r="D191" s="360"/>
      <c r="E191" s="360"/>
      <c r="F191" s="242" t="s">
        <v>4892</v>
      </c>
      <c r="G191" s="242" t="s">
        <v>48</v>
      </c>
    </row>
    <row r="192" spans="1:7" ht="14.25">
      <c r="A192" s="154" t="s">
        <v>18625</v>
      </c>
      <c r="B192" s="155" t="s">
        <v>38</v>
      </c>
      <c r="C192" s="384" t="s">
        <v>18624</v>
      </c>
      <c r="D192" s="385"/>
      <c r="E192" s="386"/>
      <c r="F192" s="156" t="s">
        <v>2</v>
      </c>
      <c r="G192" s="157">
        <f>E195</f>
        <v>0.05</v>
      </c>
    </row>
    <row r="193" spans="1:7">
      <c r="A193" s="346" t="s">
        <v>41</v>
      </c>
      <c r="B193" s="346" t="s">
        <v>42</v>
      </c>
      <c r="C193" s="346" t="s">
        <v>49</v>
      </c>
      <c r="D193" s="346" t="s">
        <v>43</v>
      </c>
      <c r="E193" s="361" t="s">
        <v>50</v>
      </c>
      <c r="F193" s="346" t="s">
        <v>52</v>
      </c>
      <c r="G193" s="346"/>
    </row>
    <row r="194" spans="1:7">
      <c r="A194" s="346"/>
      <c r="B194" s="346"/>
      <c r="C194" s="346"/>
      <c r="D194" s="346"/>
      <c r="E194" s="362"/>
      <c r="F194" s="158" t="s">
        <v>44</v>
      </c>
      <c r="G194" s="159" t="s">
        <v>45</v>
      </c>
    </row>
    <row r="195" spans="1:7">
      <c r="A195" s="160" t="s">
        <v>18746</v>
      </c>
      <c r="B195" s="161"/>
      <c r="C195" s="156"/>
      <c r="D195" s="162">
        <v>0.05</v>
      </c>
      <c r="E195" s="347">
        <f>AVERAGE(D195:D197)</f>
        <v>0.05</v>
      </c>
      <c r="F195" s="350">
        <f>E195</f>
        <v>0.05</v>
      </c>
      <c r="G195" s="351" t="s">
        <v>51</v>
      </c>
    </row>
    <row r="196" spans="1:7">
      <c r="A196" s="160" t="s">
        <v>18747</v>
      </c>
      <c r="B196" s="161"/>
      <c r="C196" s="156"/>
      <c r="D196" s="162">
        <v>0.05</v>
      </c>
      <c r="E196" s="348"/>
      <c r="F196" s="350"/>
      <c r="G196" s="351"/>
    </row>
    <row r="197" spans="1:7">
      <c r="A197" s="160"/>
      <c r="B197" s="156"/>
      <c r="C197" s="156"/>
      <c r="D197" s="162"/>
      <c r="E197" s="349"/>
      <c r="F197" s="350"/>
      <c r="G197" s="351"/>
    </row>
    <row r="199" spans="1:7">
      <c r="A199" s="242" t="s">
        <v>0</v>
      </c>
      <c r="B199" s="242" t="s">
        <v>47</v>
      </c>
      <c r="C199" s="360" t="s">
        <v>40</v>
      </c>
      <c r="D199" s="360"/>
      <c r="E199" s="360"/>
      <c r="F199" s="242" t="s">
        <v>4892</v>
      </c>
      <c r="G199" s="242" t="s">
        <v>48</v>
      </c>
    </row>
    <row r="200" spans="1:7" ht="14.25">
      <c r="A200" s="154" t="s">
        <v>18565</v>
      </c>
      <c r="B200" s="155" t="s">
        <v>38</v>
      </c>
      <c r="C200" s="384" t="s">
        <v>18468</v>
      </c>
      <c r="D200" s="385"/>
      <c r="E200" s="386"/>
      <c r="F200" s="156" t="s">
        <v>2</v>
      </c>
      <c r="G200" s="157">
        <f>E203</f>
        <v>118.7</v>
      </c>
    </row>
    <row r="201" spans="1:7">
      <c r="A201" s="346" t="s">
        <v>41</v>
      </c>
      <c r="B201" s="346" t="s">
        <v>42</v>
      </c>
      <c r="C201" s="346" t="s">
        <v>49</v>
      </c>
      <c r="D201" s="346" t="s">
        <v>43</v>
      </c>
      <c r="E201" s="361" t="s">
        <v>50</v>
      </c>
      <c r="F201" s="346" t="s">
        <v>52</v>
      </c>
      <c r="G201" s="346"/>
    </row>
    <row r="202" spans="1:7">
      <c r="A202" s="346"/>
      <c r="B202" s="346"/>
      <c r="C202" s="346"/>
      <c r="D202" s="346"/>
      <c r="E202" s="362"/>
      <c r="F202" s="158" t="s">
        <v>44</v>
      </c>
      <c r="G202" s="159" t="s">
        <v>45</v>
      </c>
    </row>
    <row r="203" spans="1:7">
      <c r="A203" s="160" t="s">
        <v>18718</v>
      </c>
      <c r="B203" s="161"/>
      <c r="C203" s="156"/>
      <c r="D203" s="162">
        <v>118.7</v>
      </c>
      <c r="E203" s="347">
        <f>AVERAGE(D203:D205)</f>
        <v>118.7</v>
      </c>
      <c r="F203" s="350">
        <f>E203</f>
        <v>118.7</v>
      </c>
      <c r="G203" s="351" t="s">
        <v>51</v>
      </c>
    </row>
    <row r="204" spans="1:7">
      <c r="A204" s="160"/>
      <c r="B204" s="161"/>
      <c r="C204" s="156"/>
      <c r="D204" s="162"/>
      <c r="E204" s="348"/>
      <c r="F204" s="350"/>
      <c r="G204" s="351"/>
    </row>
    <row r="205" spans="1:7">
      <c r="A205" s="160"/>
      <c r="B205" s="156"/>
      <c r="C205" s="156"/>
      <c r="D205" s="162"/>
      <c r="E205" s="349"/>
      <c r="F205" s="350"/>
      <c r="G205" s="351"/>
    </row>
    <row r="207" spans="1:7">
      <c r="A207" s="242" t="s">
        <v>0</v>
      </c>
      <c r="B207" s="242" t="s">
        <v>47</v>
      </c>
      <c r="C207" s="360" t="s">
        <v>40</v>
      </c>
      <c r="D207" s="360"/>
      <c r="E207" s="360"/>
      <c r="F207" s="242" t="s">
        <v>4892</v>
      </c>
      <c r="G207" s="242" t="s">
        <v>48</v>
      </c>
    </row>
    <row r="208" spans="1:7" ht="14.25">
      <c r="A208" s="154" t="s">
        <v>18585</v>
      </c>
      <c r="B208" s="155" t="s">
        <v>38</v>
      </c>
      <c r="C208" s="384" t="s">
        <v>18491</v>
      </c>
      <c r="D208" s="385"/>
      <c r="E208" s="386"/>
      <c r="F208" s="156" t="s">
        <v>2</v>
      </c>
      <c r="G208" s="157">
        <f>E211</f>
        <v>78.2</v>
      </c>
    </row>
    <row r="209" spans="1:7">
      <c r="A209" s="346" t="s">
        <v>41</v>
      </c>
      <c r="B209" s="346" t="s">
        <v>42</v>
      </c>
      <c r="C209" s="346" t="s">
        <v>49</v>
      </c>
      <c r="D209" s="346" t="s">
        <v>43</v>
      </c>
      <c r="E209" s="361" t="s">
        <v>50</v>
      </c>
      <c r="F209" s="346" t="s">
        <v>52</v>
      </c>
      <c r="G209" s="346"/>
    </row>
    <row r="210" spans="1:7">
      <c r="A210" s="346"/>
      <c r="B210" s="346"/>
      <c r="C210" s="346"/>
      <c r="D210" s="346"/>
      <c r="E210" s="362"/>
      <c r="F210" s="158" t="s">
        <v>44</v>
      </c>
      <c r="G210" s="159" t="s">
        <v>45</v>
      </c>
    </row>
    <row r="211" spans="1:7">
      <c r="A211" s="160" t="s">
        <v>18718</v>
      </c>
      <c r="B211" s="161"/>
      <c r="C211" s="156"/>
      <c r="D211" s="162">
        <v>78.2</v>
      </c>
      <c r="E211" s="347">
        <f>AVERAGE(D211:D213)</f>
        <v>78.2</v>
      </c>
      <c r="F211" s="350">
        <f>E211</f>
        <v>78.2</v>
      </c>
      <c r="G211" s="351" t="s">
        <v>51</v>
      </c>
    </row>
    <row r="212" spans="1:7">
      <c r="A212" s="160"/>
      <c r="B212" s="161"/>
      <c r="C212" s="156"/>
      <c r="D212" s="162"/>
      <c r="E212" s="348"/>
      <c r="F212" s="350"/>
      <c r="G212" s="351"/>
    </row>
    <row r="213" spans="1:7">
      <c r="A213" s="160"/>
      <c r="B213" s="156"/>
      <c r="C213" s="156"/>
      <c r="D213" s="162"/>
      <c r="E213" s="349"/>
      <c r="F213" s="350"/>
      <c r="G213" s="351"/>
    </row>
    <row r="215" spans="1:7">
      <c r="A215" s="242" t="s">
        <v>0</v>
      </c>
      <c r="B215" s="242" t="s">
        <v>47</v>
      </c>
      <c r="C215" s="360" t="s">
        <v>40</v>
      </c>
      <c r="D215" s="360"/>
      <c r="E215" s="360"/>
      <c r="F215" s="242" t="s">
        <v>4892</v>
      </c>
      <c r="G215" s="242" t="s">
        <v>48</v>
      </c>
    </row>
    <row r="216" spans="1:7" ht="14.25">
      <c r="A216" s="154" t="s">
        <v>18587</v>
      </c>
      <c r="B216" s="155" t="s">
        <v>38</v>
      </c>
      <c r="C216" s="384" t="s">
        <v>18501</v>
      </c>
      <c r="D216" s="385"/>
      <c r="E216" s="386"/>
      <c r="F216" s="156" t="s">
        <v>2</v>
      </c>
      <c r="G216" s="157">
        <f>E219</f>
        <v>18.899999999999999</v>
      </c>
    </row>
    <row r="217" spans="1:7">
      <c r="A217" s="346" t="s">
        <v>41</v>
      </c>
      <c r="B217" s="346" t="s">
        <v>42</v>
      </c>
      <c r="C217" s="346" t="s">
        <v>49</v>
      </c>
      <c r="D217" s="346" t="s">
        <v>43</v>
      </c>
      <c r="E217" s="361" t="s">
        <v>50</v>
      </c>
      <c r="F217" s="346" t="s">
        <v>52</v>
      </c>
      <c r="G217" s="346"/>
    </row>
    <row r="218" spans="1:7">
      <c r="A218" s="346"/>
      <c r="B218" s="346"/>
      <c r="C218" s="346"/>
      <c r="D218" s="346"/>
      <c r="E218" s="362"/>
      <c r="F218" s="158" t="s">
        <v>44</v>
      </c>
      <c r="G218" s="159" t="s">
        <v>45</v>
      </c>
    </row>
    <row r="219" spans="1:7">
      <c r="A219" s="160" t="s">
        <v>18748</v>
      </c>
      <c r="B219" s="161" t="s">
        <v>18749</v>
      </c>
      <c r="C219" s="156"/>
      <c r="D219" s="162">
        <v>18.899999999999999</v>
      </c>
      <c r="E219" s="347">
        <f>AVERAGE(D219:D221)</f>
        <v>18.899999999999999</v>
      </c>
      <c r="F219" s="350">
        <f>E219</f>
        <v>18.899999999999999</v>
      </c>
      <c r="G219" s="351" t="s">
        <v>51</v>
      </c>
    </row>
    <row r="220" spans="1:7">
      <c r="A220" s="160"/>
      <c r="B220" s="161"/>
      <c r="C220" s="156"/>
      <c r="D220" s="162"/>
      <c r="E220" s="348"/>
      <c r="F220" s="350"/>
      <c r="G220" s="351"/>
    </row>
    <row r="221" spans="1:7">
      <c r="A221" s="160"/>
      <c r="B221" s="156"/>
      <c r="C221" s="156"/>
      <c r="D221" s="162"/>
      <c r="E221" s="349"/>
      <c r="F221" s="350"/>
      <c r="G221" s="351"/>
    </row>
    <row r="223" spans="1:7">
      <c r="A223" s="242" t="s">
        <v>0</v>
      </c>
      <c r="B223" s="242" t="s">
        <v>47</v>
      </c>
      <c r="C223" s="360" t="s">
        <v>40</v>
      </c>
      <c r="D223" s="360"/>
      <c r="E223" s="360"/>
      <c r="F223" s="242" t="s">
        <v>4892</v>
      </c>
      <c r="G223" s="242" t="s">
        <v>48</v>
      </c>
    </row>
    <row r="224" spans="1:7" ht="14.25">
      <c r="A224" s="154" t="s">
        <v>18581</v>
      </c>
      <c r="B224" s="155" t="s">
        <v>38</v>
      </c>
      <c r="C224" s="384" t="s">
        <v>18483</v>
      </c>
      <c r="D224" s="385"/>
      <c r="E224" s="386"/>
      <c r="F224" s="156" t="s">
        <v>2</v>
      </c>
      <c r="G224" s="157">
        <f>E227</f>
        <v>3.14</v>
      </c>
    </row>
    <row r="225" spans="1:7">
      <c r="A225" s="346" t="s">
        <v>41</v>
      </c>
      <c r="B225" s="346" t="s">
        <v>42</v>
      </c>
      <c r="C225" s="346" t="s">
        <v>49</v>
      </c>
      <c r="D225" s="346" t="s">
        <v>43</v>
      </c>
      <c r="E225" s="361" t="s">
        <v>50</v>
      </c>
      <c r="F225" s="346" t="s">
        <v>52</v>
      </c>
      <c r="G225" s="346"/>
    </row>
    <row r="226" spans="1:7">
      <c r="A226" s="346"/>
      <c r="B226" s="346"/>
      <c r="C226" s="346"/>
      <c r="D226" s="346"/>
      <c r="E226" s="362"/>
      <c r="F226" s="158" t="s">
        <v>44</v>
      </c>
      <c r="G226" s="159" t="s">
        <v>45</v>
      </c>
    </row>
    <row r="227" spans="1:7">
      <c r="A227" s="160" t="s">
        <v>18750</v>
      </c>
      <c r="B227" s="161"/>
      <c r="C227" s="156"/>
      <c r="D227" s="162">
        <v>3.14</v>
      </c>
      <c r="E227" s="347">
        <f>AVERAGE(D227:D229)</f>
        <v>3.14</v>
      </c>
      <c r="F227" s="350">
        <f>E227</f>
        <v>3.14</v>
      </c>
      <c r="G227" s="351" t="s">
        <v>51</v>
      </c>
    </row>
    <row r="228" spans="1:7">
      <c r="A228" s="160"/>
      <c r="B228" s="161"/>
      <c r="C228" s="156"/>
      <c r="D228" s="162"/>
      <c r="E228" s="348"/>
      <c r="F228" s="350"/>
      <c r="G228" s="351"/>
    </row>
    <row r="229" spans="1:7">
      <c r="A229" s="160"/>
      <c r="B229" s="156"/>
      <c r="C229" s="156"/>
      <c r="D229" s="162"/>
      <c r="E229" s="349"/>
      <c r="F229" s="350"/>
      <c r="G229" s="351"/>
    </row>
    <row r="231" spans="1:7">
      <c r="A231" s="242" t="s">
        <v>0</v>
      </c>
      <c r="B231" s="242" t="s">
        <v>47</v>
      </c>
      <c r="C231" s="360" t="s">
        <v>40</v>
      </c>
      <c r="D231" s="360"/>
      <c r="E231" s="360"/>
      <c r="F231" s="242" t="s">
        <v>4892</v>
      </c>
      <c r="G231" s="242" t="s">
        <v>48</v>
      </c>
    </row>
    <row r="232" spans="1:7" ht="14.25">
      <c r="A232" s="154" t="s">
        <v>18572</v>
      </c>
      <c r="B232" s="155" t="s">
        <v>38</v>
      </c>
      <c r="C232" s="384" t="s">
        <v>18573</v>
      </c>
      <c r="D232" s="385"/>
      <c r="E232" s="386"/>
      <c r="F232" s="156" t="s">
        <v>2</v>
      </c>
      <c r="G232" s="157">
        <f>E235</f>
        <v>0.45</v>
      </c>
    </row>
    <row r="233" spans="1:7">
      <c r="A233" s="346" t="s">
        <v>41</v>
      </c>
      <c r="B233" s="346" t="s">
        <v>42</v>
      </c>
      <c r="C233" s="346" t="s">
        <v>49</v>
      </c>
      <c r="D233" s="346" t="s">
        <v>43</v>
      </c>
      <c r="E233" s="361" t="s">
        <v>50</v>
      </c>
      <c r="F233" s="346" t="s">
        <v>52</v>
      </c>
      <c r="G233" s="346"/>
    </row>
    <row r="234" spans="1:7">
      <c r="A234" s="346"/>
      <c r="B234" s="346"/>
      <c r="C234" s="346"/>
      <c r="D234" s="346"/>
      <c r="E234" s="362"/>
      <c r="F234" s="158" t="s">
        <v>44</v>
      </c>
      <c r="G234" s="159" t="s">
        <v>45</v>
      </c>
    </row>
    <row r="235" spans="1:7">
      <c r="A235" s="160" t="s">
        <v>18751</v>
      </c>
      <c r="B235" s="161" t="s">
        <v>18752</v>
      </c>
      <c r="C235" s="156"/>
      <c r="D235" s="162">
        <v>0.45</v>
      </c>
      <c r="E235" s="347">
        <f>AVERAGE(D235:D237)</f>
        <v>0.45</v>
      </c>
      <c r="F235" s="350">
        <f>E235</f>
        <v>0.45</v>
      </c>
      <c r="G235" s="351" t="s">
        <v>51</v>
      </c>
    </row>
    <row r="236" spans="1:7">
      <c r="A236" s="160"/>
      <c r="B236" s="161"/>
      <c r="C236" s="156"/>
      <c r="D236" s="162"/>
      <c r="E236" s="348"/>
      <c r="F236" s="350"/>
      <c r="G236" s="351"/>
    </row>
    <row r="237" spans="1:7">
      <c r="A237" s="160"/>
      <c r="B237" s="156"/>
      <c r="C237" s="156"/>
      <c r="D237" s="162"/>
      <c r="E237" s="349"/>
      <c r="F237" s="350"/>
      <c r="G237" s="351"/>
    </row>
    <row r="239" spans="1:7">
      <c r="A239" s="242" t="s">
        <v>0</v>
      </c>
      <c r="B239" s="242" t="s">
        <v>47</v>
      </c>
      <c r="C239" s="360" t="s">
        <v>40</v>
      </c>
      <c r="D239" s="360"/>
      <c r="E239" s="360"/>
      <c r="F239" s="242" t="s">
        <v>4892</v>
      </c>
      <c r="G239" s="242" t="s">
        <v>48</v>
      </c>
    </row>
    <row r="240" spans="1:7" ht="14.25">
      <c r="A240" s="154" t="s">
        <v>18557</v>
      </c>
      <c r="B240" s="155" t="s">
        <v>38</v>
      </c>
      <c r="C240" s="384" t="s">
        <v>18753</v>
      </c>
      <c r="D240" s="385"/>
      <c r="E240" s="386"/>
      <c r="F240" s="156" t="s">
        <v>2</v>
      </c>
      <c r="G240" s="157">
        <f>E243</f>
        <v>233.94</v>
      </c>
    </row>
    <row r="241" spans="1:7">
      <c r="A241" s="346" t="s">
        <v>41</v>
      </c>
      <c r="B241" s="346" t="s">
        <v>42</v>
      </c>
      <c r="C241" s="346" t="s">
        <v>49</v>
      </c>
      <c r="D241" s="346" t="s">
        <v>43</v>
      </c>
      <c r="E241" s="361" t="s">
        <v>50</v>
      </c>
      <c r="F241" s="346" t="s">
        <v>52</v>
      </c>
      <c r="G241" s="346"/>
    </row>
    <row r="242" spans="1:7">
      <c r="A242" s="346"/>
      <c r="B242" s="346"/>
      <c r="C242" s="346"/>
      <c r="D242" s="346"/>
      <c r="E242" s="362"/>
      <c r="F242" s="158" t="s">
        <v>44</v>
      </c>
      <c r="G242" s="159" t="s">
        <v>45</v>
      </c>
    </row>
    <row r="243" spans="1:7">
      <c r="A243" s="160" t="s">
        <v>18754</v>
      </c>
      <c r="B243" s="161"/>
      <c r="C243" s="156"/>
      <c r="D243" s="162">
        <v>233.94</v>
      </c>
      <c r="E243" s="347">
        <f>AVERAGE(D243:D245)</f>
        <v>233.94</v>
      </c>
      <c r="F243" s="350">
        <f>E243</f>
        <v>233.94</v>
      </c>
      <c r="G243" s="351" t="s">
        <v>51</v>
      </c>
    </row>
    <row r="244" spans="1:7">
      <c r="A244" s="160"/>
      <c r="B244" s="161"/>
      <c r="C244" s="156"/>
      <c r="D244" s="162"/>
      <c r="E244" s="348"/>
      <c r="F244" s="350"/>
      <c r="G244" s="351"/>
    </row>
    <row r="245" spans="1:7">
      <c r="A245" s="160"/>
      <c r="B245" s="156"/>
      <c r="C245" s="156"/>
      <c r="D245" s="162"/>
      <c r="E245" s="349"/>
      <c r="F245" s="350"/>
      <c r="G245" s="351"/>
    </row>
    <row r="247" spans="1:7">
      <c r="A247" s="242" t="s">
        <v>0</v>
      </c>
      <c r="B247" s="242" t="s">
        <v>47</v>
      </c>
      <c r="C247" s="360" t="s">
        <v>40</v>
      </c>
      <c r="D247" s="360"/>
      <c r="E247" s="360"/>
      <c r="F247" s="242" t="s">
        <v>4892</v>
      </c>
      <c r="G247" s="242" t="s">
        <v>48</v>
      </c>
    </row>
    <row r="248" spans="1:7" ht="14.25">
      <c r="A248" s="154" t="s">
        <v>18556</v>
      </c>
      <c r="B248" s="155" t="s">
        <v>38</v>
      </c>
      <c r="C248" s="384" t="s">
        <v>53</v>
      </c>
      <c r="D248" s="385"/>
      <c r="E248" s="386"/>
      <c r="F248" s="156" t="s">
        <v>2</v>
      </c>
      <c r="G248" s="157">
        <f>E251</f>
        <v>25</v>
      </c>
    </row>
    <row r="249" spans="1:7">
      <c r="A249" s="346" t="s">
        <v>41</v>
      </c>
      <c r="B249" s="346" t="s">
        <v>42</v>
      </c>
      <c r="C249" s="346" t="s">
        <v>49</v>
      </c>
      <c r="D249" s="346" t="s">
        <v>43</v>
      </c>
      <c r="E249" s="361" t="s">
        <v>50</v>
      </c>
      <c r="F249" s="346" t="s">
        <v>52</v>
      </c>
      <c r="G249" s="346"/>
    </row>
    <row r="250" spans="1:7">
      <c r="A250" s="346"/>
      <c r="B250" s="346"/>
      <c r="C250" s="346"/>
      <c r="D250" s="346"/>
      <c r="E250" s="362"/>
      <c r="F250" s="158" t="s">
        <v>44</v>
      </c>
      <c r="G250" s="159" t="s">
        <v>45</v>
      </c>
    </row>
    <row r="251" spans="1:7">
      <c r="A251" s="160" t="s">
        <v>18755</v>
      </c>
      <c r="B251" s="161"/>
      <c r="C251" s="156"/>
      <c r="D251" s="162">
        <v>25</v>
      </c>
      <c r="E251" s="347">
        <f>AVERAGE(D251:D253)</f>
        <v>25</v>
      </c>
      <c r="F251" s="350">
        <f>E251</f>
        <v>25</v>
      </c>
      <c r="G251" s="351" t="s">
        <v>51</v>
      </c>
    </row>
    <row r="252" spans="1:7">
      <c r="A252" s="160"/>
      <c r="B252" s="161"/>
      <c r="C252" s="156"/>
      <c r="D252" s="162"/>
      <c r="E252" s="348"/>
      <c r="F252" s="350"/>
      <c r="G252" s="351"/>
    </row>
    <row r="253" spans="1:7">
      <c r="A253" s="160"/>
      <c r="B253" s="156"/>
      <c r="C253" s="156"/>
      <c r="D253" s="162"/>
      <c r="E253" s="349"/>
      <c r="F253" s="350"/>
      <c r="G253" s="351"/>
    </row>
    <row r="255" spans="1:7">
      <c r="A255" s="242" t="s">
        <v>0</v>
      </c>
      <c r="B255" s="242" t="s">
        <v>47</v>
      </c>
      <c r="C255" s="360" t="s">
        <v>40</v>
      </c>
      <c r="D255" s="360"/>
      <c r="E255" s="360"/>
      <c r="F255" s="242" t="s">
        <v>4892</v>
      </c>
      <c r="G255" s="242" t="s">
        <v>48</v>
      </c>
    </row>
    <row r="256" spans="1:7" ht="14.25">
      <c r="A256" s="154" t="s">
        <v>18631</v>
      </c>
      <c r="B256" s="155" t="s">
        <v>38</v>
      </c>
      <c r="C256" s="384" t="s">
        <v>18547</v>
      </c>
      <c r="D256" s="385"/>
      <c r="E256" s="386"/>
      <c r="F256" s="156" t="s">
        <v>2</v>
      </c>
      <c r="G256" s="157">
        <f>E259</f>
        <v>6111.8</v>
      </c>
    </row>
    <row r="257" spans="1:7">
      <c r="A257" s="346" t="s">
        <v>41</v>
      </c>
      <c r="B257" s="346" t="s">
        <v>42</v>
      </c>
      <c r="C257" s="346" t="s">
        <v>49</v>
      </c>
      <c r="D257" s="346" t="s">
        <v>43</v>
      </c>
      <c r="E257" s="361" t="s">
        <v>50</v>
      </c>
      <c r="F257" s="346" t="s">
        <v>52</v>
      </c>
      <c r="G257" s="346"/>
    </row>
    <row r="258" spans="1:7">
      <c r="A258" s="346"/>
      <c r="B258" s="346"/>
      <c r="C258" s="346"/>
      <c r="D258" s="346"/>
      <c r="E258" s="362"/>
      <c r="F258" s="158" t="s">
        <v>44</v>
      </c>
      <c r="G258" s="159" t="s">
        <v>45</v>
      </c>
    </row>
    <row r="259" spans="1:7">
      <c r="A259" s="160" t="s">
        <v>18756</v>
      </c>
      <c r="B259" s="161"/>
      <c r="C259" s="156"/>
      <c r="D259" s="162">
        <v>6111.8</v>
      </c>
      <c r="E259" s="347">
        <f>AVERAGE(D259:D261)</f>
        <v>6111.8</v>
      </c>
      <c r="F259" s="350">
        <f>E259</f>
        <v>6111.8</v>
      </c>
      <c r="G259" s="351" t="s">
        <v>51</v>
      </c>
    </row>
    <row r="260" spans="1:7">
      <c r="A260" s="160"/>
      <c r="B260" s="161"/>
      <c r="C260" s="156"/>
      <c r="D260" s="162"/>
      <c r="E260" s="348"/>
      <c r="F260" s="350"/>
      <c r="G260" s="351"/>
    </row>
    <row r="261" spans="1:7">
      <c r="A261" s="160"/>
      <c r="B261" s="156"/>
      <c r="C261" s="156"/>
      <c r="D261" s="162"/>
      <c r="E261" s="349"/>
      <c r="F261" s="350"/>
      <c r="G261" s="351"/>
    </row>
    <row r="263" spans="1:7">
      <c r="A263" s="242" t="s">
        <v>0</v>
      </c>
      <c r="B263" s="242" t="s">
        <v>47</v>
      </c>
      <c r="C263" s="360" t="s">
        <v>40</v>
      </c>
      <c r="D263" s="360"/>
      <c r="E263" s="360"/>
      <c r="F263" s="242" t="s">
        <v>4892</v>
      </c>
      <c r="G263" s="242" t="s">
        <v>48</v>
      </c>
    </row>
    <row r="264" spans="1:7" ht="14.25">
      <c r="A264" s="154" t="s">
        <v>18578</v>
      </c>
      <c r="B264" s="155" t="s">
        <v>38</v>
      </c>
      <c r="C264" s="381" t="s">
        <v>18757</v>
      </c>
      <c r="D264" s="382"/>
      <c r="E264" s="383"/>
      <c r="F264" s="156" t="s">
        <v>2</v>
      </c>
      <c r="G264" s="157">
        <f>E267</f>
        <v>110.4</v>
      </c>
    </row>
    <row r="265" spans="1:7">
      <c r="A265" s="346" t="s">
        <v>41</v>
      </c>
      <c r="B265" s="346" t="s">
        <v>42</v>
      </c>
      <c r="C265" s="346" t="s">
        <v>49</v>
      </c>
      <c r="D265" s="346" t="s">
        <v>43</v>
      </c>
      <c r="E265" s="361" t="s">
        <v>50</v>
      </c>
      <c r="F265" s="346" t="s">
        <v>52</v>
      </c>
      <c r="G265" s="346"/>
    </row>
    <row r="266" spans="1:7">
      <c r="A266" s="346"/>
      <c r="B266" s="346"/>
      <c r="C266" s="346"/>
      <c r="D266" s="346"/>
      <c r="E266" s="362"/>
      <c r="F266" s="158" t="s">
        <v>44</v>
      </c>
      <c r="G266" s="159" t="s">
        <v>45</v>
      </c>
    </row>
    <row r="267" spans="1:7">
      <c r="A267" s="160" t="s">
        <v>18716</v>
      </c>
      <c r="B267" s="161" t="s">
        <v>18717</v>
      </c>
      <c r="C267" s="156"/>
      <c r="D267" s="162">
        <v>110.4</v>
      </c>
      <c r="E267" s="347">
        <f>AVERAGE(D267:D269)</f>
        <v>110.4</v>
      </c>
      <c r="F267" s="350">
        <f>E267</f>
        <v>110.4</v>
      </c>
      <c r="G267" s="351" t="s">
        <v>51</v>
      </c>
    </row>
    <row r="268" spans="1:7">
      <c r="A268" s="160"/>
      <c r="B268" s="161"/>
      <c r="C268" s="156"/>
      <c r="D268" s="162"/>
      <c r="E268" s="348"/>
      <c r="F268" s="350"/>
      <c r="G268" s="351"/>
    </row>
    <row r="269" spans="1:7">
      <c r="A269" s="160"/>
      <c r="B269" s="156"/>
      <c r="C269" s="156"/>
      <c r="D269" s="162"/>
      <c r="E269" s="349"/>
      <c r="F269" s="350"/>
      <c r="G269" s="351"/>
    </row>
  </sheetData>
  <autoFilter ref="A7:G15" xr:uid="{00000000-0009-0000-0000-000004000000}">
    <filterColumn colId="2" showButton="0"/>
    <filterColumn colId="3" showButton="0"/>
  </autoFilter>
  <mergeCells count="367">
    <mergeCell ref="F265:G265"/>
    <mergeCell ref="E267:E269"/>
    <mergeCell ref="F267:F269"/>
    <mergeCell ref="G267:G269"/>
    <mergeCell ref="C264:E264"/>
    <mergeCell ref="A265:A266"/>
    <mergeCell ref="B265:B266"/>
    <mergeCell ref="C265:C266"/>
    <mergeCell ref="D265:D266"/>
    <mergeCell ref="E265:E266"/>
    <mergeCell ref="F257:G257"/>
    <mergeCell ref="E259:E261"/>
    <mergeCell ref="F259:F261"/>
    <mergeCell ref="G259:G261"/>
    <mergeCell ref="C263:E263"/>
    <mergeCell ref="C256:E256"/>
    <mergeCell ref="A257:A258"/>
    <mergeCell ref="B257:B258"/>
    <mergeCell ref="C257:C258"/>
    <mergeCell ref="D257:D258"/>
    <mergeCell ref="E257:E258"/>
    <mergeCell ref="F249:G249"/>
    <mergeCell ref="E251:E253"/>
    <mergeCell ref="F251:F253"/>
    <mergeCell ref="G251:G253"/>
    <mergeCell ref="C255:E255"/>
    <mergeCell ref="C248:E248"/>
    <mergeCell ref="A249:A250"/>
    <mergeCell ref="B249:B250"/>
    <mergeCell ref="C249:C250"/>
    <mergeCell ref="D249:D250"/>
    <mergeCell ref="E249:E250"/>
    <mergeCell ref="F241:G241"/>
    <mergeCell ref="E243:E245"/>
    <mergeCell ref="F243:F245"/>
    <mergeCell ref="G243:G245"/>
    <mergeCell ref="C247:E247"/>
    <mergeCell ref="C240:E240"/>
    <mergeCell ref="A241:A242"/>
    <mergeCell ref="B241:B242"/>
    <mergeCell ref="C241:C242"/>
    <mergeCell ref="D241:D242"/>
    <mergeCell ref="E241:E242"/>
    <mergeCell ref="F233:G233"/>
    <mergeCell ref="E235:E237"/>
    <mergeCell ref="F235:F237"/>
    <mergeCell ref="G235:G237"/>
    <mergeCell ref="C239:E239"/>
    <mergeCell ref="C232:E232"/>
    <mergeCell ref="A233:A234"/>
    <mergeCell ref="B233:B234"/>
    <mergeCell ref="C233:C234"/>
    <mergeCell ref="D233:D234"/>
    <mergeCell ref="E233:E234"/>
    <mergeCell ref="F225:G225"/>
    <mergeCell ref="E227:E229"/>
    <mergeCell ref="F227:F229"/>
    <mergeCell ref="G227:G229"/>
    <mergeCell ref="C231:E231"/>
    <mergeCell ref="C224:E224"/>
    <mergeCell ref="A225:A226"/>
    <mergeCell ref="B225:B226"/>
    <mergeCell ref="C225:C226"/>
    <mergeCell ref="D225:D226"/>
    <mergeCell ref="E225:E226"/>
    <mergeCell ref="F217:G217"/>
    <mergeCell ref="E219:E221"/>
    <mergeCell ref="F219:F221"/>
    <mergeCell ref="G219:G221"/>
    <mergeCell ref="C223:E223"/>
    <mergeCell ref="C216:E216"/>
    <mergeCell ref="A217:A218"/>
    <mergeCell ref="B217:B218"/>
    <mergeCell ref="C217:C218"/>
    <mergeCell ref="D217:D218"/>
    <mergeCell ref="E217:E218"/>
    <mergeCell ref="F209:G209"/>
    <mergeCell ref="E211:E213"/>
    <mergeCell ref="F211:F213"/>
    <mergeCell ref="G211:G213"/>
    <mergeCell ref="C215:E215"/>
    <mergeCell ref="C208:E208"/>
    <mergeCell ref="A209:A210"/>
    <mergeCell ref="B209:B210"/>
    <mergeCell ref="C209:C210"/>
    <mergeCell ref="D209:D210"/>
    <mergeCell ref="E209:E210"/>
    <mergeCell ref="F201:G201"/>
    <mergeCell ref="E203:E205"/>
    <mergeCell ref="F203:F205"/>
    <mergeCell ref="G203:G205"/>
    <mergeCell ref="C207:E207"/>
    <mergeCell ref="C200:E200"/>
    <mergeCell ref="A201:A202"/>
    <mergeCell ref="B201:B202"/>
    <mergeCell ref="C201:C202"/>
    <mergeCell ref="D201:D202"/>
    <mergeCell ref="E201:E202"/>
    <mergeCell ref="F193:G193"/>
    <mergeCell ref="E195:E197"/>
    <mergeCell ref="F195:F197"/>
    <mergeCell ref="G195:G197"/>
    <mergeCell ref="C199:E199"/>
    <mergeCell ref="C192:E192"/>
    <mergeCell ref="A193:A194"/>
    <mergeCell ref="B193:B194"/>
    <mergeCell ref="C193:C194"/>
    <mergeCell ref="D193:D194"/>
    <mergeCell ref="E193:E194"/>
    <mergeCell ref="F185:G185"/>
    <mergeCell ref="E187:E189"/>
    <mergeCell ref="F187:F189"/>
    <mergeCell ref="G187:G189"/>
    <mergeCell ref="C191:E191"/>
    <mergeCell ref="C184:E184"/>
    <mergeCell ref="A185:A186"/>
    <mergeCell ref="B185:B186"/>
    <mergeCell ref="C185:C186"/>
    <mergeCell ref="D185:D186"/>
    <mergeCell ref="E185:E186"/>
    <mergeCell ref="F177:G177"/>
    <mergeCell ref="E179:E181"/>
    <mergeCell ref="F179:F181"/>
    <mergeCell ref="G179:G181"/>
    <mergeCell ref="C183:E183"/>
    <mergeCell ref="C176:E176"/>
    <mergeCell ref="A177:A178"/>
    <mergeCell ref="B177:B178"/>
    <mergeCell ref="C177:C178"/>
    <mergeCell ref="D177:D178"/>
    <mergeCell ref="E177:E178"/>
    <mergeCell ref="F169:G169"/>
    <mergeCell ref="E171:E173"/>
    <mergeCell ref="F171:F173"/>
    <mergeCell ref="G171:G173"/>
    <mergeCell ref="C175:E175"/>
    <mergeCell ref="C168:E168"/>
    <mergeCell ref="A169:A170"/>
    <mergeCell ref="B169:B170"/>
    <mergeCell ref="C169:C170"/>
    <mergeCell ref="D169:D170"/>
    <mergeCell ref="E169:E170"/>
    <mergeCell ref="F161:G161"/>
    <mergeCell ref="E163:E165"/>
    <mergeCell ref="F163:F165"/>
    <mergeCell ref="G163:G165"/>
    <mergeCell ref="C167:E167"/>
    <mergeCell ref="C160:E160"/>
    <mergeCell ref="A161:A162"/>
    <mergeCell ref="B161:B162"/>
    <mergeCell ref="C161:C162"/>
    <mergeCell ref="D161:D162"/>
    <mergeCell ref="E161:E162"/>
    <mergeCell ref="F153:G153"/>
    <mergeCell ref="E155:E157"/>
    <mergeCell ref="F155:F157"/>
    <mergeCell ref="G155:G157"/>
    <mergeCell ref="C159:E159"/>
    <mergeCell ref="C152:E152"/>
    <mergeCell ref="A153:A154"/>
    <mergeCell ref="B153:B154"/>
    <mergeCell ref="C153:C154"/>
    <mergeCell ref="D153:D154"/>
    <mergeCell ref="E153:E154"/>
    <mergeCell ref="F145:G145"/>
    <mergeCell ref="E147:E149"/>
    <mergeCell ref="F147:F149"/>
    <mergeCell ref="G147:G149"/>
    <mergeCell ref="C151:E151"/>
    <mergeCell ref="C144:E144"/>
    <mergeCell ref="A145:A146"/>
    <mergeCell ref="B145:B146"/>
    <mergeCell ref="C145:C146"/>
    <mergeCell ref="D145:D146"/>
    <mergeCell ref="E145:E146"/>
    <mergeCell ref="F137:G137"/>
    <mergeCell ref="E139:E141"/>
    <mergeCell ref="F139:F141"/>
    <mergeCell ref="G139:G141"/>
    <mergeCell ref="C143:E143"/>
    <mergeCell ref="C136:E136"/>
    <mergeCell ref="A137:A138"/>
    <mergeCell ref="B137:B138"/>
    <mergeCell ref="C137:C138"/>
    <mergeCell ref="D137:D138"/>
    <mergeCell ref="E137:E138"/>
    <mergeCell ref="F129:G129"/>
    <mergeCell ref="E131:E133"/>
    <mergeCell ref="F131:F133"/>
    <mergeCell ref="G131:G133"/>
    <mergeCell ref="C135:E135"/>
    <mergeCell ref="C128:E128"/>
    <mergeCell ref="A129:A130"/>
    <mergeCell ref="B129:B130"/>
    <mergeCell ref="C129:C130"/>
    <mergeCell ref="D129:D130"/>
    <mergeCell ref="E129:E130"/>
    <mergeCell ref="F121:G121"/>
    <mergeCell ref="E123:E125"/>
    <mergeCell ref="F123:F125"/>
    <mergeCell ref="G123:G125"/>
    <mergeCell ref="C127:E127"/>
    <mergeCell ref="C120:E120"/>
    <mergeCell ref="A121:A122"/>
    <mergeCell ref="B121:B122"/>
    <mergeCell ref="C121:C122"/>
    <mergeCell ref="D121:D122"/>
    <mergeCell ref="E121:E122"/>
    <mergeCell ref="F113:G113"/>
    <mergeCell ref="E115:E117"/>
    <mergeCell ref="F115:F117"/>
    <mergeCell ref="G115:G117"/>
    <mergeCell ref="C119:E119"/>
    <mergeCell ref="C112:E112"/>
    <mergeCell ref="A113:A114"/>
    <mergeCell ref="B113:B114"/>
    <mergeCell ref="C113:C114"/>
    <mergeCell ref="D113:D114"/>
    <mergeCell ref="E113:E114"/>
    <mergeCell ref="F105:G105"/>
    <mergeCell ref="E107:E109"/>
    <mergeCell ref="F107:F109"/>
    <mergeCell ref="G107:G109"/>
    <mergeCell ref="C111:E111"/>
    <mergeCell ref="C104:E104"/>
    <mergeCell ref="A105:A106"/>
    <mergeCell ref="B105:B106"/>
    <mergeCell ref="C105:C106"/>
    <mergeCell ref="D105:D106"/>
    <mergeCell ref="E105:E106"/>
    <mergeCell ref="F97:G97"/>
    <mergeCell ref="E99:E101"/>
    <mergeCell ref="F99:F101"/>
    <mergeCell ref="G99:G101"/>
    <mergeCell ref="C103:E103"/>
    <mergeCell ref="C96:E96"/>
    <mergeCell ref="A97:A98"/>
    <mergeCell ref="B97:B98"/>
    <mergeCell ref="C97:C98"/>
    <mergeCell ref="D97:D98"/>
    <mergeCell ref="E97:E98"/>
    <mergeCell ref="F89:G89"/>
    <mergeCell ref="E91:E93"/>
    <mergeCell ref="F91:F93"/>
    <mergeCell ref="G91:G93"/>
    <mergeCell ref="C95:E95"/>
    <mergeCell ref="C88:E88"/>
    <mergeCell ref="A89:A90"/>
    <mergeCell ref="B89:B90"/>
    <mergeCell ref="C89:C90"/>
    <mergeCell ref="D89:D90"/>
    <mergeCell ref="E89:E90"/>
    <mergeCell ref="F81:G81"/>
    <mergeCell ref="E83:E85"/>
    <mergeCell ref="F83:F85"/>
    <mergeCell ref="G83:G85"/>
    <mergeCell ref="C87:E87"/>
    <mergeCell ref="C80:E80"/>
    <mergeCell ref="A81:A82"/>
    <mergeCell ref="B81:B82"/>
    <mergeCell ref="C81:C82"/>
    <mergeCell ref="D81:D82"/>
    <mergeCell ref="E81:E82"/>
    <mergeCell ref="F73:G73"/>
    <mergeCell ref="E75:E77"/>
    <mergeCell ref="F75:F77"/>
    <mergeCell ref="G75:G77"/>
    <mergeCell ref="C79:E79"/>
    <mergeCell ref="C72:E72"/>
    <mergeCell ref="A73:A74"/>
    <mergeCell ref="B73:B74"/>
    <mergeCell ref="C73:C74"/>
    <mergeCell ref="D73:D74"/>
    <mergeCell ref="E73:E74"/>
    <mergeCell ref="F65:G65"/>
    <mergeCell ref="E67:E69"/>
    <mergeCell ref="F67:F69"/>
    <mergeCell ref="G67:G69"/>
    <mergeCell ref="C71:E71"/>
    <mergeCell ref="C48:E48"/>
    <mergeCell ref="C63:E63"/>
    <mergeCell ref="C64:E64"/>
    <mergeCell ref="A65:A66"/>
    <mergeCell ref="B65:B66"/>
    <mergeCell ref="C65:C66"/>
    <mergeCell ref="D65:D66"/>
    <mergeCell ref="E65:E66"/>
    <mergeCell ref="F57:G57"/>
    <mergeCell ref="E59:E61"/>
    <mergeCell ref="F59:F61"/>
    <mergeCell ref="G59:G61"/>
    <mergeCell ref="C56:E56"/>
    <mergeCell ref="A57:A58"/>
    <mergeCell ref="B57:B58"/>
    <mergeCell ref="C57:C58"/>
    <mergeCell ref="D57:D58"/>
    <mergeCell ref="E57:E58"/>
    <mergeCell ref="F49:G49"/>
    <mergeCell ref="E51:E53"/>
    <mergeCell ref="F51:F53"/>
    <mergeCell ref="G51:G53"/>
    <mergeCell ref="C55:E55"/>
    <mergeCell ref="A49:A50"/>
    <mergeCell ref="B49:B50"/>
    <mergeCell ref="C49:C50"/>
    <mergeCell ref="D49:D50"/>
    <mergeCell ref="E49:E50"/>
    <mergeCell ref="F41:G41"/>
    <mergeCell ref="E43:E45"/>
    <mergeCell ref="F43:F45"/>
    <mergeCell ref="G43:G45"/>
    <mergeCell ref="C47:E47"/>
    <mergeCell ref="C40:E40"/>
    <mergeCell ref="A41:A42"/>
    <mergeCell ref="B41:B42"/>
    <mergeCell ref="C41:C42"/>
    <mergeCell ref="D41:D42"/>
    <mergeCell ref="E41:E42"/>
    <mergeCell ref="F33:G33"/>
    <mergeCell ref="E35:E37"/>
    <mergeCell ref="F35:F37"/>
    <mergeCell ref="G35:G37"/>
    <mergeCell ref="C39:E39"/>
    <mergeCell ref="C32:E32"/>
    <mergeCell ref="A33:A34"/>
    <mergeCell ref="B33:B34"/>
    <mergeCell ref="C33:C34"/>
    <mergeCell ref="D33:D34"/>
    <mergeCell ref="E33:E34"/>
    <mergeCell ref="F25:G25"/>
    <mergeCell ref="E27:E29"/>
    <mergeCell ref="F27:F29"/>
    <mergeCell ref="G27:G29"/>
    <mergeCell ref="C31:E31"/>
    <mergeCell ref="C24:E24"/>
    <mergeCell ref="A25:A26"/>
    <mergeCell ref="B25:B26"/>
    <mergeCell ref="C25:C26"/>
    <mergeCell ref="D25:D26"/>
    <mergeCell ref="E25:E26"/>
    <mergeCell ref="F17:G17"/>
    <mergeCell ref="E19:E21"/>
    <mergeCell ref="F19:F21"/>
    <mergeCell ref="G19:G21"/>
    <mergeCell ref="C23:E23"/>
    <mergeCell ref="C15:E15"/>
    <mergeCell ref="C16:E16"/>
    <mergeCell ref="A17:A18"/>
    <mergeCell ref="B17:B18"/>
    <mergeCell ref="C17:C18"/>
    <mergeCell ref="D17:D18"/>
    <mergeCell ref="E17:E18"/>
    <mergeCell ref="F9:G9"/>
    <mergeCell ref="E11:E13"/>
    <mergeCell ref="F11:F13"/>
    <mergeCell ref="G11:G13"/>
    <mergeCell ref="A1:C3"/>
    <mergeCell ref="D1:G1"/>
    <mergeCell ref="D2:F3"/>
    <mergeCell ref="A4:G5"/>
    <mergeCell ref="C7:E7"/>
    <mergeCell ref="C8:E8"/>
    <mergeCell ref="A9:A10"/>
    <mergeCell ref="B9:B10"/>
    <mergeCell ref="C9:C10"/>
    <mergeCell ref="D9:D10"/>
    <mergeCell ref="E9:E10"/>
  </mergeCells>
  <pageMargins left="0.39370078740157483" right="0.39370078740157483" top="0.31496062992125984" bottom="0.39370078740157483" header="0.70866141732283472" footer="0.39370078740157483"/>
  <pageSetup paperSize="9" scale="79" firstPageNumber="0" fitToHeight="0" orientation="landscape" horizontalDpi="300" verticalDpi="300" r:id="rId1"/>
  <headerFooter scaleWithDoc="0" alignWithMargins="0"/>
  <rowBreaks count="1" manualBreakCount="1">
    <brk id="105"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7">
    <tabColor theme="3" tint="0.39997558519241921"/>
    <pageSetUpPr fitToPage="1"/>
  </sheetPr>
  <dimension ref="B1:N44"/>
  <sheetViews>
    <sheetView view="pageBreakPreview" zoomScale="90" zoomScaleNormal="90" zoomScaleSheetLayoutView="90" zoomScalePageLayoutView="70" workbookViewId="0"/>
  </sheetViews>
  <sheetFormatPr defaultRowHeight="15"/>
  <cols>
    <col min="1" max="1" width="3.5703125" style="95" customWidth="1"/>
    <col min="2" max="2" width="52.5703125" style="95" bestFit="1" customWidth="1"/>
    <col min="3" max="4" width="28.5703125" style="95" customWidth="1"/>
    <col min="5" max="5" width="24" style="95" bestFit="1" customWidth="1"/>
    <col min="6" max="6" width="3.5703125" style="95" customWidth="1"/>
    <col min="7" max="7" width="12.28515625" style="96" bestFit="1" customWidth="1"/>
    <col min="8" max="11" width="12.5703125" style="95" customWidth="1"/>
    <col min="12" max="16384" width="9.140625" style="95"/>
  </cols>
  <sheetData>
    <row r="1" spans="2:14" ht="18">
      <c r="B1" s="365" t="s">
        <v>4450</v>
      </c>
      <c r="C1" s="365"/>
      <c r="D1" s="365"/>
      <c r="E1" s="365"/>
    </row>
    <row r="2" spans="2:14" ht="18">
      <c r="B2" s="365" t="s">
        <v>69</v>
      </c>
      <c r="C2" s="365"/>
      <c r="D2" s="365"/>
      <c r="E2" s="365"/>
    </row>
    <row r="3" spans="2:14" ht="18">
      <c r="B3" s="365" t="s">
        <v>323</v>
      </c>
      <c r="C3" s="365"/>
      <c r="D3" s="365"/>
      <c r="E3" s="365"/>
    </row>
    <row r="4" spans="2:14" ht="18">
      <c r="B4" s="365" t="s">
        <v>324</v>
      </c>
      <c r="C4" s="365"/>
      <c r="D4" s="365"/>
      <c r="E4" s="365"/>
    </row>
    <row r="5" spans="2:14" ht="18">
      <c r="B5" s="97"/>
      <c r="C5" s="97"/>
      <c r="D5" s="97"/>
      <c r="E5" s="97"/>
    </row>
    <row r="6" spans="2:14" ht="18">
      <c r="B6" s="97"/>
      <c r="C6" s="97" t="s">
        <v>4451</v>
      </c>
      <c r="D6" s="97"/>
      <c r="E6" s="97"/>
    </row>
    <row r="7" spans="2:14" ht="18">
      <c r="B7" s="97"/>
      <c r="C7" s="97"/>
      <c r="D7" s="97"/>
      <c r="E7" s="97"/>
    </row>
    <row r="8" spans="2:14" ht="34.5" customHeight="1">
      <c r="B8" s="366" t="s">
        <v>4482</v>
      </c>
      <c r="C8" s="366"/>
      <c r="D8" s="366"/>
      <c r="E8" s="366"/>
    </row>
    <row r="9" spans="2:14">
      <c r="B9" s="98"/>
      <c r="H9" s="99"/>
      <c r="I9" s="99"/>
      <c r="J9" s="100"/>
      <c r="K9" s="100"/>
    </row>
    <row r="10" spans="2:14">
      <c r="B10" s="101">
        <v>0.02</v>
      </c>
      <c r="C10" s="119" t="s">
        <v>4483</v>
      </c>
      <c r="E10" s="98"/>
      <c r="H10" s="99"/>
      <c r="I10" s="363" t="s">
        <v>4452</v>
      </c>
      <c r="J10" s="363"/>
      <c r="K10" s="363"/>
    </row>
    <row r="11" spans="2:14">
      <c r="B11" s="98"/>
      <c r="H11" s="99"/>
      <c r="I11" s="99"/>
      <c r="J11" s="100"/>
      <c r="K11" s="100"/>
    </row>
    <row r="12" spans="2:14" ht="60">
      <c r="B12" s="102" t="s">
        <v>4</v>
      </c>
      <c r="C12" s="103" t="s">
        <v>4453</v>
      </c>
      <c r="D12" s="103" t="s">
        <v>4454</v>
      </c>
      <c r="E12" s="103" t="s">
        <v>4455</v>
      </c>
      <c r="H12" s="99"/>
      <c r="I12" s="99" t="s">
        <v>4456</v>
      </c>
      <c r="J12" s="99" t="s">
        <v>4457</v>
      </c>
      <c r="K12" s="99" t="s">
        <v>4458</v>
      </c>
      <c r="L12" s="98"/>
    </row>
    <row r="13" spans="2:14">
      <c r="B13" s="104" t="s">
        <v>4459</v>
      </c>
      <c r="C13" s="105">
        <v>0.03</v>
      </c>
      <c r="D13" s="105">
        <f>C13</f>
        <v>0.03</v>
      </c>
      <c r="E13" s="105">
        <v>1.4999999999999999E-2</v>
      </c>
      <c r="H13" s="99" t="s">
        <v>4460</v>
      </c>
      <c r="I13" s="105">
        <v>0.03</v>
      </c>
      <c r="J13" s="105">
        <v>0.04</v>
      </c>
      <c r="K13" s="105">
        <v>5.5E-2</v>
      </c>
      <c r="M13" s="95" t="s">
        <v>4461</v>
      </c>
      <c r="N13" s="106">
        <f>0.97/100</f>
        <v>9.7000000000000003E-3</v>
      </c>
    </row>
    <row r="14" spans="2:14">
      <c r="B14" s="104" t="s">
        <v>4462</v>
      </c>
      <c r="C14" s="105">
        <v>4.0000000000000001E-3</v>
      </c>
      <c r="D14" s="105">
        <f>C14</f>
        <v>4.0000000000000001E-3</v>
      </c>
      <c r="E14" s="105">
        <v>1.5E-3</v>
      </c>
      <c r="H14" s="99"/>
      <c r="I14" s="105"/>
      <c r="J14" s="105"/>
      <c r="K14" s="105"/>
    </row>
    <row r="15" spans="2:14">
      <c r="B15" s="104" t="s">
        <v>4463</v>
      </c>
      <c r="C15" s="105">
        <v>4.0000000000000001E-3</v>
      </c>
      <c r="D15" s="105">
        <f>C15</f>
        <v>4.0000000000000001E-3</v>
      </c>
      <c r="E15" s="105">
        <v>1.5E-3</v>
      </c>
      <c r="H15" s="99" t="s">
        <v>4464</v>
      </c>
      <c r="I15" s="105">
        <v>8.0000000000000002E-3</v>
      </c>
      <c r="J15" s="105">
        <v>8.0000000000000002E-3</v>
      </c>
      <c r="K15" s="105">
        <v>0.01</v>
      </c>
    </row>
    <row r="16" spans="2:14">
      <c r="B16" s="104" t="s">
        <v>4465</v>
      </c>
      <c r="C16" s="105">
        <v>9.7000000000000003E-3</v>
      </c>
      <c r="D16" s="105">
        <f>C16</f>
        <v>9.7000000000000003E-3</v>
      </c>
      <c r="E16" s="105">
        <v>5.5999999999999999E-3</v>
      </c>
      <c r="H16" s="99" t="s">
        <v>4466</v>
      </c>
      <c r="I16" s="105">
        <v>9.7000000000000003E-3</v>
      </c>
      <c r="J16" s="105">
        <v>1.2699999999999999E-2</v>
      </c>
      <c r="K16" s="105">
        <v>1.2699999999999999E-2</v>
      </c>
    </row>
    <row r="17" spans="2:12">
      <c r="B17" s="107" t="s">
        <v>4467</v>
      </c>
      <c r="C17" s="108">
        <f>SUM(C13:C16)</f>
        <v>4.7700000000000006E-2</v>
      </c>
      <c r="D17" s="108">
        <f>SUM(D13:D16)</f>
        <v>4.7700000000000006E-2</v>
      </c>
      <c r="E17" s="108">
        <f>SUM(E13:E16)</f>
        <v>2.3600000000000003E-2</v>
      </c>
      <c r="H17" s="99"/>
      <c r="I17" s="105"/>
      <c r="J17" s="105"/>
      <c r="K17" s="105"/>
    </row>
    <row r="18" spans="2:12">
      <c r="B18" s="104" t="s">
        <v>4468</v>
      </c>
      <c r="C18" s="105">
        <v>5.8999999999999999E-3</v>
      </c>
      <c r="D18" s="105">
        <f>C18</f>
        <v>5.8999999999999999E-3</v>
      </c>
      <c r="E18" s="105">
        <v>8.5000000000000006E-3</v>
      </c>
      <c r="H18" s="99"/>
      <c r="I18" s="105"/>
      <c r="J18" s="105"/>
      <c r="K18" s="105"/>
    </row>
    <row r="19" spans="2:12">
      <c r="B19" s="107" t="s">
        <v>4469</v>
      </c>
      <c r="C19" s="109">
        <f>C18</f>
        <v>5.8999999999999999E-3</v>
      </c>
      <c r="D19" s="109">
        <f>D18</f>
        <v>5.8999999999999999E-3</v>
      </c>
      <c r="E19" s="109">
        <f>E18</f>
        <v>8.5000000000000006E-3</v>
      </c>
      <c r="H19" s="99" t="s">
        <v>4470</v>
      </c>
      <c r="I19" s="105">
        <v>5.8999999999999999E-3</v>
      </c>
      <c r="J19" s="105">
        <v>1.23E-2</v>
      </c>
      <c r="K19" s="105">
        <v>1.3899999999999999E-2</v>
      </c>
    </row>
    <row r="20" spans="2:12">
      <c r="B20" s="104" t="s">
        <v>4471</v>
      </c>
      <c r="C20" s="105">
        <v>6.1600000000000002E-2</v>
      </c>
      <c r="D20" s="105">
        <v>6.1600000000000002E-2</v>
      </c>
      <c r="E20" s="105">
        <v>3.5000000000000003E-2</v>
      </c>
      <c r="H20" s="99"/>
      <c r="I20" s="105"/>
      <c r="J20" s="105"/>
      <c r="K20" s="105"/>
    </row>
    <row r="21" spans="2:12">
      <c r="B21" s="107" t="s">
        <v>4472</v>
      </c>
      <c r="C21" s="110">
        <f>C20</f>
        <v>6.1600000000000002E-2</v>
      </c>
      <c r="D21" s="110">
        <f>D20</f>
        <v>6.1600000000000002E-2</v>
      </c>
      <c r="E21" s="110">
        <f>E20</f>
        <v>3.5000000000000003E-2</v>
      </c>
      <c r="H21" s="99" t="s">
        <v>93</v>
      </c>
      <c r="I21" s="105">
        <v>6.1600000000000002E-2</v>
      </c>
      <c r="J21" s="105">
        <v>7.3999999999999996E-2</v>
      </c>
      <c r="K21" s="105">
        <v>8.9599999999999999E-2</v>
      </c>
      <c r="L21" s="111"/>
    </row>
    <row r="22" spans="2:12">
      <c r="B22" s="112" t="s">
        <v>4473</v>
      </c>
      <c r="C22" s="113">
        <f>(1+C17)*(1+C19)*(1+C21)</f>
        <v>1.1188005260880003</v>
      </c>
      <c r="D22" s="113">
        <f>(1+D17)*(1+D19)*(1+D21)</f>
        <v>1.1188005260880003</v>
      </c>
      <c r="E22" s="113">
        <f>(1+E17)*(1+E19)*(1+E21)</f>
        <v>1.0684311210000002</v>
      </c>
      <c r="H22" s="99"/>
      <c r="I22" s="105"/>
      <c r="J22" s="105"/>
      <c r="K22" s="105"/>
    </row>
    <row r="23" spans="2:12">
      <c r="B23" s="104" t="s">
        <v>4474</v>
      </c>
      <c r="C23" s="105">
        <v>6.4999999999999997E-3</v>
      </c>
      <c r="D23" s="105">
        <f>C23</f>
        <v>6.4999999999999997E-3</v>
      </c>
      <c r="E23" s="105">
        <f>D23</f>
        <v>6.4999999999999997E-3</v>
      </c>
      <c r="H23" s="99"/>
      <c r="I23" s="105"/>
      <c r="J23" s="105"/>
      <c r="K23" s="105"/>
    </row>
    <row r="24" spans="2:12">
      <c r="B24" s="104" t="s">
        <v>4475</v>
      </c>
      <c r="C24" s="105">
        <v>0.03</v>
      </c>
      <c r="D24" s="105">
        <f>C24</f>
        <v>0.03</v>
      </c>
      <c r="E24" s="105">
        <f>D24</f>
        <v>0.03</v>
      </c>
      <c r="H24" s="99"/>
      <c r="I24" s="105"/>
      <c r="J24" s="105"/>
      <c r="K24" s="105"/>
    </row>
    <row r="25" spans="2:12">
      <c r="B25" s="104" t="s">
        <v>4476</v>
      </c>
      <c r="C25" s="105"/>
      <c r="D25" s="105">
        <v>0.05</v>
      </c>
      <c r="E25" s="105"/>
      <c r="H25" s="99"/>
      <c r="I25" s="105">
        <v>0.02</v>
      </c>
      <c r="J25" s="105"/>
      <c r="K25" s="105">
        <v>0.05</v>
      </c>
      <c r="L25" s="95" t="s">
        <v>4477</v>
      </c>
    </row>
    <row r="26" spans="2:12">
      <c r="B26" s="104" t="s">
        <v>4478</v>
      </c>
      <c r="C26" s="105">
        <v>4.4999999999999998E-2</v>
      </c>
      <c r="D26" s="105">
        <v>4.4999999999999998E-2</v>
      </c>
      <c r="E26" s="105">
        <v>4.4999999999999998E-2</v>
      </c>
      <c r="H26" s="99"/>
      <c r="I26" s="105"/>
      <c r="J26" s="105"/>
      <c r="K26" s="105"/>
    </row>
    <row r="27" spans="2:12">
      <c r="B27" s="112" t="s">
        <v>4479</v>
      </c>
      <c r="C27" s="114">
        <f>1-SUM(C23:C26)</f>
        <v>0.91849999999999998</v>
      </c>
      <c r="D27" s="114">
        <f>1-SUM(D23:D26)</f>
        <v>0.86850000000000005</v>
      </c>
      <c r="E27" s="114">
        <f>1-SUM(E23:E26)</f>
        <v>0.91849999999999998</v>
      </c>
      <c r="H27" s="99"/>
      <c r="I27" s="105"/>
      <c r="J27" s="105"/>
      <c r="K27" s="105"/>
    </row>
    <row r="28" spans="2:12" ht="18">
      <c r="C28" s="115">
        <f>TRUNC(C22/C27-1,4)</f>
        <v>0.218</v>
      </c>
      <c r="D28" s="115">
        <f>TRUNC(D22/D27-1,4)</f>
        <v>0.28810000000000002</v>
      </c>
      <c r="E28" s="115">
        <f>E22/E27-1</f>
        <v>0.16323475340228644</v>
      </c>
      <c r="H28" s="99" t="s">
        <v>25</v>
      </c>
      <c r="I28" s="116">
        <v>0.2034</v>
      </c>
      <c r="J28" s="116">
        <v>0.22120000000000001</v>
      </c>
      <c r="K28" s="116">
        <v>0.25</v>
      </c>
    </row>
    <row r="29" spans="2:12" ht="18">
      <c r="C29" s="115"/>
      <c r="D29" s="115"/>
      <c r="E29" s="115"/>
      <c r="H29" s="117"/>
      <c r="I29" s="118"/>
      <c r="J29" s="118"/>
      <c r="K29" s="118"/>
    </row>
    <row r="30" spans="2:12">
      <c r="B30" s="95" t="s">
        <v>4484</v>
      </c>
      <c r="I30" s="111" t="s">
        <v>4480</v>
      </c>
      <c r="J30" s="111"/>
      <c r="K30" s="111"/>
    </row>
    <row r="31" spans="2:12">
      <c r="I31" s="111"/>
      <c r="J31" s="111"/>
      <c r="K31" s="111"/>
    </row>
    <row r="44" spans="2:5" ht="41.25" customHeight="1">
      <c r="B44" s="364" t="s">
        <v>4481</v>
      </c>
      <c r="C44" s="364"/>
      <c r="D44" s="364"/>
      <c r="E44" s="364"/>
    </row>
  </sheetData>
  <mergeCells count="7">
    <mergeCell ref="I10:K10"/>
    <mergeCell ref="B44:E44"/>
    <mergeCell ref="B1:E1"/>
    <mergeCell ref="B2:E2"/>
    <mergeCell ref="B3:E3"/>
    <mergeCell ref="B4:E4"/>
    <mergeCell ref="B8:E8"/>
  </mergeCells>
  <printOptions horizontalCentered="1"/>
  <pageMargins left="0.98402777777777795" right="0.78749999999999998" top="0.98402777777777795" bottom="0.78749999999999998" header="0.51180555555555496" footer="0.51180555555555496"/>
  <pageSetup paperSize="9" scale="60"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9">
    <tabColor theme="3" tint="0.39997558519241921"/>
    <pageSetUpPr fitToPage="1"/>
  </sheetPr>
  <dimension ref="A1:G55"/>
  <sheetViews>
    <sheetView view="pageBreakPreview" zoomScale="80" zoomScaleNormal="85" zoomScaleSheetLayoutView="80" workbookViewId="0">
      <selection sqref="A1:C3"/>
    </sheetView>
  </sheetViews>
  <sheetFormatPr defaultRowHeight="15"/>
  <cols>
    <col min="1" max="3" width="18.140625" customWidth="1"/>
    <col min="4" max="6" width="14.85546875" customWidth="1"/>
    <col min="7" max="7" width="24.140625" customWidth="1"/>
  </cols>
  <sheetData>
    <row r="1" spans="1:7">
      <c r="A1" s="367" t="s">
        <v>29</v>
      </c>
      <c r="B1" s="367"/>
      <c r="C1" s="367"/>
      <c r="D1" s="367" t="s">
        <v>4491</v>
      </c>
      <c r="E1" s="367"/>
      <c r="F1" s="367"/>
      <c r="G1" s="367"/>
    </row>
    <row r="2" spans="1:7">
      <c r="A2" s="367"/>
      <c r="B2" s="367"/>
      <c r="C2" s="367"/>
      <c r="D2" s="368" t="str">
        <f>'01_SINTETICO'!D2</f>
        <v>OBRA: GERADORES STI</v>
      </c>
      <c r="E2" s="369"/>
      <c r="F2" s="370"/>
      <c r="G2" s="275">
        <f>'01_SINTETICO'!J2</f>
        <v>44033</v>
      </c>
    </row>
    <row r="3" spans="1:7">
      <c r="A3" s="367"/>
      <c r="B3" s="367"/>
      <c r="C3" s="367"/>
      <c r="D3" s="371"/>
      <c r="E3" s="372"/>
      <c r="F3" s="373"/>
      <c r="G3" s="276" t="str">
        <f>'CAPA-DADOS'!E16</f>
        <v>SINAPI-MAI/2020</v>
      </c>
    </row>
    <row r="4" spans="1:7">
      <c r="A4" s="120"/>
      <c r="B4" s="121"/>
      <c r="C4" s="121"/>
      <c r="D4" s="121"/>
      <c r="E4" s="121"/>
      <c r="F4" s="121"/>
      <c r="G4" s="122"/>
    </row>
    <row r="5" spans="1:7">
      <c r="A5" s="123"/>
      <c r="B5" s="43"/>
      <c r="C5" s="43"/>
      <c r="D5" s="43"/>
      <c r="E5" s="43"/>
      <c r="F5" s="43"/>
      <c r="G5" s="124"/>
    </row>
    <row r="6" spans="1:7">
      <c r="A6" s="123"/>
      <c r="B6" s="43"/>
      <c r="C6" s="43"/>
      <c r="D6" s="43"/>
      <c r="E6" s="43"/>
      <c r="F6" s="43"/>
      <c r="G6" s="124"/>
    </row>
    <row r="7" spans="1:7">
      <c r="A7" s="123"/>
      <c r="B7" s="43"/>
      <c r="C7" s="43"/>
      <c r="D7" s="43"/>
      <c r="E7" s="43"/>
      <c r="F7" s="43"/>
      <c r="G7" s="124"/>
    </row>
    <row r="8" spans="1:7">
      <c r="A8" s="123"/>
      <c r="B8" s="43"/>
      <c r="C8" s="43"/>
      <c r="D8" s="43"/>
      <c r="E8" s="43"/>
      <c r="F8" s="43"/>
      <c r="G8" s="124"/>
    </row>
    <row r="9" spans="1:7">
      <c r="A9" s="123"/>
      <c r="B9" s="43"/>
      <c r="C9" s="43"/>
      <c r="D9" s="43"/>
      <c r="E9" s="43"/>
      <c r="F9" s="43"/>
      <c r="G9" s="124"/>
    </row>
    <row r="10" spans="1:7">
      <c r="A10" s="123"/>
      <c r="B10" s="43"/>
      <c r="C10" s="43"/>
      <c r="D10" s="43"/>
      <c r="E10" s="43"/>
      <c r="F10" s="43"/>
      <c r="G10" s="124"/>
    </row>
    <row r="11" spans="1:7">
      <c r="A11" s="123"/>
      <c r="B11" s="43"/>
      <c r="C11" s="43"/>
      <c r="D11" s="43"/>
      <c r="E11" s="43"/>
      <c r="F11" s="43"/>
      <c r="G11" s="124"/>
    </row>
    <row r="12" spans="1:7">
      <c r="A12" s="123"/>
      <c r="B12" s="43"/>
      <c r="C12" s="43"/>
      <c r="D12" s="43"/>
      <c r="E12" s="43"/>
      <c r="F12" s="43"/>
      <c r="G12" s="124"/>
    </row>
    <row r="13" spans="1:7">
      <c r="A13" s="123"/>
      <c r="B13" s="43"/>
      <c r="C13" s="43"/>
      <c r="D13" s="43"/>
      <c r="E13" s="43"/>
      <c r="F13" s="43"/>
      <c r="G13" s="124"/>
    </row>
    <row r="14" spans="1:7">
      <c r="A14" s="123"/>
      <c r="B14" s="43"/>
      <c r="C14" s="43"/>
      <c r="D14" s="43"/>
      <c r="E14" s="43"/>
      <c r="F14" s="43"/>
      <c r="G14" s="124"/>
    </row>
    <row r="15" spans="1:7">
      <c r="A15" s="123"/>
      <c r="B15" s="43"/>
      <c r="C15" s="43"/>
      <c r="D15" s="43"/>
      <c r="E15" s="43"/>
      <c r="F15" s="43"/>
      <c r="G15" s="124"/>
    </row>
    <row r="16" spans="1:7">
      <c r="A16" s="123"/>
      <c r="B16" s="43"/>
      <c r="C16" s="43"/>
      <c r="D16" s="43"/>
      <c r="E16" s="43"/>
      <c r="F16" s="43"/>
      <c r="G16" s="124"/>
    </row>
    <row r="17" spans="1:7">
      <c r="A17" s="123"/>
      <c r="B17" s="43"/>
      <c r="C17" s="43"/>
      <c r="D17" s="43"/>
      <c r="E17" s="43"/>
      <c r="F17" s="43"/>
      <c r="G17" s="124"/>
    </row>
    <row r="18" spans="1:7">
      <c r="A18" s="123"/>
      <c r="B18" s="43"/>
      <c r="C18" s="43"/>
      <c r="D18" s="43"/>
      <c r="E18" s="43"/>
      <c r="F18" s="43"/>
      <c r="G18" s="124"/>
    </row>
    <row r="19" spans="1:7">
      <c r="A19" s="123"/>
      <c r="B19" s="43"/>
      <c r="C19" s="43"/>
      <c r="D19" s="43"/>
      <c r="E19" s="43"/>
      <c r="F19" s="43"/>
      <c r="G19" s="124"/>
    </row>
    <row r="20" spans="1:7">
      <c r="A20" s="123"/>
      <c r="B20" s="43"/>
      <c r="C20" s="43"/>
      <c r="D20" s="43"/>
      <c r="E20" s="43"/>
      <c r="F20" s="43"/>
      <c r="G20" s="124"/>
    </row>
    <row r="21" spans="1:7">
      <c r="A21" s="123"/>
      <c r="B21" s="43"/>
      <c r="C21" s="43"/>
      <c r="D21" s="43"/>
      <c r="E21" s="43"/>
      <c r="F21" s="43"/>
      <c r="G21" s="124"/>
    </row>
    <row r="22" spans="1:7">
      <c r="A22" s="123"/>
      <c r="B22" s="43"/>
      <c r="C22" s="43"/>
      <c r="D22" s="43"/>
      <c r="E22" s="43"/>
      <c r="F22" s="43"/>
      <c r="G22" s="124"/>
    </row>
    <row r="23" spans="1:7">
      <c r="A23" s="123"/>
      <c r="B23" s="43"/>
      <c r="C23" s="43"/>
      <c r="D23" s="43"/>
      <c r="E23" s="43"/>
      <c r="F23" s="43"/>
      <c r="G23" s="124"/>
    </row>
    <row r="24" spans="1:7">
      <c r="A24" s="123"/>
      <c r="B24" s="43"/>
      <c r="C24" s="43"/>
      <c r="D24" s="43"/>
      <c r="E24" s="43"/>
      <c r="F24" s="43"/>
      <c r="G24" s="124"/>
    </row>
    <row r="25" spans="1:7">
      <c r="A25" s="123"/>
      <c r="B25" s="43"/>
      <c r="C25" s="43"/>
      <c r="D25" s="43"/>
      <c r="E25" s="43"/>
      <c r="F25" s="43"/>
      <c r="G25" s="124"/>
    </row>
    <row r="26" spans="1:7">
      <c r="A26" s="123"/>
      <c r="B26" s="43"/>
      <c r="C26" s="43"/>
      <c r="D26" s="43"/>
      <c r="E26" s="43"/>
      <c r="F26" s="43"/>
      <c r="G26" s="124"/>
    </row>
    <row r="27" spans="1:7">
      <c r="A27" s="123"/>
      <c r="B27" s="43"/>
      <c r="C27" s="43"/>
      <c r="D27" s="43"/>
      <c r="E27" s="43"/>
      <c r="F27" s="43"/>
      <c r="G27" s="124"/>
    </row>
    <row r="28" spans="1:7">
      <c r="A28" s="123"/>
      <c r="B28" s="43"/>
      <c r="C28" s="43"/>
      <c r="D28" s="43"/>
      <c r="E28" s="43"/>
      <c r="F28" s="43"/>
      <c r="G28" s="124"/>
    </row>
    <row r="29" spans="1:7">
      <c r="A29" s="123"/>
      <c r="B29" s="43"/>
      <c r="C29" s="43"/>
      <c r="D29" s="43"/>
      <c r="E29" s="43"/>
      <c r="F29" s="43"/>
      <c r="G29" s="124"/>
    </row>
    <row r="30" spans="1:7">
      <c r="A30" s="123"/>
      <c r="B30" s="43"/>
      <c r="C30" s="43"/>
      <c r="D30" s="43"/>
      <c r="E30" s="43"/>
      <c r="F30" s="43"/>
      <c r="G30" s="124"/>
    </row>
    <row r="31" spans="1:7">
      <c r="A31" s="123"/>
      <c r="B31" s="43"/>
      <c r="C31" s="43"/>
      <c r="D31" s="43"/>
      <c r="E31" s="43"/>
      <c r="F31" s="43"/>
      <c r="G31" s="124"/>
    </row>
    <row r="32" spans="1:7">
      <c r="A32" s="123"/>
      <c r="B32" s="43"/>
      <c r="C32" s="43"/>
      <c r="D32" s="43"/>
      <c r="E32" s="43"/>
      <c r="F32" s="43"/>
      <c r="G32" s="124"/>
    </row>
    <row r="33" spans="1:7">
      <c r="A33" s="123"/>
      <c r="B33" s="43"/>
      <c r="C33" s="43"/>
      <c r="D33" s="43"/>
      <c r="E33" s="43"/>
      <c r="F33" s="43"/>
      <c r="G33" s="124"/>
    </row>
    <row r="34" spans="1:7">
      <c r="A34" s="123"/>
      <c r="B34" s="43"/>
      <c r="C34" s="43"/>
      <c r="D34" s="43"/>
      <c r="E34" s="43"/>
      <c r="F34" s="43"/>
      <c r="G34" s="124"/>
    </row>
    <row r="35" spans="1:7">
      <c r="A35" s="123"/>
      <c r="B35" s="43"/>
      <c r="C35" s="43"/>
      <c r="D35" s="43"/>
      <c r="E35" s="43"/>
      <c r="F35" s="43"/>
      <c r="G35" s="124"/>
    </row>
    <row r="36" spans="1:7">
      <c r="A36" s="123"/>
      <c r="B36" s="43"/>
      <c r="C36" s="43"/>
      <c r="D36" s="43"/>
      <c r="E36" s="43"/>
      <c r="F36" s="43"/>
      <c r="G36" s="124"/>
    </row>
    <row r="37" spans="1:7">
      <c r="A37" s="123"/>
      <c r="B37" s="43"/>
      <c r="C37" s="43"/>
      <c r="D37" s="43"/>
      <c r="E37" s="43"/>
      <c r="F37" s="43"/>
      <c r="G37" s="124"/>
    </row>
    <row r="38" spans="1:7">
      <c r="A38" s="123"/>
      <c r="B38" s="43"/>
      <c r="C38" s="43"/>
      <c r="D38" s="43"/>
      <c r="E38" s="43"/>
      <c r="F38" s="43"/>
      <c r="G38" s="124"/>
    </row>
    <row r="39" spans="1:7">
      <c r="A39" s="123"/>
      <c r="B39" s="43"/>
      <c r="C39" s="43"/>
      <c r="D39" s="43"/>
      <c r="E39" s="43"/>
      <c r="F39" s="43"/>
      <c r="G39" s="124"/>
    </row>
    <row r="40" spans="1:7">
      <c r="A40" s="123"/>
      <c r="B40" s="43"/>
      <c r="C40" s="43"/>
      <c r="D40" s="43"/>
      <c r="E40" s="43"/>
      <c r="F40" s="43"/>
      <c r="G40" s="124"/>
    </row>
    <row r="41" spans="1:7">
      <c r="A41" s="123"/>
      <c r="B41" s="43"/>
      <c r="C41" s="43"/>
      <c r="D41" s="43"/>
      <c r="E41" s="43"/>
      <c r="F41" s="43"/>
      <c r="G41" s="124"/>
    </row>
    <row r="42" spans="1:7">
      <c r="A42" s="123"/>
      <c r="B42" s="43"/>
      <c r="C42" s="43"/>
      <c r="D42" s="43"/>
      <c r="E42" s="43"/>
      <c r="F42" s="43"/>
      <c r="G42" s="124"/>
    </row>
    <row r="43" spans="1:7">
      <c r="A43" s="123"/>
      <c r="B43" s="43"/>
      <c r="C43" s="43"/>
      <c r="D43" s="43"/>
      <c r="E43" s="43"/>
      <c r="F43" s="43"/>
      <c r="G43" s="124"/>
    </row>
    <row r="44" spans="1:7">
      <c r="A44" s="123"/>
      <c r="B44" s="43"/>
      <c r="C44" s="43"/>
      <c r="D44" s="43"/>
      <c r="E44" s="43"/>
      <c r="F44" s="43"/>
      <c r="G44" s="124"/>
    </row>
    <row r="45" spans="1:7">
      <c r="A45" s="123"/>
      <c r="B45" s="43"/>
      <c r="C45" s="43"/>
      <c r="D45" s="43"/>
      <c r="E45" s="43"/>
      <c r="F45" s="43"/>
      <c r="G45" s="124"/>
    </row>
    <row r="46" spans="1:7">
      <c r="A46" s="123"/>
      <c r="B46" s="43"/>
      <c r="C46" s="43"/>
      <c r="D46" s="43"/>
      <c r="E46" s="43"/>
      <c r="F46" s="43"/>
      <c r="G46" s="124"/>
    </row>
    <row r="47" spans="1:7">
      <c r="A47" s="123"/>
      <c r="B47" s="43"/>
      <c r="C47" s="43"/>
      <c r="D47" s="43"/>
      <c r="E47" s="43"/>
      <c r="F47" s="43"/>
      <c r="G47" s="124"/>
    </row>
    <row r="48" spans="1:7">
      <c r="A48" s="123"/>
      <c r="B48" s="43"/>
      <c r="C48" s="43"/>
      <c r="D48" s="43"/>
      <c r="E48" s="43"/>
      <c r="F48" s="43"/>
      <c r="G48" s="124"/>
    </row>
    <row r="49" spans="1:7">
      <c r="A49" s="123"/>
      <c r="B49" s="43"/>
      <c r="C49" s="43"/>
      <c r="D49" s="43"/>
      <c r="E49" s="43"/>
      <c r="F49" s="43"/>
      <c r="G49" s="124"/>
    </row>
    <row r="50" spans="1:7">
      <c r="A50" s="123"/>
      <c r="B50" s="43"/>
      <c r="C50" s="43"/>
      <c r="D50" s="43"/>
      <c r="E50" s="43"/>
      <c r="F50" s="43"/>
      <c r="G50" s="124"/>
    </row>
    <row r="51" spans="1:7">
      <c r="A51" s="123"/>
      <c r="B51" s="43"/>
      <c r="C51" s="43"/>
      <c r="D51" s="43"/>
      <c r="E51" s="43"/>
      <c r="F51" s="43"/>
      <c r="G51" s="124"/>
    </row>
    <row r="52" spans="1:7">
      <c r="A52" s="123"/>
      <c r="B52" s="43"/>
      <c r="C52" s="43"/>
      <c r="D52" s="43"/>
      <c r="E52" s="43"/>
      <c r="F52" s="43"/>
      <c r="G52" s="124"/>
    </row>
    <row r="53" spans="1:7">
      <c r="A53" s="123" t="s">
        <v>18711</v>
      </c>
      <c r="B53" s="43"/>
      <c r="C53" s="43"/>
      <c r="D53" s="43"/>
      <c r="E53" s="43"/>
      <c r="F53" s="43"/>
      <c r="G53" s="124"/>
    </row>
    <row r="54" spans="1:7">
      <c r="A54" s="123"/>
      <c r="B54" s="43"/>
      <c r="C54" s="43"/>
      <c r="D54" s="43"/>
      <c r="E54" s="43"/>
      <c r="F54" s="43"/>
      <c r="G54" s="124"/>
    </row>
    <row r="55" spans="1:7">
      <c r="A55" s="125"/>
      <c r="B55" s="126"/>
      <c r="C55" s="126"/>
      <c r="D55" s="126"/>
      <c r="E55" s="126"/>
      <c r="F55" s="126"/>
      <c r="G55" s="127"/>
    </row>
  </sheetData>
  <mergeCells count="3">
    <mergeCell ref="A1:C3"/>
    <mergeCell ref="D1:G1"/>
    <mergeCell ref="D2:F3"/>
  </mergeCells>
  <pageMargins left="0.25" right="0.25" top="0.75" bottom="0.75" header="0.3" footer="0.3"/>
  <pageSetup paperSize="9" scale="82"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tabColor theme="3" tint="0.39997558519241921"/>
    <pageSetUpPr fitToPage="1"/>
  </sheetPr>
  <dimension ref="A1:O95"/>
  <sheetViews>
    <sheetView view="pageBreakPreview" zoomScale="85" zoomScaleNormal="70" zoomScaleSheetLayoutView="85" zoomScalePageLayoutView="70" workbookViewId="0">
      <selection sqref="A1:C3"/>
    </sheetView>
  </sheetViews>
  <sheetFormatPr defaultRowHeight="15"/>
  <cols>
    <col min="1" max="1" width="10.7109375" style="136" bestFit="1" customWidth="1"/>
    <col min="2" max="2" width="17.85546875" style="144" customWidth="1"/>
    <col min="3" max="3" width="74.140625" style="136" customWidth="1"/>
    <col min="4" max="6" width="10.5703125" style="94" bestFit="1" customWidth="1"/>
    <col min="7" max="7" width="14.140625" style="167" bestFit="1" customWidth="1"/>
    <col min="8" max="8" width="13.42578125" style="165" bestFit="1" customWidth="1"/>
    <col min="9" max="9" width="14.42578125" style="165" bestFit="1" customWidth="1"/>
    <col min="10" max="11" width="13.42578125" style="166" customWidth="1"/>
    <col min="12" max="12" width="9.140625" style="165"/>
    <col min="13" max="13" width="10.7109375" style="165" bestFit="1" customWidth="1"/>
    <col min="14" max="15" width="21.7109375" style="165" bestFit="1" customWidth="1"/>
    <col min="16" max="16384" width="9.140625" style="165"/>
  </cols>
  <sheetData>
    <row r="1" spans="1:15" s="25" customFormat="1" ht="22.5" customHeight="1">
      <c r="A1" s="380" t="s">
        <v>27</v>
      </c>
      <c r="B1" s="380"/>
      <c r="C1" s="380"/>
      <c r="D1" s="374" t="s">
        <v>4894</v>
      </c>
      <c r="E1" s="374"/>
      <c r="F1" s="374"/>
      <c r="G1" s="374"/>
      <c r="H1" s="374"/>
      <c r="I1" s="374"/>
      <c r="J1" s="374"/>
      <c r="K1" s="374"/>
    </row>
    <row r="2" spans="1:15" s="25" customFormat="1" ht="22.5" customHeight="1">
      <c r="A2" s="380"/>
      <c r="B2" s="380"/>
      <c r="C2" s="380"/>
      <c r="D2" s="375" t="str">
        <f>'01_SINTETICO'!D2</f>
        <v>OBRA: GERADORES STI</v>
      </c>
      <c r="E2" s="375"/>
      <c r="F2" s="375"/>
      <c r="G2" s="375"/>
      <c r="H2" s="375"/>
      <c r="I2" s="375"/>
      <c r="J2" s="376">
        <f>'CAPA-DADOS'!E13</f>
        <v>44033</v>
      </c>
      <c r="K2" s="376"/>
    </row>
    <row r="3" spans="1:15" s="25" customFormat="1" ht="22.5" customHeight="1">
      <c r="A3" s="380"/>
      <c r="B3" s="380"/>
      <c r="C3" s="380"/>
      <c r="D3" s="375"/>
      <c r="E3" s="375"/>
      <c r="F3" s="375"/>
      <c r="G3" s="375"/>
      <c r="H3" s="375"/>
      <c r="I3" s="375"/>
      <c r="J3" s="376" t="str">
        <f>'CAPA-DADOS'!E16</f>
        <v>SINAPI-MAI/2020</v>
      </c>
      <c r="K3" s="377"/>
      <c r="N3" s="206">
        <f>SUM(I7:I1048576)</f>
        <v>356351.951560841</v>
      </c>
      <c r="O3" s="184">
        <f>'01_SINTETICO'!I117</f>
        <v>356351.951560841</v>
      </c>
    </row>
    <row r="4" spans="1:15" s="28" customFormat="1">
      <c r="A4" s="311" t="s">
        <v>3</v>
      </c>
      <c r="B4" s="312" t="s">
        <v>0</v>
      </c>
      <c r="C4" s="312" t="s">
        <v>4</v>
      </c>
      <c r="D4" s="313" t="s">
        <v>1</v>
      </c>
      <c r="E4" s="313" t="s">
        <v>2</v>
      </c>
      <c r="F4" s="314" t="s">
        <v>5</v>
      </c>
      <c r="G4" s="378" t="s">
        <v>26</v>
      </c>
      <c r="H4" s="378"/>
      <c r="I4" s="378"/>
      <c r="J4" s="379" t="s">
        <v>34</v>
      </c>
      <c r="K4" s="379"/>
    </row>
    <row r="5" spans="1:15" s="28" customFormat="1">
      <c r="A5" s="311"/>
      <c r="B5" s="312"/>
      <c r="C5" s="312"/>
      <c r="D5" s="313"/>
      <c r="E5" s="313"/>
      <c r="F5" s="314"/>
      <c r="G5" s="168" t="s">
        <v>7</v>
      </c>
      <c r="H5" s="169" t="s">
        <v>8</v>
      </c>
      <c r="I5" s="169" t="s">
        <v>35</v>
      </c>
      <c r="J5" s="170" t="s">
        <v>31</v>
      </c>
      <c r="K5" s="170" t="s">
        <v>4893</v>
      </c>
    </row>
    <row r="6" spans="1:15" s="28" customFormat="1">
      <c r="A6" s="236" t="s">
        <v>9542</v>
      </c>
      <c r="B6" s="205" t="s">
        <v>9543</v>
      </c>
      <c r="C6" s="236" t="s">
        <v>9544</v>
      </c>
      <c r="D6" s="205" t="s">
        <v>9545</v>
      </c>
      <c r="E6" s="236" t="s">
        <v>9546</v>
      </c>
      <c r="F6" s="205" t="s">
        <v>9547</v>
      </c>
      <c r="G6" s="236" t="s">
        <v>9548</v>
      </c>
      <c r="H6" s="205" t="s">
        <v>9549</v>
      </c>
      <c r="I6" s="236" t="s">
        <v>9550</v>
      </c>
      <c r="J6" s="205" t="s">
        <v>9551</v>
      </c>
      <c r="K6" s="236" t="s">
        <v>9552</v>
      </c>
    </row>
    <row r="7" spans="1:15" s="32" customFormat="1" ht="25.5">
      <c r="A7" s="234" t="s">
        <v>18666</v>
      </c>
      <c r="B7" s="277" t="s">
        <v>18471</v>
      </c>
      <c r="C7" s="237" t="str">
        <f>VLOOKUP($A7,'01_SINTETICO'!$A:$M,3,FALSE)</f>
        <v>GRUPO GERADOR DIESEL, SEM CARENAGEM, POTENCIA STANDART ENTRE 80 E 90 KVA, VELOCIDADE DE 1800 RPM, FREQUENCIA DE 60 HZ</v>
      </c>
      <c r="D7" s="237" t="str">
        <f>VLOOKUP($A7,'01_SINTETICO'!$A:$M,4,FALSE)</f>
        <v>SER.CG</v>
      </c>
      <c r="E7" s="238" t="str">
        <f>VLOOKUP($A7,'01_SINTETICO'!$A:$M,5,FALSE)</f>
        <v>UN</v>
      </c>
      <c r="F7" s="238">
        <f>VLOOKUP($A7,'01_SINTETICO'!$A:$M,6,FALSE)</f>
        <v>2</v>
      </c>
      <c r="G7" s="239">
        <f>VLOOKUP($A7,'01_SINTETICO'!$A:$M,11,FALSE)</f>
        <v>178434.88</v>
      </c>
      <c r="H7" s="239">
        <f>VLOOKUP($A7,'01_SINTETICO'!$A:$M,12,FALSE)</f>
        <v>0</v>
      </c>
      <c r="I7" s="239">
        <f>VLOOKUP($A7,'01_SINTETICO'!$A:$M,13,FALSE)</f>
        <v>178434.88</v>
      </c>
      <c r="J7" s="231">
        <f>I7/SUM($I$7:$I$1048576)</f>
        <v>0.5007265407652336</v>
      </c>
      <c r="K7" s="235">
        <f>J7</f>
        <v>0.5007265407652336</v>
      </c>
    </row>
    <row r="8" spans="1:15" s="32" customFormat="1" ht="25.5">
      <c r="A8" s="234" t="s">
        <v>18649</v>
      </c>
      <c r="B8" s="277" t="s">
        <v>18443</v>
      </c>
      <c r="C8" s="237" t="str">
        <f>VLOOKUP($A8,'01_SINTETICO'!$A:$M,3,FALSE)</f>
        <v>CABO DE COBRE FLEXÍVEL ISOLADO, 95 MM², ANTI-CHAMA 0,6/1,0 KV, PARA DISTRIBUIÇÃO - FORNECIMENTO E INSTALAÇÃO. AF_12/2015</v>
      </c>
      <c r="D8" s="237" t="str">
        <f>VLOOKUP($A8,'01_SINTETICO'!$A:$M,4,FALSE)</f>
        <v>SER.CG</v>
      </c>
      <c r="E8" s="238" t="str">
        <f>VLOOKUP($A8,'01_SINTETICO'!$A:$M,5,FALSE)</f>
        <v>M</v>
      </c>
      <c r="F8" s="238">
        <f>VLOOKUP($A8,'01_SINTETICO'!$A:$M,6,FALSE)</f>
        <v>500</v>
      </c>
      <c r="G8" s="239">
        <f>VLOOKUP($A8,'01_SINTETICO'!$A:$M,11,FALSE)</f>
        <v>29857.479539999997</v>
      </c>
      <c r="H8" s="239">
        <f>VLOOKUP($A8,'01_SINTETICO'!$A:$M,12,FALSE)</f>
        <v>2026.8328931136002</v>
      </c>
      <c r="I8" s="239">
        <f>VLOOKUP($A8,'01_SINTETICO'!$A:$M,13,FALSE)</f>
        <v>31884.312433113599</v>
      </c>
      <c r="J8" s="231">
        <f>I8/SUM($I$7:$I$1048576)</f>
        <v>8.9474218657870599E-2</v>
      </c>
      <c r="K8" s="235">
        <f>K7+J8</f>
        <v>0.59020075942310424</v>
      </c>
    </row>
    <row r="9" spans="1:15" ht="25.5">
      <c r="A9" s="234" t="s">
        <v>18650</v>
      </c>
      <c r="B9" s="277" t="s">
        <v>18444</v>
      </c>
      <c r="C9" s="237" t="str">
        <f>VLOOKUP($A9,'01_SINTETICO'!$A:$M,3,FALSE)</f>
        <v>CABO DE COBRE FLEXÍVEL ISOLADO, 185 MM², ANTI-CHAMA 0,6/1,0 KV, PARA DISTRIBUIÇÃO - FORNECIMENTO E INSTALAÇÃO. AF_12/2015</v>
      </c>
      <c r="D9" s="237" t="str">
        <f>VLOOKUP($A9,'01_SINTETICO'!$A:$M,4,FALSE)</f>
        <v>SER.CG</v>
      </c>
      <c r="E9" s="238" t="str">
        <f>VLOOKUP($A9,'01_SINTETICO'!$A:$M,5,FALSE)</f>
        <v>M</v>
      </c>
      <c r="F9" s="238">
        <f>VLOOKUP($A9,'01_SINTETICO'!$A:$M,6,FALSE)</f>
        <v>150</v>
      </c>
      <c r="G9" s="239">
        <f>VLOOKUP($A9,'01_SINTETICO'!$A:$M,11,FALSE)</f>
        <v>17640.194732999997</v>
      </c>
      <c r="H9" s="239">
        <f>VLOOKUP($A9,'01_SINTETICO'!$A:$M,12,FALSE)</f>
        <v>1007.08259376582</v>
      </c>
      <c r="I9" s="239">
        <f>VLOOKUP($A9,'01_SINTETICO'!$A:$M,13,FALSE)</f>
        <v>18647.277326765816</v>
      </c>
      <c r="J9" s="231">
        <f t="shared" ref="J9:J72" si="0">I9/SUM($I$7:$I$1048576)</f>
        <v>5.232825930962276E-2</v>
      </c>
      <c r="K9" s="235">
        <f t="shared" ref="K9:K72" si="1">K8+J9</f>
        <v>0.64252901873272705</v>
      </c>
    </row>
    <row r="10" spans="1:15">
      <c r="A10" s="234" t="s">
        <v>18705</v>
      </c>
      <c r="B10" s="277" t="s">
        <v>18546</v>
      </c>
      <c r="C10" s="237" t="str">
        <f>VLOOKUP($A10,'01_SINTETICO'!$A:$M,3,FALSE)</f>
        <v>TRANSPORTE E MOVIMENTACAO DE GRUPOS GERADORES</v>
      </c>
      <c r="D10" s="237" t="str">
        <f>VLOOKUP($A10,'01_SINTETICO'!$A:$M,4,FALSE)</f>
        <v>SER.CG</v>
      </c>
      <c r="E10" s="238" t="str">
        <f>VLOOKUP($A10,'01_SINTETICO'!$A:$M,5,FALSE)</f>
        <v>UN</v>
      </c>
      <c r="F10" s="238">
        <f>VLOOKUP($A10,'01_SINTETICO'!$A:$M,6,FALSE)</f>
        <v>2</v>
      </c>
      <c r="G10" s="239">
        <f>VLOOKUP($A10,'01_SINTETICO'!$A:$M,11,FALSE)</f>
        <v>15161.176799999999</v>
      </c>
      <c r="H10" s="239">
        <f>VLOOKUP($A10,'01_SINTETICO'!$A:$M,12,FALSE)</f>
        <v>1817.551761872</v>
      </c>
      <c r="I10" s="239">
        <f>VLOOKUP($A10,'01_SINTETICO'!$A:$M,13,FALSE)</f>
        <v>16978.728561871998</v>
      </c>
      <c r="J10" s="231">
        <f t="shared" si="0"/>
        <v>4.7645953635175112E-2</v>
      </c>
      <c r="K10" s="235">
        <f t="shared" si="1"/>
        <v>0.69017497236790215</v>
      </c>
    </row>
    <row r="11" spans="1:15">
      <c r="A11" s="234" t="s">
        <v>18707</v>
      </c>
      <c r="B11" s="277" t="s">
        <v>18550</v>
      </c>
      <c r="C11" s="237" t="str">
        <f>VLOOKUP($A11,'01_SINTETICO'!$A:$M,3,FALSE)</f>
        <v>TUBO AÇO CARBONO PRETO SEM COSTURA SCHEDULE 40 DE 4”</v>
      </c>
      <c r="D11" s="237" t="str">
        <f>VLOOKUP($A11,'01_SINTETICO'!$A:$M,4,FALSE)</f>
        <v>SER.CG</v>
      </c>
      <c r="E11" s="238" t="str">
        <f>VLOOKUP($A11,'01_SINTETICO'!$A:$M,5,FALSE)</f>
        <v>M</v>
      </c>
      <c r="F11" s="238">
        <f>VLOOKUP($A11,'01_SINTETICO'!$A:$M,6,FALSE)</f>
        <v>60</v>
      </c>
      <c r="G11" s="239">
        <f>VLOOKUP($A11,'01_SINTETICO'!$A:$M,11,FALSE)</f>
        <v>11760.033599999997</v>
      </c>
      <c r="H11" s="239">
        <f>VLOOKUP($A11,'01_SINTETICO'!$A:$M,12,FALSE)</f>
        <v>3407.90955351</v>
      </c>
      <c r="I11" s="239">
        <f>VLOOKUP($A11,'01_SINTETICO'!$A:$M,13,FALSE)</f>
        <v>15167.943153509998</v>
      </c>
      <c r="J11" s="231">
        <f t="shared" si="0"/>
        <v>4.2564501434813475E-2</v>
      </c>
      <c r="K11" s="235">
        <f t="shared" si="1"/>
        <v>0.73273947380271565</v>
      </c>
      <c r="M11" s="278"/>
    </row>
    <row r="12" spans="1:15">
      <c r="A12" s="234" t="s">
        <v>18704</v>
      </c>
      <c r="B12" s="277" t="s">
        <v>18544</v>
      </c>
      <c r="C12" s="237" t="str">
        <f>VLOOKUP($A12,'01_SINTETICO'!$A:$M,3,FALSE)</f>
        <v>SILENCIOSO HOSPITALAR 4”</v>
      </c>
      <c r="D12" s="237" t="str">
        <f>VLOOKUP($A12,'01_SINTETICO'!$A:$M,4,FALSE)</f>
        <v>SER.CG</v>
      </c>
      <c r="E12" s="238" t="str">
        <f>VLOOKUP($A12,'01_SINTETICO'!$A:$M,5,FALSE)</f>
        <v>UN</v>
      </c>
      <c r="F12" s="238">
        <f>VLOOKUP($A12,'01_SINTETICO'!$A:$M,6,FALSE)</f>
        <v>2</v>
      </c>
      <c r="G12" s="239">
        <f>VLOOKUP($A12,'01_SINTETICO'!$A:$M,11,FALSE)</f>
        <v>10466.49324</v>
      </c>
      <c r="H12" s="239">
        <f>VLOOKUP($A12,'01_SINTETICO'!$A:$M,12,FALSE)</f>
        <v>908.77588093600002</v>
      </c>
      <c r="I12" s="239">
        <f>VLOOKUP($A12,'01_SINTETICO'!$A:$M,13,FALSE)</f>
        <v>11375.269120936</v>
      </c>
      <c r="J12" s="231">
        <f t="shared" si="0"/>
        <v>3.1921444715292562E-2</v>
      </c>
      <c r="K12" s="235">
        <f t="shared" si="1"/>
        <v>0.76466091851800821</v>
      </c>
    </row>
    <row r="13" spans="1:15">
      <c r="A13" s="234" t="s">
        <v>15821</v>
      </c>
      <c r="B13" s="237" t="s">
        <v>9298</v>
      </c>
      <c r="C13" s="237" t="str">
        <f>VLOOKUP($A13,'01_SINTETICO'!$A:$M,3,FALSE)</f>
        <v>ENCARREGADO GERAL DE OBRAS COM ENCARGOS COMPLEMENTARES</v>
      </c>
      <c r="D13" s="237" t="str">
        <f>VLOOKUP($A13,'01_SINTETICO'!$A:$M,4,FALSE)</f>
        <v>SER.CG</v>
      </c>
      <c r="E13" s="238" t="str">
        <f>VLOOKUP($A13,'01_SINTETICO'!$A:$M,5,FALSE)</f>
        <v>MÊS</v>
      </c>
      <c r="F13" s="238">
        <f>VLOOKUP($A13,'01_SINTETICO'!$A:$M,6,FALSE)</f>
        <v>1</v>
      </c>
      <c r="G13" s="239">
        <f>VLOOKUP($A13,'01_SINTETICO'!$A:$M,11,FALSE)</f>
        <v>332.16077999999999</v>
      </c>
      <c r="H13" s="239">
        <f>VLOOKUP($A13,'01_SINTETICO'!$A:$M,12,FALSE)</f>
        <v>6789.5247301376012</v>
      </c>
      <c r="I13" s="239">
        <f>VLOOKUP($A13,'01_SINTETICO'!$A:$M,13,FALSE)</f>
        <v>7121.6855101376013</v>
      </c>
      <c r="J13" s="231">
        <f t="shared" si="0"/>
        <v>1.9984976871725353E-2</v>
      </c>
      <c r="K13" s="235">
        <f t="shared" si="1"/>
        <v>0.78464589538973362</v>
      </c>
    </row>
    <row r="14" spans="1:15" ht="25.5">
      <c r="A14" s="234" t="s">
        <v>15823</v>
      </c>
      <c r="B14" s="277" t="s">
        <v>18423</v>
      </c>
      <c r="C14" s="237" t="str">
        <f>VLOOKUP($A14,'01_SINTETICO'!$A:$M,3,FALSE)</f>
        <v>ENGENHEIRO ELETRICISTA COM ENCARGOS COMPLEMENTARES</v>
      </c>
      <c r="D14" s="237" t="str">
        <f>VLOOKUP($A14,'01_SINTETICO'!$A:$M,4,FALSE)</f>
        <v>SER.CG</v>
      </c>
      <c r="E14" s="238" t="str">
        <f>VLOOKUP($A14,'01_SINTETICO'!$A:$M,5,FALSE)</f>
        <v>MÊS</v>
      </c>
      <c r="F14" s="238">
        <f>VLOOKUP($A14,'01_SINTETICO'!$A:$M,6,FALSE)</f>
        <v>0.3</v>
      </c>
      <c r="G14" s="239">
        <f>VLOOKUP($A14,'01_SINTETICO'!$A:$M,11,FALSE)</f>
        <v>68.950979999999987</v>
      </c>
      <c r="H14" s="239">
        <f>VLOOKUP($A14,'01_SINTETICO'!$A:$M,12,FALSE)</f>
        <v>5198.3083564750805</v>
      </c>
      <c r="I14" s="239">
        <f>VLOOKUP($A14,'01_SINTETICO'!$A:$M,13,FALSE)</f>
        <v>5267.2593364750801</v>
      </c>
      <c r="J14" s="231">
        <f t="shared" si="0"/>
        <v>1.4781059324648557E-2</v>
      </c>
      <c r="K14" s="235">
        <f t="shared" si="1"/>
        <v>0.79942695471438219</v>
      </c>
    </row>
    <row r="15" spans="1:15">
      <c r="A15" s="234" t="s">
        <v>18642</v>
      </c>
      <c r="B15" s="277" t="s">
        <v>18424</v>
      </c>
      <c r="C15" s="237" t="str">
        <f>VLOOKUP($A15,'01_SINTETICO'!$A:$M,3,FALSE)</f>
        <v>ENGENHEIRO MECANICO COM ENCARGOS COMPLEMENTARES</v>
      </c>
      <c r="D15" s="237" t="str">
        <f>VLOOKUP($A15,'01_SINTETICO'!$A:$M,4,FALSE)</f>
        <v>SER.CG</v>
      </c>
      <c r="E15" s="238" t="str">
        <f>VLOOKUP($A15,'01_SINTETICO'!$A:$M,5,FALSE)</f>
        <v>MÊS</v>
      </c>
      <c r="F15" s="238">
        <f>VLOOKUP($A15,'01_SINTETICO'!$A:$M,6,FALSE)</f>
        <v>0.3</v>
      </c>
      <c r="G15" s="239">
        <f>VLOOKUP($A15,'01_SINTETICO'!$A:$M,11,FALSE)</f>
        <v>68.950979999999987</v>
      </c>
      <c r="H15" s="239">
        <f>VLOOKUP($A15,'01_SINTETICO'!$A:$M,12,FALSE)</f>
        <v>5198.3083564750805</v>
      </c>
      <c r="I15" s="239">
        <f>VLOOKUP($A15,'01_SINTETICO'!$A:$M,13,FALSE)</f>
        <v>5267.2593364750801</v>
      </c>
      <c r="J15" s="231">
        <f t="shared" si="0"/>
        <v>1.4781059324648557E-2</v>
      </c>
      <c r="K15" s="235">
        <f t="shared" si="1"/>
        <v>0.81420801403903076</v>
      </c>
    </row>
    <row r="16" spans="1:15" ht="25.5">
      <c r="A16" s="234" t="s">
        <v>18644</v>
      </c>
      <c r="B16" s="277" t="s">
        <v>18438</v>
      </c>
      <c r="C16" s="237" t="str">
        <f>VLOOKUP($A16,'01_SINTETICO'!$A:$M,3,FALSE)</f>
        <v>CABO DE COBRE FLEXÍVEL ISOLADO, 16 MM², ANTI-CHAMA 0,6/1,0 KV, PARA CIRCUITOS TERMINAIS - FORNECIMENTO E INSTALAÇÃO. AF_12/2015</v>
      </c>
      <c r="D16" s="237" t="str">
        <f>VLOOKUP($A16,'01_SINTETICO'!$A:$M,4,FALSE)</f>
        <v>SER.CG</v>
      </c>
      <c r="E16" s="238" t="str">
        <f>VLOOKUP($A16,'01_SINTETICO'!$A:$M,5,FALSE)</f>
        <v>M</v>
      </c>
      <c r="F16" s="238">
        <f>VLOOKUP($A16,'01_SINTETICO'!$A:$M,6,FALSE)</f>
        <v>250</v>
      </c>
      <c r="G16" s="239">
        <f>VLOOKUP($A16,'01_SINTETICO'!$A:$M,11,FALSE)</f>
        <v>3418.1952000000001</v>
      </c>
      <c r="H16" s="239">
        <f>VLOOKUP($A16,'01_SINTETICO'!$A:$M,12,FALSE)</f>
        <v>910.49133870337505</v>
      </c>
      <c r="I16" s="239">
        <f>VLOOKUP($A16,'01_SINTETICO'!$A:$M,13,FALSE)</f>
        <v>4328.6865387033749</v>
      </c>
      <c r="J16" s="231">
        <f t="shared" si="0"/>
        <v>1.2147222765985963E-2</v>
      </c>
      <c r="K16" s="235">
        <f t="shared" si="1"/>
        <v>0.82635523680501677</v>
      </c>
    </row>
    <row r="17" spans="1:11" ht="25.5">
      <c r="A17" s="234" t="s">
        <v>15833</v>
      </c>
      <c r="B17" s="277" t="s">
        <v>18432</v>
      </c>
      <c r="C17" s="237" t="str">
        <f>VLOOKUP($A17,'01_SINTETICO'!$A:$M,3,FALSE)</f>
        <v>PORTA CORTA-FOGO DUPLA 1800X210X50 MM C/ FECH/BATENTE/TRINCO – ACABAMENTO EM CHAPA GALVANIZADA</v>
      </c>
      <c r="D17" s="237" t="str">
        <f>VLOOKUP($A17,'01_SINTETICO'!$A:$M,4,FALSE)</f>
        <v>SER.CG</v>
      </c>
      <c r="E17" s="238" t="str">
        <f>VLOOKUP($A17,'01_SINTETICO'!$A:$M,5,FALSE)</f>
        <v>UN</v>
      </c>
      <c r="F17" s="238">
        <f>VLOOKUP($A17,'01_SINTETICO'!$A:$M,6,FALSE)</f>
        <v>1</v>
      </c>
      <c r="G17" s="239">
        <f>VLOOKUP($A17,'01_SINTETICO'!$A:$M,11,FALSE)</f>
        <v>4225.8000998287198</v>
      </c>
      <c r="H17" s="239">
        <f>VLOOKUP($A17,'01_SINTETICO'!$A:$M,12,FALSE)</f>
        <v>88.258333132226056</v>
      </c>
      <c r="I17" s="239">
        <f>VLOOKUP($A17,'01_SINTETICO'!$A:$M,13,FALSE)</f>
        <v>4314.0584329609455</v>
      </c>
      <c r="J17" s="231">
        <f t="shared" si="0"/>
        <v>1.2106173164101204E-2</v>
      </c>
      <c r="K17" s="235">
        <f t="shared" si="1"/>
        <v>0.838461409969118</v>
      </c>
    </row>
    <row r="18" spans="1:11" ht="25.5">
      <c r="A18" s="234" t="s">
        <v>18648</v>
      </c>
      <c r="B18" s="277" t="s">
        <v>18442</v>
      </c>
      <c r="C18" s="237" t="str">
        <f>VLOOKUP($A18,'01_SINTETICO'!$A:$M,3,FALSE)</f>
        <v>CABO DE COBRE FLEXÍVEL ISOLADO, 50 MM², ANTI-CHAMA 0,6/1,0 KV, PARA DISTRIBUIÇÃO - FORNECIMENTO E INSTALAÇÃO. AF_12/2015</v>
      </c>
      <c r="D18" s="237" t="str">
        <f>VLOOKUP($A18,'01_SINTETICO'!$A:$M,4,FALSE)</f>
        <v>SER.CG</v>
      </c>
      <c r="E18" s="238" t="str">
        <f>VLOOKUP($A18,'01_SINTETICO'!$A:$M,5,FALSE)</f>
        <v>M</v>
      </c>
      <c r="F18" s="238">
        <f>VLOOKUP($A18,'01_SINTETICO'!$A:$M,6,FALSE)</f>
        <v>120</v>
      </c>
      <c r="G18" s="239">
        <f>VLOOKUP($A18,'01_SINTETICO'!$A:$M,11,FALSE)</f>
        <v>3918.6285263999998</v>
      </c>
      <c r="H18" s="239">
        <f>VLOOKUP($A18,'01_SINTETICO'!$A:$M,12,FALSE)</f>
        <v>330.62711568915608</v>
      </c>
      <c r="I18" s="239">
        <f>VLOOKUP($A18,'01_SINTETICO'!$A:$M,13,FALSE)</f>
        <v>4249.255642089156</v>
      </c>
      <c r="J18" s="231">
        <f t="shared" si="0"/>
        <v>1.1924322635184639E-2</v>
      </c>
      <c r="K18" s="235">
        <f t="shared" si="1"/>
        <v>0.85038573260430261</v>
      </c>
    </row>
    <row r="19" spans="1:11">
      <c r="A19" s="234" t="s">
        <v>18674</v>
      </c>
      <c r="B19" s="277" t="s">
        <v>18486</v>
      </c>
      <c r="C19" s="237" t="str">
        <f>VLOOKUP($A19,'01_SINTETICO'!$A:$M,3,FALSE)</f>
        <v>CAIXA PARA QUADRO DE COMANDO METÁLICA DE SOBREPOR 80X60X25 CM</v>
      </c>
      <c r="D19" s="237" t="str">
        <f>VLOOKUP($A19,'01_SINTETICO'!$A:$M,4,FALSE)</f>
        <v>SER.CG</v>
      </c>
      <c r="E19" s="238" t="str">
        <f>VLOOKUP($A19,'01_SINTETICO'!$A:$M,5,FALSE)</f>
        <v>UN</v>
      </c>
      <c r="F19" s="238">
        <f>VLOOKUP($A19,'01_SINTETICO'!$A:$M,6,FALSE)</f>
        <v>5</v>
      </c>
      <c r="G19" s="239">
        <f>VLOOKUP($A19,'01_SINTETICO'!$A:$M,11,FALSE)</f>
        <v>3513.2600999999995</v>
      </c>
      <c r="H19" s="239">
        <f>VLOOKUP($A19,'01_SINTETICO'!$A:$M,12,FALSE)</f>
        <v>316.69263954900003</v>
      </c>
      <c r="I19" s="239">
        <f>VLOOKUP($A19,'01_SINTETICO'!$A:$M,13,FALSE)</f>
        <v>3829.9527395489995</v>
      </c>
      <c r="J19" s="231">
        <f t="shared" si="0"/>
        <v>1.0747668766155474E-2</v>
      </c>
      <c r="K19" s="235">
        <f t="shared" si="1"/>
        <v>0.86113340137045813</v>
      </c>
    </row>
    <row r="20" spans="1:11">
      <c r="A20" s="234" t="s">
        <v>18669</v>
      </c>
      <c r="B20" s="277" t="s">
        <v>18476</v>
      </c>
      <c r="C20" s="237" t="str">
        <f>VLOOKUP($A20,'01_SINTETICO'!$A:$M,3,FALSE)</f>
        <v>LEITO PESADO 500X100X3000MM</v>
      </c>
      <c r="D20" s="237" t="str">
        <f>VLOOKUP($A20,'01_SINTETICO'!$A:$M,4,FALSE)</f>
        <v>SER.CG</v>
      </c>
      <c r="E20" s="238" t="str">
        <f>VLOOKUP($A20,'01_SINTETICO'!$A:$M,5,FALSE)</f>
        <v>UN</v>
      </c>
      <c r="F20" s="238">
        <f>VLOOKUP($A20,'01_SINTETICO'!$A:$M,6,FALSE)</f>
        <v>20</v>
      </c>
      <c r="G20" s="239">
        <f>VLOOKUP($A20,'01_SINTETICO'!$A:$M,11,FALSE)</f>
        <v>3207.1986240000001</v>
      </c>
      <c r="H20" s="239">
        <f>VLOOKUP($A20,'01_SINTETICO'!$A:$M,12,FALSE)</f>
        <v>202.68328931136003</v>
      </c>
      <c r="I20" s="239">
        <f>VLOOKUP($A20,'01_SINTETICO'!$A:$M,13,FALSE)</f>
        <v>3409.8819133113602</v>
      </c>
      <c r="J20" s="231">
        <f t="shared" si="0"/>
        <v>9.568859938540791E-3</v>
      </c>
      <c r="K20" s="235">
        <f t="shared" si="1"/>
        <v>0.87070226130899897</v>
      </c>
    </row>
    <row r="21" spans="1:11">
      <c r="A21" s="234" t="s">
        <v>18697</v>
      </c>
      <c r="B21" s="277" t="s">
        <v>18530</v>
      </c>
      <c r="C21" s="237" t="str">
        <f>VLOOKUP($A21,'01_SINTETICO'!$A:$M,3,FALSE)</f>
        <v>FITA CERÂMICA PARA ISOLAMENTO TÉRMICO – ROLO DE 75 MM X 30 M</v>
      </c>
      <c r="D21" s="237" t="str">
        <f>VLOOKUP($A21,'01_SINTETICO'!$A:$M,4,FALSE)</f>
        <v>SER.CG</v>
      </c>
      <c r="E21" s="238" t="str">
        <f>VLOOKUP($A21,'01_SINTETICO'!$A:$M,5,FALSE)</f>
        <v>UN</v>
      </c>
      <c r="F21" s="238">
        <f>VLOOKUP($A21,'01_SINTETICO'!$A:$M,6,FALSE)</f>
        <v>5</v>
      </c>
      <c r="G21" s="239">
        <f>VLOOKUP($A21,'01_SINTETICO'!$A:$M,11,FALSE)</f>
        <v>2517.6059999999998</v>
      </c>
      <c r="H21" s="239">
        <f>VLOOKUP($A21,'01_SINTETICO'!$A:$M,12,FALSE)</f>
        <v>283.99246279250002</v>
      </c>
      <c r="I21" s="239">
        <f>VLOOKUP($A21,'01_SINTETICO'!$A:$M,13,FALSE)</f>
        <v>2801.5984627925</v>
      </c>
      <c r="J21" s="231">
        <f t="shared" si="0"/>
        <v>7.8618861227540519E-3</v>
      </c>
      <c r="K21" s="235">
        <f t="shared" si="1"/>
        <v>0.87856414743175304</v>
      </c>
    </row>
    <row r="22" spans="1:11" ht="25.5">
      <c r="A22" s="234" t="s">
        <v>15835</v>
      </c>
      <c r="B22" s="277" t="s">
        <v>15818</v>
      </c>
      <c r="C22" s="237" t="str">
        <f>VLOOKUP($A22,'01_SINTETICO'!$A:$M,3,FALSE)</f>
        <v>DISJUNTOR TERMOMAGNETICO TRIPOLAR EM CAIXA MOLDADA 175 A 225A 240V, FORNECIMENTO E INSTALACAO</v>
      </c>
      <c r="D22" s="237" t="str">
        <f>VLOOKUP($A22,'01_SINTETICO'!$A:$M,4,FALSE)</f>
        <v>SER.CG</v>
      </c>
      <c r="E22" s="238" t="str">
        <f>VLOOKUP($A22,'01_SINTETICO'!$A:$M,5,FALSE)</f>
        <v>UN</v>
      </c>
      <c r="F22" s="238">
        <f>VLOOKUP($A22,'01_SINTETICO'!$A:$M,6,FALSE)</f>
        <v>4</v>
      </c>
      <c r="G22" s="239">
        <f>VLOOKUP($A22,'01_SINTETICO'!$A:$M,11,FALSE)</f>
        <v>2701.0757760000006</v>
      </c>
      <c r="H22" s="239">
        <f>VLOOKUP($A22,'01_SINTETICO'!$A:$M,12,FALSE)</f>
        <v>50.67082232784</v>
      </c>
      <c r="I22" s="239">
        <f>VLOOKUP($A22,'01_SINTETICO'!$A:$M,13,FALSE)</f>
        <v>2751.7465983278407</v>
      </c>
      <c r="J22" s="231">
        <f t="shared" si="0"/>
        <v>7.7219910997401321E-3</v>
      </c>
      <c r="K22" s="235">
        <f t="shared" si="1"/>
        <v>0.88628613853149318</v>
      </c>
    </row>
    <row r="23" spans="1:11" ht="25.5">
      <c r="A23" s="234" t="s">
        <v>18699</v>
      </c>
      <c r="B23" s="277" t="s">
        <v>18534</v>
      </c>
      <c r="C23" s="237" t="str">
        <f>VLOOKUP($A23,'01_SINTETICO'!$A:$M,3,FALSE)</f>
        <v>JUNTA DE EXPANSÃO TIPO FOLE EM AÇO INOX C/ FLANGE 4” COMP. MIN. DE 12”</v>
      </c>
      <c r="D23" s="237" t="str">
        <f>VLOOKUP($A23,'01_SINTETICO'!$A:$M,4,FALSE)</f>
        <v>SER.CG</v>
      </c>
      <c r="E23" s="238" t="str">
        <f>VLOOKUP($A23,'01_SINTETICO'!$A:$M,5,FALSE)</f>
        <v>UN</v>
      </c>
      <c r="F23" s="238">
        <f>VLOOKUP($A23,'01_SINTETICO'!$A:$M,6,FALSE)</f>
        <v>2</v>
      </c>
      <c r="G23" s="239">
        <f>VLOOKUP($A23,'01_SINTETICO'!$A:$M,11,FALSE)</f>
        <v>2477.4119999999998</v>
      </c>
      <c r="H23" s="239">
        <f>VLOOKUP($A23,'01_SINTETICO'!$A:$M,12,FALSE)</f>
        <v>113.596985117</v>
      </c>
      <c r="I23" s="239">
        <f>VLOOKUP($A23,'01_SINTETICO'!$A:$M,13,FALSE)</f>
        <v>2591.0089851169996</v>
      </c>
      <c r="J23" s="231">
        <f t="shared" si="0"/>
        <v>7.2709268849749211E-3</v>
      </c>
      <c r="K23" s="235">
        <f t="shared" si="1"/>
        <v>0.89355706541646807</v>
      </c>
    </row>
    <row r="24" spans="1:11" ht="25.5">
      <c r="A24" s="234" t="s">
        <v>18685</v>
      </c>
      <c r="B24" s="277" t="s">
        <v>18506</v>
      </c>
      <c r="C24" s="237" t="str">
        <f>VLOOKUP($A24,'01_SINTETICO'!$A:$M,3,FALSE)</f>
        <v>AMORTECEDOR DE VIBRAÇÃO COM MOLA DE AÇO COMPATÍVEL COM O PESO DO GERADOR</v>
      </c>
      <c r="D24" s="237" t="str">
        <f>VLOOKUP($A24,'01_SINTETICO'!$A:$M,4,FALSE)</f>
        <v>SER.CG</v>
      </c>
      <c r="E24" s="238" t="str">
        <f>VLOOKUP($A24,'01_SINTETICO'!$A:$M,5,FALSE)</f>
        <v>UN</v>
      </c>
      <c r="F24" s="238">
        <f>VLOOKUP($A24,'01_SINTETICO'!$A:$M,6,FALSE)</f>
        <v>12</v>
      </c>
      <c r="G24" s="239">
        <f>VLOOKUP($A24,'01_SINTETICO'!$A:$M,11,FALSE)</f>
        <v>1772.19</v>
      </c>
      <c r="H24" s="239">
        <f>VLOOKUP($A24,'01_SINTETICO'!$A:$M,12,FALSE)</f>
        <v>681.58191070200007</v>
      </c>
      <c r="I24" s="239">
        <f>VLOOKUP($A24,'01_SINTETICO'!$A:$M,13,FALSE)</f>
        <v>2453.7719107020002</v>
      </c>
      <c r="J24" s="231">
        <f t="shared" si="0"/>
        <v>6.8858102220412864E-3</v>
      </c>
      <c r="K24" s="235">
        <f t="shared" si="1"/>
        <v>0.90044287563850933</v>
      </c>
    </row>
    <row r="25" spans="1:11" ht="51">
      <c r="A25" s="234" t="s">
        <v>15828</v>
      </c>
      <c r="B25" s="277" t="s">
        <v>4818</v>
      </c>
      <c r="C25" s="237" t="str">
        <f>VLOOKUP($A25,'01_SINTETICO'!$A:$M,3,FALSE)</f>
        <v>MASSA ÚNICA, PARA RECEBIMENTO DE PINTURA, EM ARGAMASSA TRAÇO 1:2:8, PREPARO MECÂNICO COM BETONEIRA 400L, APLICADA MANUALMENTE EM FACES INTERNAS DE PAREDES, ESPESSURA DE 20MM, COM EXECUÇÃO DE TALISCAS. AF_06/2014</v>
      </c>
      <c r="D25" s="237" t="str">
        <f>VLOOKUP($A25,'01_SINTETICO'!$A:$M,4,FALSE)</f>
        <v>SER.CG</v>
      </c>
      <c r="E25" s="238" t="str">
        <f>VLOOKUP($A25,'01_SINTETICO'!$A:$M,5,FALSE)</f>
        <v>M2</v>
      </c>
      <c r="F25" s="238">
        <f>VLOOKUP($A25,'01_SINTETICO'!$A:$M,6,FALSE)</f>
        <v>66.56</v>
      </c>
      <c r="G25" s="239">
        <f>VLOOKUP($A25,'01_SINTETICO'!$A:$M,11,FALSE)</f>
        <v>1237.626939773952</v>
      </c>
      <c r="H25" s="239">
        <f>VLOOKUP($A25,'01_SINTETICO'!$A:$M,12,FALSE)</f>
        <v>965.84466511341236</v>
      </c>
      <c r="I25" s="239">
        <f>VLOOKUP($A25,'01_SINTETICO'!$A:$M,13,FALSE)</f>
        <v>2203.4716048873643</v>
      </c>
      <c r="J25" s="231">
        <f t="shared" si="0"/>
        <v>6.1834138840436773E-3</v>
      </c>
      <c r="K25" s="235">
        <f t="shared" si="1"/>
        <v>0.90662628952255297</v>
      </c>
    </row>
    <row r="26" spans="1:11">
      <c r="A26" s="234" t="s">
        <v>18698</v>
      </c>
      <c r="B26" s="277" t="s">
        <v>18532</v>
      </c>
      <c r="C26" s="237" t="str">
        <f>VLOOKUP($A26,'01_SINTETICO'!$A:$M,3,FALSE)</f>
        <v>FLANGE EM AÇO CARBONO DE 4”</v>
      </c>
      <c r="D26" s="237" t="str">
        <f>VLOOKUP($A26,'01_SINTETICO'!$A:$M,4,FALSE)</f>
        <v>SER.CG</v>
      </c>
      <c r="E26" s="238" t="str">
        <f>VLOOKUP($A26,'01_SINTETICO'!$A:$M,5,FALSE)</f>
        <v>UN</v>
      </c>
      <c r="F26" s="238">
        <f>VLOOKUP($A26,'01_SINTETICO'!$A:$M,6,FALSE)</f>
        <v>12</v>
      </c>
      <c r="G26" s="239">
        <f>VLOOKUP($A26,'01_SINTETICO'!$A:$M,11,FALSE)</f>
        <v>1242.3599999999999</v>
      </c>
      <c r="H26" s="239">
        <f>VLOOKUP($A26,'01_SINTETICO'!$A:$M,12,FALSE)</f>
        <v>681.58191070200007</v>
      </c>
      <c r="I26" s="239">
        <f>VLOOKUP($A26,'01_SINTETICO'!$A:$M,13,FALSE)</f>
        <v>1923.9419107019999</v>
      </c>
      <c r="J26" s="231">
        <f t="shared" si="0"/>
        <v>5.3989936136873374E-3</v>
      </c>
      <c r="K26" s="235">
        <f t="shared" si="1"/>
        <v>0.91202528313624032</v>
      </c>
    </row>
    <row r="27" spans="1:11" ht="51">
      <c r="A27" s="234" t="s">
        <v>15827</v>
      </c>
      <c r="B27" s="277" t="s">
        <v>18428</v>
      </c>
      <c r="C27" s="237" t="str">
        <f>VLOOKUP($A27,'01_SINTETICO'!$A:$M,3,FALSE)</f>
        <v>ALVENARIA DE VEDAÇÃO DE BLOCOS CERÂMICOS FURADOS NA VERTICAL DE 14X19X39CM (ESPESSURA 14CM) DE PAREDES COM ÁREA LÍQUIDA MAIOR OU IGUAL A 6M² SEM VÃOS E ARGAMASSA DE ASSENTAMENTO COM PREPARO EM BETONEIRA. AF_06/2014</v>
      </c>
      <c r="D27" s="237" t="str">
        <f>VLOOKUP($A27,'01_SINTETICO'!$A:$M,4,FALSE)</f>
        <v>SER.CG</v>
      </c>
      <c r="E27" s="238" t="str">
        <f>VLOOKUP($A27,'01_SINTETICO'!$A:$M,5,FALSE)</f>
        <v>M2</v>
      </c>
      <c r="F27" s="238">
        <f>VLOOKUP($A27,'01_SINTETICO'!$A:$M,6,FALSE)</f>
        <v>33.28</v>
      </c>
      <c r="G27" s="239">
        <f>VLOOKUP($A27,'01_SINTETICO'!$A:$M,11,FALSE)</f>
        <v>1287.7996510788864</v>
      </c>
      <c r="H27" s="239">
        <f>VLOOKUP($A27,'01_SINTETICO'!$A:$M,12,FALSE)</f>
        <v>645.74819556873513</v>
      </c>
      <c r="I27" s="239">
        <f>VLOOKUP($A27,'01_SINTETICO'!$A:$M,13,FALSE)</f>
        <v>1933.5478466476216</v>
      </c>
      <c r="J27" s="231">
        <f t="shared" si="0"/>
        <v>5.4259499300581254E-3</v>
      </c>
      <c r="K27" s="235">
        <f t="shared" si="1"/>
        <v>0.91745123306629839</v>
      </c>
    </row>
    <row r="28" spans="1:11" ht="25.5">
      <c r="A28" s="234" t="s">
        <v>15831</v>
      </c>
      <c r="B28" s="277" t="s">
        <v>4830</v>
      </c>
      <c r="C28" s="237" t="str">
        <f>VLOOKUP($A28,'01_SINTETICO'!$A:$M,3,FALSE)</f>
        <v>APLICAÇÃO MANUAL DE PINTURA COM TINTA LÁTEX ACRÍLICA EM PAREDES, DUAS DEMÃOS. AF_06/2014</v>
      </c>
      <c r="D28" s="237" t="str">
        <f>VLOOKUP($A28,'01_SINTETICO'!$A:$M,4,FALSE)</f>
        <v>SER.CG</v>
      </c>
      <c r="E28" s="238" t="str">
        <f>VLOOKUP($A28,'01_SINTETICO'!$A:$M,5,FALSE)</f>
        <v>M2</v>
      </c>
      <c r="F28" s="238">
        <f>VLOOKUP($A28,'01_SINTETICO'!$A:$M,6,FALSE)</f>
        <v>99.84</v>
      </c>
      <c r="G28" s="239">
        <f>VLOOKUP($A28,'01_SINTETICO'!$A:$M,11,FALSE)</f>
        <v>1023.2450661888001</v>
      </c>
      <c r="H28" s="239">
        <f>VLOOKUP($A28,'01_SINTETICO'!$A:$M,12,FALSE)</f>
        <v>422.73164175566438</v>
      </c>
      <c r="I28" s="239">
        <f>VLOOKUP($A28,'01_SINTETICO'!$A:$M,13,FALSE)</f>
        <v>1445.9767079444646</v>
      </c>
      <c r="J28" s="231">
        <f t="shared" si="0"/>
        <v>4.0577207494192401E-3</v>
      </c>
      <c r="K28" s="235">
        <f t="shared" si="1"/>
        <v>0.92150895381571762</v>
      </c>
    </row>
    <row r="29" spans="1:11">
      <c r="A29" s="234" t="s">
        <v>18680</v>
      </c>
      <c r="B29" s="277" t="s">
        <v>18498</v>
      </c>
      <c r="C29" s="237" t="str">
        <f>VLOOKUP($A29,'01_SINTETICO'!$A:$M,3,FALSE)</f>
        <v>TERMINAL DE PRESSAO 95 MM2</v>
      </c>
      <c r="D29" s="237" t="str">
        <f>VLOOKUP($A29,'01_SINTETICO'!$A:$M,4,FALSE)</f>
        <v>SER.CG</v>
      </c>
      <c r="E29" s="238" t="str">
        <f>VLOOKUP($A29,'01_SINTETICO'!$A:$M,5,FALSE)</f>
        <v>UN</v>
      </c>
      <c r="F29" s="238">
        <f>VLOOKUP($A29,'01_SINTETICO'!$A:$M,6,FALSE)</f>
        <v>52</v>
      </c>
      <c r="G29" s="239">
        <f>VLOOKUP($A29,'01_SINTETICO'!$A:$M,11,FALSE)</f>
        <v>794.67679199999975</v>
      </c>
      <c r="H29" s="239">
        <f>VLOOKUP($A29,'01_SINTETICO'!$A:$M,12,FALSE)</f>
        <v>576.38060397918014</v>
      </c>
      <c r="I29" s="239">
        <f>VLOOKUP($A29,'01_SINTETICO'!$A:$M,13,FALSE)</f>
        <v>1371.05739597918</v>
      </c>
      <c r="J29" s="231">
        <f t="shared" si="0"/>
        <v>3.8474810927058875E-3</v>
      </c>
      <c r="K29" s="235">
        <f t="shared" si="1"/>
        <v>0.92535643490842356</v>
      </c>
    </row>
    <row r="30" spans="1:11">
      <c r="A30" s="234" t="s">
        <v>18671</v>
      </c>
      <c r="B30" s="277" t="s">
        <v>18480</v>
      </c>
      <c r="C30" s="237" t="str">
        <f>VLOOKUP($A30,'01_SINTETICO'!$A:$M,3,FALSE)</f>
        <v>LUMINARIA BLINDADA TIPO TARTARUGA C/BASE E27</v>
      </c>
      <c r="D30" s="237" t="str">
        <f>VLOOKUP($A30,'01_SINTETICO'!$A:$M,4,FALSE)</f>
        <v>SER.CG</v>
      </c>
      <c r="E30" s="238" t="str">
        <f>VLOOKUP($A30,'01_SINTETICO'!$A:$M,5,FALSE)</f>
        <v>UN</v>
      </c>
      <c r="F30" s="238">
        <f>VLOOKUP($A30,'01_SINTETICO'!$A:$M,6,FALSE)</f>
        <v>9</v>
      </c>
      <c r="G30" s="239">
        <f>VLOOKUP($A30,'01_SINTETICO'!$A:$M,11,FALSE)</f>
        <v>1290.5651611439998</v>
      </c>
      <c r="H30" s="239">
        <f>VLOOKUP($A30,'01_SINTETICO'!$A:$M,12,FALSE)</f>
        <v>91.948540966656665</v>
      </c>
      <c r="I30" s="239">
        <f>VLOOKUP($A30,'01_SINTETICO'!$A:$M,13,FALSE)</f>
        <v>1382.5137021106566</v>
      </c>
      <c r="J30" s="231">
        <f t="shared" si="0"/>
        <v>3.879629944652109E-3</v>
      </c>
      <c r="K30" s="235">
        <f t="shared" si="1"/>
        <v>0.92923606485307564</v>
      </c>
    </row>
    <row r="31" spans="1:11">
      <c r="A31" s="234" t="s">
        <v>18675</v>
      </c>
      <c r="B31" s="277" t="s">
        <v>18488</v>
      </c>
      <c r="C31" s="237" t="str">
        <f>VLOOKUP($A31,'01_SINTETICO'!$A:$M,3,FALSE)</f>
        <v>TAMPA PARA ELETROCALHA 400X3000 MM</v>
      </c>
      <c r="D31" s="237" t="str">
        <f>VLOOKUP($A31,'01_SINTETICO'!$A:$M,4,FALSE)</f>
        <v>SER.CG</v>
      </c>
      <c r="E31" s="238" t="str">
        <f>VLOOKUP($A31,'01_SINTETICO'!$A:$M,5,FALSE)</f>
        <v>UN</v>
      </c>
      <c r="F31" s="238">
        <f>VLOOKUP($A31,'01_SINTETICO'!$A:$M,6,FALSE)</f>
        <v>9</v>
      </c>
      <c r="G31" s="239">
        <f>VLOOKUP($A31,'01_SINTETICO'!$A:$M,11,FALSE)</f>
        <v>1235.5094807999999</v>
      </c>
      <c r="H31" s="239">
        <f>VLOOKUP($A31,'01_SINTETICO'!$A:$M,12,FALSE)</f>
        <v>91.207480190112008</v>
      </c>
      <c r="I31" s="239">
        <f>VLOOKUP($A31,'01_SINTETICO'!$A:$M,13,FALSE)</f>
        <v>1326.7169609901118</v>
      </c>
      <c r="J31" s="231">
        <f t="shared" si="0"/>
        <v>3.7230523227921699E-3</v>
      </c>
      <c r="K31" s="235">
        <f t="shared" si="1"/>
        <v>0.93295911717586777</v>
      </c>
    </row>
    <row r="32" spans="1:11">
      <c r="A32" s="234" t="s">
        <v>18703</v>
      </c>
      <c r="B32" s="277" t="s">
        <v>18542</v>
      </c>
      <c r="C32" s="237" t="str">
        <f>VLOOKUP($A32,'01_SINTETICO'!$A:$M,3,FALSE)</f>
        <v>SELO DE ALUMÍNIO</v>
      </c>
      <c r="D32" s="237" t="str">
        <f>VLOOKUP($A32,'01_SINTETICO'!$A:$M,4,FALSE)</f>
        <v>SER.CG</v>
      </c>
      <c r="E32" s="238" t="str">
        <f>VLOOKUP($A32,'01_SINTETICO'!$A:$M,5,FALSE)</f>
        <v>UN</v>
      </c>
      <c r="F32" s="238">
        <f>VLOOKUP($A32,'01_SINTETICO'!$A:$M,6,FALSE)</f>
        <v>20</v>
      </c>
      <c r="G32" s="239">
        <f>VLOOKUP($A32,'01_SINTETICO'!$A:$M,11,FALSE)</f>
        <v>175.8792</v>
      </c>
      <c r="H32" s="239">
        <f>VLOOKUP($A32,'01_SINTETICO'!$A:$M,12,FALSE)</f>
        <v>1135.9698511700001</v>
      </c>
      <c r="I32" s="239">
        <f>VLOOKUP($A32,'01_SINTETICO'!$A:$M,13,FALSE)</f>
        <v>1311.8490511700002</v>
      </c>
      <c r="J32" s="231">
        <f t="shared" si="0"/>
        <v>3.6813297792365938E-3</v>
      </c>
      <c r="K32" s="235">
        <f t="shared" si="1"/>
        <v>0.9366404469551044</v>
      </c>
    </row>
    <row r="33" spans="1:11">
      <c r="A33" s="234" t="s">
        <v>18662</v>
      </c>
      <c r="B33" s="277" t="s">
        <v>18464</v>
      </c>
      <c r="C33" s="237" t="str">
        <f>VLOOKUP($A33,'01_SINTETICO'!$A:$M,3,FALSE)</f>
        <v>DISJ TRIPOLAR 63 A</v>
      </c>
      <c r="D33" s="237" t="str">
        <f>VLOOKUP($A33,'01_SINTETICO'!$A:$M,4,FALSE)</f>
        <v>SER.CG</v>
      </c>
      <c r="E33" s="238" t="str">
        <f>VLOOKUP($A33,'01_SINTETICO'!$A:$M,5,FALSE)</f>
        <v>UN</v>
      </c>
      <c r="F33" s="238">
        <f>VLOOKUP($A33,'01_SINTETICO'!$A:$M,6,FALSE)</f>
        <v>8</v>
      </c>
      <c r="G33" s="239">
        <f>VLOOKUP($A33,'01_SINTETICO'!$A:$M,11,FALSE)</f>
        <v>813.8968319999999</v>
      </c>
      <c r="H33" s="239">
        <f>VLOOKUP($A33,'01_SINTETICO'!$A:$M,12,FALSE)</f>
        <v>228.01870047528001</v>
      </c>
      <c r="I33" s="239">
        <f>VLOOKUP($A33,'01_SINTETICO'!$A:$M,13,FALSE)</f>
        <v>1041.9155324752799</v>
      </c>
      <c r="J33" s="231">
        <f t="shared" si="0"/>
        <v>2.9238384353211283E-3</v>
      </c>
      <c r="K33" s="235">
        <f t="shared" si="1"/>
        <v>0.93956428539042558</v>
      </c>
    </row>
    <row r="34" spans="1:11">
      <c r="A34" s="234" t="s">
        <v>18679</v>
      </c>
      <c r="B34" s="277" t="s">
        <v>18496</v>
      </c>
      <c r="C34" s="237" t="str">
        <f>VLOOKUP($A34,'01_SINTETICO'!$A:$M,3,FALSE)</f>
        <v>TERMINAL DE PRESSAO 50 MM2</v>
      </c>
      <c r="D34" s="237" t="str">
        <f>VLOOKUP($A34,'01_SINTETICO'!$A:$M,4,FALSE)</f>
        <v>SER.CG</v>
      </c>
      <c r="E34" s="238" t="str">
        <f>VLOOKUP($A34,'01_SINTETICO'!$A:$M,5,FALSE)</f>
        <v>UN</v>
      </c>
      <c r="F34" s="238">
        <f>VLOOKUP($A34,'01_SINTETICO'!$A:$M,6,FALSE)</f>
        <v>40</v>
      </c>
      <c r="G34" s="239">
        <f>VLOOKUP($A34,'01_SINTETICO'!$A:$M,11,FALSE)</f>
        <v>444.76487999999995</v>
      </c>
      <c r="H34" s="239">
        <f>VLOOKUP($A34,'01_SINTETICO'!$A:$M,12,FALSE)</f>
        <v>570.04675118820012</v>
      </c>
      <c r="I34" s="239">
        <f>VLOOKUP($A34,'01_SINTETICO'!$A:$M,13,FALSE)</f>
        <v>1014.8116311882001</v>
      </c>
      <c r="J34" s="231">
        <f t="shared" si="0"/>
        <v>2.847779075555135E-3</v>
      </c>
      <c r="K34" s="235">
        <f t="shared" si="1"/>
        <v>0.94241206446598069</v>
      </c>
    </row>
    <row r="35" spans="1:11">
      <c r="A35" s="234" t="s">
        <v>18693</v>
      </c>
      <c r="B35" s="277" t="s">
        <v>18522</v>
      </c>
      <c r="C35" s="237" t="str">
        <f>VLOOKUP($A35,'01_SINTETICO'!$A:$M,3,FALSE)</f>
        <v>CURVA RAIO LONGO 90º SCHEDULE 40 DE AÇO CARBONO DE 4”</v>
      </c>
      <c r="D35" s="237" t="str">
        <f>VLOOKUP($A35,'01_SINTETICO'!$A:$M,4,FALSE)</f>
        <v>SER.CG</v>
      </c>
      <c r="E35" s="238" t="str">
        <f>VLOOKUP($A35,'01_SINTETICO'!$A:$M,5,FALSE)</f>
        <v>UN</v>
      </c>
      <c r="F35" s="238">
        <f>VLOOKUP($A35,'01_SINTETICO'!$A:$M,6,FALSE)</f>
        <v>8</v>
      </c>
      <c r="G35" s="239">
        <f>VLOOKUP($A35,'01_SINTETICO'!$A:$M,11,FALSE)</f>
        <v>801.73631999999998</v>
      </c>
      <c r="H35" s="239">
        <f>VLOOKUP($A35,'01_SINTETICO'!$A:$M,12,FALSE)</f>
        <v>159.03577916380002</v>
      </c>
      <c r="I35" s="239">
        <f>VLOOKUP($A35,'01_SINTETICO'!$A:$M,13,FALSE)</f>
        <v>960.77209916380002</v>
      </c>
      <c r="J35" s="231">
        <f t="shared" si="0"/>
        <v>2.6961325592733975E-3</v>
      </c>
      <c r="K35" s="235">
        <f t="shared" si="1"/>
        <v>0.94510819702525406</v>
      </c>
    </row>
    <row r="36" spans="1:11">
      <c r="A36" s="234" t="s">
        <v>18683</v>
      </c>
      <c r="B36" s="277" t="s">
        <v>18516</v>
      </c>
      <c r="C36" s="237" t="str">
        <f>VLOOKUP($A36,'01_SINTETICO'!$A:$M,3,FALSE)</f>
        <v>CHAPA GALVANIZADA # 22</v>
      </c>
      <c r="D36" s="237" t="str">
        <f>VLOOKUP($A36,'01_SINTETICO'!$A:$M,4,FALSE)</f>
        <v>SER.CG</v>
      </c>
      <c r="E36" s="238" t="str">
        <f>VLOOKUP($A36,'01_SINTETICO'!$A:$M,5,FALSE)</f>
        <v>KG</v>
      </c>
      <c r="F36" s="238">
        <f>VLOOKUP($A36,'01_SINTETICO'!$A:$M,6,FALSE)</f>
        <v>60</v>
      </c>
      <c r="G36" s="239">
        <f>VLOOKUP($A36,'01_SINTETICO'!$A:$M,11,FALSE)</f>
        <v>576.60119999999995</v>
      </c>
      <c r="H36" s="239">
        <f>VLOOKUP($A36,'01_SINTETICO'!$A:$M,12,FALSE)</f>
        <v>340.79095535100004</v>
      </c>
      <c r="I36" s="239">
        <f>VLOOKUP($A36,'01_SINTETICO'!$A:$M,13,FALSE)</f>
        <v>917.39215535099993</v>
      </c>
      <c r="J36" s="231">
        <f t="shared" si="0"/>
        <v>2.5743991335890606E-3</v>
      </c>
      <c r="K36" s="235">
        <f t="shared" si="1"/>
        <v>0.94768259615884309</v>
      </c>
    </row>
    <row r="37" spans="1:11">
      <c r="A37" s="234" t="s">
        <v>18667</v>
      </c>
      <c r="B37" s="277" t="s">
        <v>18472</v>
      </c>
      <c r="C37" s="237" t="str">
        <f>VLOOKUP($A37,'01_SINTETICO'!$A:$M,3,FALSE)</f>
        <v>ISOLADOR EPOXI 40X30 (BUJAO)</v>
      </c>
      <c r="D37" s="237" t="str">
        <f>VLOOKUP($A37,'01_SINTETICO'!$A:$M,4,FALSE)</f>
        <v>SER.CG</v>
      </c>
      <c r="E37" s="238" t="str">
        <f>VLOOKUP($A37,'01_SINTETICO'!$A:$M,5,FALSE)</f>
        <v>UN</v>
      </c>
      <c r="F37" s="238">
        <f>VLOOKUP($A37,'01_SINTETICO'!$A:$M,6,FALSE)</f>
        <v>42</v>
      </c>
      <c r="G37" s="239">
        <f>VLOOKUP($A37,'01_SINTETICO'!$A:$M,11,FALSE)</f>
        <v>531.30621599999995</v>
      </c>
      <c r="H37" s="239">
        <f>VLOOKUP($A37,'01_SINTETICO'!$A:$M,12,FALSE)</f>
        <v>399.03272583173998</v>
      </c>
      <c r="I37" s="239">
        <f>VLOOKUP($A37,'01_SINTETICO'!$A:$M,13,FALSE)</f>
        <v>930.33894183173993</v>
      </c>
      <c r="J37" s="231">
        <f t="shared" si="0"/>
        <v>2.6107305930465783E-3</v>
      </c>
      <c r="K37" s="235">
        <f t="shared" si="1"/>
        <v>0.95029332675188971</v>
      </c>
    </row>
    <row r="38" spans="1:11">
      <c r="A38" s="234" t="s">
        <v>18643</v>
      </c>
      <c r="B38" s="277" t="s">
        <v>4809</v>
      </c>
      <c r="C38" s="237" t="str">
        <f>VLOOKUP($A38,'01_SINTETICO'!$A:$M,3,FALSE)</f>
        <v>ANOTAÇÃO/REGISTRO DE RESPONSABILIDADE TÉCNICA (ART OU RRT)</v>
      </c>
      <c r="D38" s="237" t="str">
        <f>VLOOKUP($A38,'01_SINTETICO'!$A:$M,4,FALSE)</f>
        <v>SER.CG</v>
      </c>
      <c r="E38" s="238" t="str">
        <f>VLOOKUP($A38,'01_SINTETICO'!$A:$M,5,FALSE)</f>
        <v>UN</v>
      </c>
      <c r="F38" s="238">
        <f>VLOOKUP($A38,'01_SINTETICO'!$A:$M,6,FALSE)</f>
        <v>3</v>
      </c>
      <c r="G38" s="239">
        <f>VLOOKUP($A38,'01_SINTETICO'!$A:$M,11,FALSE)</f>
        <v>854.81675999999993</v>
      </c>
      <c r="H38" s="239">
        <f>VLOOKUP($A38,'01_SINTETICO'!$A:$M,12,FALSE)</f>
        <v>0</v>
      </c>
      <c r="I38" s="239">
        <f>VLOOKUP($A38,'01_SINTETICO'!$A:$M,13,FALSE)</f>
        <v>854.81675999999993</v>
      </c>
      <c r="J38" s="231">
        <f t="shared" si="0"/>
        <v>2.398799154195328E-3</v>
      </c>
      <c r="K38" s="235">
        <f t="shared" si="1"/>
        <v>0.95269212590608499</v>
      </c>
    </row>
    <row r="39" spans="1:11">
      <c r="A39" s="234" t="s">
        <v>18700</v>
      </c>
      <c r="B39" s="277" t="s">
        <v>18536</v>
      </c>
      <c r="C39" s="237" t="str">
        <f>VLOOKUP($A39,'01_SINTETICO'!$A:$M,3,FALSE)</f>
        <v>LONA ENCERADA</v>
      </c>
      <c r="D39" s="237" t="str">
        <f>VLOOKUP($A39,'01_SINTETICO'!$A:$M,4,FALSE)</f>
        <v>SER.CG</v>
      </c>
      <c r="E39" s="238" t="str">
        <f>VLOOKUP($A39,'01_SINTETICO'!$A:$M,5,FALSE)</f>
        <v>M2</v>
      </c>
      <c r="F39" s="238">
        <f>VLOOKUP($A39,'01_SINTETICO'!$A:$M,6,FALSE)</f>
        <v>10</v>
      </c>
      <c r="G39" s="239">
        <f>VLOOKUP($A39,'01_SINTETICO'!$A:$M,11,FALSE)</f>
        <v>666.73320000000001</v>
      </c>
      <c r="H39" s="239">
        <f>VLOOKUP($A39,'01_SINTETICO'!$A:$M,12,FALSE)</f>
        <v>113.596985117</v>
      </c>
      <c r="I39" s="239">
        <f>VLOOKUP($A39,'01_SINTETICO'!$A:$M,13,FALSE)</f>
        <v>780.33018511700004</v>
      </c>
      <c r="J39" s="231">
        <f t="shared" si="0"/>
        <v>2.1897738505404873E-3</v>
      </c>
      <c r="K39" s="235">
        <f t="shared" si="1"/>
        <v>0.95488189975662552</v>
      </c>
    </row>
    <row r="40" spans="1:11" ht="25.5">
      <c r="A40" s="234" t="s">
        <v>15837</v>
      </c>
      <c r="B40" s="277" t="s">
        <v>4845</v>
      </c>
      <c r="C40" s="237" t="str">
        <f>VLOOKUP($A40,'01_SINTETICO'!$A:$M,3,FALSE)</f>
        <v>CABO DE COBRE FLEXÍVEL ISOLADO, 2,5 MM², ANTI-CHAMA 450/750 V, PARA CIRCUITOS TERMINAIS - FORNECIMENTO E INSTALAÇÃO. AF_12/2015</v>
      </c>
      <c r="D40" s="237" t="str">
        <f>VLOOKUP($A40,'01_SINTETICO'!$A:$M,4,FALSE)</f>
        <v>SER.CG</v>
      </c>
      <c r="E40" s="238" t="str">
        <f>VLOOKUP($A40,'01_SINTETICO'!$A:$M,5,FALSE)</f>
        <v>M</v>
      </c>
      <c r="F40" s="238">
        <f>VLOOKUP($A40,'01_SINTETICO'!$A:$M,6,FALSE)</f>
        <v>250</v>
      </c>
      <c r="G40" s="239">
        <f>VLOOKUP($A40,'01_SINTETICO'!$A:$M,11,FALSE)</f>
        <v>524.53169999999989</v>
      </c>
      <c r="H40" s="239">
        <f>VLOOKUP($A40,'01_SINTETICO'!$A:$M,12,FALSE)</f>
        <v>237.51947966174995</v>
      </c>
      <c r="I40" s="239">
        <f>VLOOKUP($A40,'01_SINTETICO'!$A:$M,13,FALSE)</f>
        <v>762.05117966174987</v>
      </c>
      <c r="J40" s="231">
        <f t="shared" si="0"/>
        <v>2.1384790410826264E-3</v>
      </c>
      <c r="K40" s="235">
        <f t="shared" si="1"/>
        <v>0.95702037879770818</v>
      </c>
    </row>
    <row r="41" spans="1:11" ht="25.5">
      <c r="A41" s="234" t="s">
        <v>18663</v>
      </c>
      <c r="B41" s="277" t="s">
        <v>18466</v>
      </c>
      <c r="C41" s="237" t="str">
        <f>VLOOKUP($A41,'01_SINTETICO'!$A:$M,3,FALSE)</f>
        <v>DISPOSITIVO DPS CLASSE II, 1 POLO, TENSAO MAXIMA DE 275 V, CORRENTE MAXIMA DE *45* kA</v>
      </c>
      <c r="D41" s="237" t="str">
        <f>VLOOKUP($A41,'01_SINTETICO'!$A:$M,4,FALSE)</f>
        <v>SER.CG</v>
      </c>
      <c r="E41" s="238" t="str">
        <f>VLOOKUP($A41,'01_SINTETICO'!$A:$M,5,FALSE)</f>
        <v>UN</v>
      </c>
      <c r="F41" s="238">
        <f>VLOOKUP($A41,'01_SINTETICO'!$A:$M,6,FALSE)</f>
        <v>4</v>
      </c>
      <c r="G41" s="239">
        <f>VLOOKUP($A41,'01_SINTETICO'!$A:$M,11,FALSE)</f>
        <v>548.68463999999994</v>
      </c>
      <c r="H41" s="239">
        <f>VLOOKUP($A41,'01_SINTETICO'!$A:$M,12,FALSE)</f>
        <v>126.67705581960001</v>
      </c>
      <c r="I41" s="239">
        <f>VLOOKUP($A41,'01_SINTETICO'!$A:$M,13,FALSE)</f>
        <v>675.36169581959996</v>
      </c>
      <c r="J41" s="231">
        <f t="shared" si="0"/>
        <v>1.8952097578292439E-3</v>
      </c>
      <c r="K41" s="235">
        <f t="shared" si="1"/>
        <v>0.95891558855553738</v>
      </c>
    </row>
    <row r="42" spans="1:11">
      <c r="A42" s="234" t="s">
        <v>15819</v>
      </c>
      <c r="B42" s="277" t="s">
        <v>15816</v>
      </c>
      <c r="C42" s="237" t="str">
        <f>VLOOKUP($A42,'01_SINTETICO'!$A:$M,3,FALSE)</f>
        <v>ABRAÇADEIRA TIPO GOTA 4”</v>
      </c>
      <c r="D42" s="237" t="str">
        <f>VLOOKUP($A42,'01_SINTETICO'!$A:$M,4,FALSE)</f>
        <v>SER.CG</v>
      </c>
      <c r="E42" s="238" t="str">
        <f>VLOOKUP($A42,'01_SINTETICO'!$A:$M,5,FALSE)</f>
        <v>UN</v>
      </c>
      <c r="F42" s="238">
        <f>VLOOKUP($A42,'01_SINTETICO'!$A:$M,6,FALSE)</f>
        <v>30</v>
      </c>
      <c r="G42" s="239">
        <f>VLOOKUP($A42,'01_SINTETICO'!$A:$M,11,FALSE)</f>
        <v>503.15579999999994</v>
      </c>
      <c r="H42" s="239">
        <f>VLOOKUP($A42,'01_SINTETICO'!$A:$M,12,FALSE)</f>
        <v>170.39547767550002</v>
      </c>
      <c r="I42" s="239">
        <f>VLOOKUP($A42,'01_SINTETICO'!$A:$M,13,FALSE)</f>
        <v>673.55127767549993</v>
      </c>
      <c r="J42" s="231">
        <f t="shared" si="0"/>
        <v>1.8901293362511657E-3</v>
      </c>
      <c r="K42" s="235">
        <f t="shared" si="1"/>
        <v>0.96080571789178859</v>
      </c>
    </row>
    <row r="43" spans="1:11">
      <c r="A43" s="234" t="s">
        <v>15820</v>
      </c>
      <c r="B43" s="237" t="s">
        <v>4806</v>
      </c>
      <c r="C43" s="237" t="str">
        <f>VLOOKUP($A43,'01_SINTETICO'!$A:$M,3,FALSE)</f>
        <v>ENGENHEIRO CIVIL DE OBRA JUNIOR COM ENCARGOS COMPLEMENTARES</v>
      </c>
      <c r="D43" s="237" t="str">
        <f>VLOOKUP($A43,'01_SINTETICO'!$A:$M,4,FALSE)</f>
        <v>SER.CG</v>
      </c>
      <c r="E43" s="238" t="str">
        <f>VLOOKUP($A43,'01_SINTETICO'!$A:$M,5,FALSE)</f>
        <v>MÊS</v>
      </c>
      <c r="F43" s="238">
        <f>VLOOKUP($A43,'01_SINTETICO'!$A:$M,6,FALSE)</f>
        <v>0.03</v>
      </c>
      <c r="G43" s="239">
        <f>VLOOKUP($A43,'01_SINTETICO'!$A:$M,11,FALSE)</f>
        <v>6.8950979999999991</v>
      </c>
      <c r="H43" s="239">
        <f>VLOOKUP($A43,'01_SINTETICO'!$A:$M,12,FALSE)</f>
        <v>519.83083564750802</v>
      </c>
      <c r="I43" s="239">
        <f>VLOOKUP($A43,'01_SINTETICO'!$A:$M,13,FALSE)</f>
        <v>526.72593364750799</v>
      </c>
      <c r="J43" s="231">
        <f t="shared" si="0"/>
        <v>1.4781059324648557E-3</v>
      </c>
      <c r="K43" s="235">
        <f t="shared" si="1"/>
        <v>0.96228382382425348</v>
      </c>
    </row>
    <row r="44" spans="1:11">
      <c r="A44" s="234" t="s">
        <v>18678</v>
      </c>
      <c r="B44" s="277" t="s">
        <v>18494</v>
      </c>
      <c r="C44" s="237" t="str">
        <f>VLOOKUP($A44,'01_SINTETICO'!$A:$M,3,FALSE)</f>
        <v>TERMINAL DE PRESSAO 185 MM2</v>
      </c>
      <c r="D44" s="237" t="str">
        <f>VLOOKUP($A44,'01_SINTETICO'!$A:$M,4,FALSE)</f>
        <v>SER.CG</v>
      </c>
      <c r="E44" s="238" t="str">
        <f>VLOOKUP($A44,'01_SINTETICO'!$A:$M,5,FALSE)</f>
        <v>UN</v>
      </c>
      <c r="F44" s="238">
        <f>VLOOKUP($A44,'01_SINTETICO'!$A:$M,6,FALSE)</f>
        <v>16</v>
      </c>
      <c r="G44" s="239">
        <f>VLOOKUP($A44,'01_SINTETICO'!$A:$M,11,FALSE)</f>
        <v>391.12416000000007</v>
      </c>
      <c r="H44" s="239">
        <f>VLOOKUP($A44,'01_SINTETICO'!$A:$M,12,FALSE)</f>
        <v>253.35411163920003</v>
      </c>
      <c r="I44" s="239">
        <f>VLOOKUP($A44,'01_SINTETICO'!$A:$M,13,FALSE)</f>
        <v>644.4782716392001</v>
      </c>
      <c r="J44" s="231">
        <f t="shared" si="0"/>
        <v>1.808544246260895E-3</v>
      </c>
      <c r="K44" s="235">
        <f t="shared" si="1"/>
        <v>0.96409236807051435</v>
      </c>
    </row>
    <row r="45" spans="1:11">
      <c r="A45" s="234" t="s">
        <v>18657</v>
      </c>
      <c r="B45" s="277" t="s">
        <v>18455</v>
      </c>
      <c r="C45" s="237" t="str">
        <f>VLOOKUP($A45,'01_SINTETICO'!$A:$M,3,FALSE)</f>
        <v>BARRA DE COBRE 1.1/2" X 1/8" (1,5648 KG/M)</v>
      </c>
      <c r="D45" s="237" t="str">
        <f>VLOOKUP($A45,'01_SINTETICO'!$A:$M,4,FALSE)</f>
        <v>SER.CG</v>
      </c>
      <c r="E45" s="238" t="str">
        <f>VLOOKUP($A45,'01_SINTETICO'!$A:$M,5,FALSE)</f>
        <v>M</v>
      </c>
      <c r="F45" s="238">
        <f>VLOOKUP($A45,'01_SINTETICO'!$A:$M,6,FALSE)</f>
        <v>6</v>
      </c>
      <c r="G45" s="239">
        <f>VLOOKUP($A45,'01_SINTETICO'!$A:$M,11,FALSE)</f>
        <v>513.86494320000008</v>
      </c>
      <c r="H45" s="239">
        <f>VLOOKUP($A45,'01_SINTETICO'!$A:$M,12,FALSE)</f>
        <v>127.31044109869801</v>
      </c>
      <c r="I45" s="239">
        <f>VLOOKUP($A45,'01_SINTETICO'!$A:$M,13,FALSE)</f>
        <v>641.17538429869808</v>
      </c>
      <c r="J45" s="231">
        <f t="shared" si="0"/>
        <v>1.7992756360399175E-3</v>
      </c>
      <c r="K45" s="235">
        <f t="shared" si="1"/>
        <v>0.96589164370655423</v>
      </c>
    </row>
    <row r="46" spans="1:11" ht="25.5">
      <c r="A46" s="234" t="s">
        <v>15832</v>
      </c>
      <c r="B46" s="277" t="s">
        <v>4833</v>
      </c>
      <c r="C46" s="237" t="str">
        <f>VLOOKUP($A46,'01_SINTETICO'!$A:$M,3,FALSE)</f>
        <v>APLICAÇÃO E LIXAMENTO DE MASSA LÁTEX EM PAREDES, UMA DEMÃO. AF_06/2014</v>
      </c>
      <c r="D46" s="237" t="str">
        <f>VLOOKUP($A46,'01_SINTETICO'!$A:$M,4,FALSE)</f>
        <v>SER.CG</v>
      </c>
      <c r="E46" s="238" t="str">
        <f>VLOOKUP($A46,'01_SINTETICO'!$A:$M,5,FALSE)</f>
        <v>M2</v>
      </c>
      <c r="F46" s="238">
        <f>VLOOKUP($A46,'01_SINTETICO'!$A:$M,6,FALSE)</f>
        <v>66.56</v>
      </c>
      <c r="G46" s="239">
        <f>VLOOKUP($A46,'01_SINTETICO'!$A:$M,11,FALSE)</f>
        <v>268.51545477119998</v>
      </c>
      <c r="H46" s="239">
        <f>VLOOKUP($A46,'01_SINTETICO'!$A:$M,12,FALSE)</f>
        <v>352.38638448279562</v>
      </c>
      <c r="I46" s="239">
        <f>VLOOKUP($A46,'01_SINTETICO'!$A:$M,13,FALSE)</f>
        <v>620.9018392539956</v>
      </c>
      <c r="J46" s="231">
        <f t="shared" si="0"/>
        <v>1.742383720741283E-3</v>
      </c>
      <c r="K46" s="235">
        <f t="shared" si="1"/>
        <v>0.96763402742729554</v>
      </c>
    </row>
    <row r="47" spans="1:11" ht="25.5">
      <c r="A47" s="234" t="s">
        <v>15838</v>
      </c>
      <c r="B47" s="277" t="s">
        <v>9309</v>
      </c>
      <c r="C47" s="237" t="str">
        <f>VLOOKUP($A47,'01_SINTETICO'!$A:$M,3,FALSE)</f>
        <v>EXECUÇÃO DE COMO CONSTRUÍDO ("AS BUILT") - INCLUI MATERIAL E MÃO DE OBRA</v>
      </c>
      <c r="D47" s="237" t="str">
        <f>VLOOKUP($A47,'01_SINTETICO'!$A:$M,4,FALSE)</f>
        <v>SER.CG</v>
      </c>
      <c r="E47" s="238" t="str">
        <f>VLOOKUP($A47,'01_SINTETICO'!$A:$M,5,FALSE)</f>
        <v>H</v>
      </c>
      <c r="F47" s="238">
        <f>VLOOKUP($A47,'01_SINTETICO'!$A:$M,6,FALSE)</f>
        <v>5</v>
      </c>
      <c r="G47" s="239">
        <f>VLOOKUP($A47,'01_SINTETICO'!$A:$M,11,FALSE)</f>
        <v>0.398895</v>
      </c>
      <c r="H47" s="239">
        <f>VLOOKUP($A47,'01_SINTETICO'!$A:$M,12,FALSE)</f>
        <v>569.76076465000006</v>
      </c>
      <c r="I47" s="239">
        <f>VLOOKUP($A47,'01_SINTETICO'!$A:$M,13,FALSE)</f>
        <v>570.15965965000009</v>
      </c>
      <c r="J47" s="231">
        <f t="shared" si="0"/>
        <v>1.5999902825076997E-3</v>
      </c>
      <c r="K47" s="235">
        <f t="shared" si="1"/>
        <v>0.96923401770980322</v>
      </c>
    </row>
    <row r="48" spans="1:11" ht="38.25">
      <c r="A48" s="234" t="s">
        <v>18652</v>
      </c>
      <c r="B48" s="277" t="s">
        <v>18445</v>
      </c>
      <c r="C48" s="237" t="str">
        <f>VLOOKUP($A48,'01_SINTETICO'!$A:$M,3,FALSE)</f>
        <v>ELETRODUTO DE AÇO GALVANIZADO, CLASSE LEVE, DN 20 MM (3/4??), APARENTE, INSTALADO EM PAREDE - FORNECIMENTO E INSTALAÇÃO. AF_11/2016_P</v>
      </c>
      <c r="D48" s="237" t="str">
        <f>VLOOKUP($A48,'01_SINTETICO'!$A:$M,4,FALSE)</f>
        <v>SER.CG</v>
      </c>
      <c r="E48" s="238" t="str">
        <f>VLOOKUP($A48,'01_SINTETICO'!$A:$M,5,FALSE)</f>
        <v>M</v>
      </c>
      <c r="F48" s="238">
        <f>VLOOKUP($A48,'01_SINTETICO'!$A:$M,6,FALSE)</f>
        <v>24</v>
      </c>
      <c r="G48" s="239">
        <f>VLOOKUP($A48,'01_SINTETICO'!$A:$M,11,FALSE)</f>
        <v>311.97005745877442</v>
      </c>
      <c r="H48" s="239">
        <f>VLOOKUP($A48,'01_SINTETICO'!$A:$M,12,FALSE)</f>
        <v>228.00985039699182</v>
      </c>
      <c r="I48" s="239">
        <f>VLOOKUP($A48,'01_SINTETICO'!$A:$M,13,FALSE)</f>
        <v>539.97990785576621</v>
      </c>
      <c r="J48" s="231">
        <f t="shared" si="0"/>
        <v>1.5152994265658563E-3</v>
      </c>
      <c r="K48" s="235">
        <f t="shared" si="1"/>
        <v>0.97074931713636903</v>
      </c>
    </row>
    <row r="49" spans="1:11">
      <c r="A49" s="234" t="s">
        <v>18696</v>
      </c>
      <c r="B49" s="277" t="s">
        <v>18528</v>
      </c>
      <c r="C49" s="237" t="str">
        <f>VLOOKUP($A49,'01_SINTETICO'!$A:$M,3,FALSE)</f>
        <v>ELETRODO ER 7018</v>
      </c>
      <c r="D49" s="237" t="str">
        <f>VLOOKUP($A49,'01_SINTETICO'!$A:$M,4,FALSE)</f>
        <v>SER.CG</v>
      </c>
      <c r="E49" s="238" t="str">
        <f>VLOOKUP($A49,'01_SINTETICO'!$A:$M,5,FALSE)</f>
        <v>KG</v>
      </c>
      <c r="F49" s="238">
        <f>VLOOKUP($A49,'01_SINTETICO'!$A:$M,6,FALSE)</f>
        <v>15</v>
      </c>
      <c r="G49" s="239">
        <f>VLOOKUP($A49,'01_SINTETICO'!$A:$M,11,FALSE)</f>
        <v>352.61099999999999</v>
      </c>
      <c r="H49" s="239">
        <f>VLOOKUP($A49,'01_SINTETICO'!$A:$M,12,FALSE)</f>
        <v>170.39547767550002</v>
      </c>
      <c r="I49" s="239">
        <f>VLOOKUP($A49,'01_SINTETICO'!$A:$M,13,FALSE)</f>
        <v>523.00647767550004</v>
      </c>
      <c r="J49" s="231">
        <f t="shared" si="0"/>
        <v>1.4676683413257683E-3</v>
      </c>
      <c r="K49" s="235">
        <f t="shared" si="1"/>
        <v>0.97221698547769475</v>
      </c>
    </row>
    <row r="50" spans="1:11">
      <c r="A50" s="234" t="s">
        <v>18677</v>
      </c>
      <c r="B50" s="277" t="s">
        <v>18492</v>
      </c>
      <c r="C50" s="237" t="str">
        <f>VLOOKUP($A50,'01_SINTETICO'!$A:$M,3,FALSE)</f>
        <v>TERMINAL DE PRESSAO 10 MM2</v>
      </c>
      <c r="D50" s="237" t="str">
        <f>VLOOKUP($A50,'01_SINTETICO'!$A:$M,4,FALSE)</f>
        <v>SER.CG</v>
      </c>
      <c r="E50" s="238" t="str">
        <f>VLOOKUP($A50,'01_SINTETICO'!$A:$M,5,FALSE)</f>
        <v>UN</v>
      </c>
      <c r="F50" s="238">
        <f>VLOOKUP($A50,'01_SINTETICO'!$A:$M,6,FALSE)</f>
        <v>28</v>
      </c>
      <c r="G50" s="239">
        <f>VLOOKUP($A50,'01_SINTETICO'!$A:$M,11,FALSE)</f>
        <v>175.19224799999998</v>
      </c>
      <c r="H50" s="239">
        <f>VLOOKUP($A50,'01_SINTETICO'!$A:$M,12,FALSE)</f>
        <v>310.35878675802007</v>
      </c>
      <c r="I50" s="239">
        <f>VLOOKUP($A50,'01_SINTETICO'!$A:$M,13,FALSE)</f>
        <v>485.55103475802002</v>
      </c>
      <c r="J50" s="231">
        <f t="shared" si="0"/>
        <v>1.3625603357334793E-3</v>
      </c>
      <c r="K50" s="235">
        <f t="shared" si="1"/>
        <v>0.9735795458134282</v>
      </c>
    </row>
    <row r="51" spans="1:11">
      <c r="A51" s="234" t="s">
        <v>18660</v>
      </c>
      <c r="B51" s="277" t="s">
        <v>18460</v>
      </c>
      <c r="C51" s="237" t="str">
        <f>VLOOKUP($A51,'01_SINTETICO'!$A:$M,3,FALSE)</f>
        <v>CURVA HORIZONTAL 90 º PARA LEITO 500X100 MM</v>
      </c>
      <c r="D51" s="237" t="str">
        <f>VLOOKUP($A51,'01_SINTETICO'!$A:$M,4,FALSE)</f>
        <v>SER.CG</v>
      </c>
      <c r="E51" s="238" t="str">
        <f>VLOOKUP($A51,'01_SINTETICO'!$A:$M,5,FALSE)</f>
        <v>UN</v>
      </c>
      <c r="F51" s="238">
        <f>VLOOKUP($A51,'01_SINTETICO'!$A:$M,6,FALSE)</f>
        <v>5</v>
      </c>
      <c r="G51" s="239">
        <f>VLOOKUP($A51,'01_SINTETICO'!$A:$M,11,FALSE)</f>
        <v>409.60365599999994</v>
      </c>
      <c r="H51" s="239">
        <f>VLOOKUP($A51,'01_SINTETICO'!$A:$M,12,FALSE)</f>
        <v>50.670822327840007</v>
      </c>
      <c r="I51" s="239">
        <f>VLOOKUP($A51,'01_SINTETICO'!$A:$M,13,FALSE)</f>
        <v>460.27447832783997</v>
      </c>
      <c r="J51" s="231">
        <f t="shared" si="0"/>
        <v>1.2916288975318155E-3</v>
      </c>
      <c r="K51" s="235">
        <f t="shared" si="1"/>
        <v>0.97487117471095996</v>
      </c>
    </row>
    <row r="52" spans="1:11">
      <c r="A52" s="234" t="s">
        <v>18694</v>
      </c>
      <c r="B52" s="277" t="s">
        <v>18524</v>
      </c>
      <c r="C52" s="237" t="str">
        <f>VLOOKUP($A52,'01_SINTETICO'!$A:$M,3,FALSE)</f>
        <v>DISCO DE CORTE PARA METAL</v>
      </c>
      <c r="D52" s="237" t="str">
        <f>VLOOKUP($A52,'01_SINTETICO'!$A:$M,4,FALSE)</f>
        <v>SER.CG</v>
      </c>
      <c r="E52" s="238" t="str">
        <f>VLOOKUP($A52,'01_SINTETICO'!$A:$M,5,FALSE)</f>
        <v>UN</v>
      </c>
      <c r="F52" s="238">
        <f>VLOOKUP($A52,'01_SINTETICO'!$A:$M,6,FALSE)</f>
        <v>10</v>
      </c>
      <c r="G52" s="239">
        <f>VLOOKUP($A52,'01_SINTETICO'!$A:$M,11,FALSE)</f>
        <v>364.66920000000005</v>
      </c>
      <c r="H52" s="239">
        <f>VLOOKUP($A52,'01_SINTETICO'!$A:$M,12,FALSE)</f>
        <v>113.596985117</v>
      </c>
      <c r="I52" s="239">
        <f>VLOOKUP($A52,'01_SINTETICO'!$A:$M,13,FALSE)</f>
        <v>478.26618511700008</v>
      </c>
      <c r="J52" s="231">
        <f t="shared" si="0"/>
        <v>1.3421174853180068E-3</v>
      </c>
      <c r="K52" s="235">
        <f t="shared" si="1"/>
        <v>0.97621329219627795</v>
      </c>
    </row>
    <row r="53" spans="1:11">
      <c r="A53" s="234" t="s">
        <v>18690</v>
      </c>
      <c r="B53" s="277" t="s">
        <v>18518</v>
      </c>
      <c r="C53" s="237" t="str">
        <f>VLOOKUP($A53,'01_SINTETICO'!$A:$M,3,FALSE)</f>
        <v>CHAPA GALVANIZADA # 26</v>
      </c>
      <c r="D53" s="237" t="str">
        <f>VLOOKUP($A53,'01_SINTETICO'!$A:$M,4,FALSE)</f>
        <v>SER.CG</v>
      </c>
      <c r="E53" s="238" t="str">
        <f>VLOOKUP($A53,'01_SINTETICO'!$A:$M,5,FALSE)</f>
        <v>KG</v>
      </c>
      <c r="F53" s="238">
        <f>VLOOKUP($A53,'01_SINTETICO'!$A:$M,6,FALSE)</f>
        <v>16</v>
      </c>
      <c r="G53" s="239">
        <f>VLOOKUP($A53,'01_SINTETICO'!$A:$M,11,FALSE)</f>
        <v>362.47679999999997</v>
      </c>
      <c r="H53" s="239">
        <f>VLOOKUP($A53,'01_SINTETICO'!$A:$M,12,FALSE)</f>
        <v>90.877588093600011</v>
      </c>
      <c r="I53" s="239">
        <f>VLOOKUP($A53,'01_SINTETICO'!$A:$M,13,FALSE)</f>
        <v>453.35438809359999</v>
      </c>
      <c r="J53" s="231">
        <f t="shared" si="0"/>
        <v>1.2722096402387668E-3</v>
      </c>
      <c r="K53" s="235">
        <f t="shared" si="1"/>
        <v>0.97748550183651672</v>
      </c>
    </row>
    <row r="54" spans="1:11">
      <c r="A54" s="234" t="s">
        <v>18665</v>
      </c>
      <c r="B54" s="277" t="s">
        <v>18469</v>
      </c>
      <c r="C54" s="237" t="str">
        <f>VLOOKUP($A54,'01_SINTETICO'!$A:$M,3,FALSE)</f>
        <v>EMENDA PARA LEITO – 100 MM ALTURA</v>
      </c>
      <c r="D54" s="237" t="str">
        <f>VLOOKUP($A54,'01_SINTETICO'!$A:$M,4,FALSE)</f>
        <v>SER.CG</v>
      </c>
      <c r="E54" s="238" t="str">
        <f>VLOOKUP($A54,'01_SINTETICO'!$A:$M,5,FALSE)</f>
        <v>UN</v>
      </c>
      <c r="F54" s="238">
        <f>VLOOKUP($A54,'01_SINTETICO'!$A:$M,6,FALSE)</f>
        <v>42</v>
      </c>
      <c r="G54" s="239">
        <f>VLOOKUP($A54,'01_SINTETICO'!$A:$M,11,FALSE)</f>
        <v>250.306308</v>
      </c>
      <c r="H54" s="239">
        <f>VLOOKUP($A54,'01_SINTETICO'!$A:$M,12,FALSE)</f>
        <v>199.51636291586999</v>
      </c>
      <c r="I54" s="239">
        <f>VLOOKUP($A54,'01_SINTETICO'!$A:$M,13,FALSE)</f>
        <v>449.82267091586999</v>
      </c>
      <c r="J54" s="231">
        <f t="shared" si="0"/>
        <v>1.2622988844192438E-3</v>
      </c>
      <c r="K54" s="235">
        <f t="shared" si="1"/>
        <v>0.97874780072093592</v>
      </c>
    </row>
    <row r="55" spans="1:11">
      <c r="A55" s="234" t="s">
        <v>15826</v>
      </c>
      <c r="B55" s="277" t="s">
        <v>9306</v>
      </c>
      <c r="C55" s="237" t="str">
        <f>VLOOKUP($A55,'01_SINTETICO'!$A:$M,3,FALSE)</f>
        <v>PINTURA ACRILICA EM PISO CIMENTADO DUAS DEMAOS</v>
      </c>
      <c r="D55" s="237" t="str">
        <f>VLOOKUP($A55,'01_SINTETICO'!$A:$M,4,FALSE)</f>
        <v>SER.CG</v>
      </c>
      <c r="E55" s="238" t="str">
        <f>VLOOKUP($A55,'01_SINTETICO'!$A:$M,5,FALSE)</f>
        <v>M2</v>
      </c>
      <c r="F55" s="238">
        <f>VLOOKUP($A55,'01_SINTETICO'!$A:$M,6,FALSE)</f>
        <v>27.03</v>
      </c>
      <c r="G55" s="239">
        <f>VLOOKUP($A55,'01_SINTETICO'!$A:$M,11,FALSE)</f>
        <v>178.10106463800003</v>
      </c>
      <c r="H55" s="239">
        <f>VLOOKUP($A55,'01_SINTETICO'!$A:$M,12,FALSE)</f>
        <v>252.45949564577282</v>
      </c>
      <c r="I55" s="239">
        <f>VLOOKUP($A55,'01_SINTETICO'!$A:$M,13,FALSE)</f>
        <v>430.56056028377282</v>
      </c>
      <c r="J55" s="231">
        <f t="shared" si="0"/>
        <v>1.2082452709965361E-3</v>
      </c>
      <c r="K55" s="235">
        <f t="shared" si="1"/>
        <v>0.97995604599193242</v>
      </c>
    </row>
    <row r="56" spans="1:11">
      <c r="A56" s="234" t="s">
        <v>18689</v>
      </c>
      <c r="B56" s="277" t="s">
        <v>18514</v>
      </c>
      <c r="C56" s="237" t="str">
        <f>VLOOKUP($A56,'01_SINTETICO'!$A:$M,3,FALSE)</f>
        <v>BARRA DE FERRO CANTONEIRA 1/8” X 1”</v>
      </c>
      <c r="D56" s="237" t="str">
        <f>VLOOKUP($A56,'01_SINTETICO'!$A:$M,4,FALSE)</f>
        <v>SER.CG</v>
      </c>
      <c r="E56" s="238" t="str">
        <f>VLOOKUP($A56,'01_SINTETICO'!$A:$M,5,FALSE)</f>
        <v>KG</v>
      </c>
      <c r="F56" s="238">
        <f>VLOOKUP($A56,'01_SINTETICO'!$A:$M,6,FALSE)</f>
        <v>34.200000000000003</v>
      </c>
      <c r="G56" s="239">
        <f>VLOOKUP($A56,'01_SINTETICO'!$A:$M,11,FALSE)</f>
        <v>224.52368400000003</v>
      </c>
      <c r="H56" s="239">
        <f>VLOOKUP($A56,'01_SINTETICO'!$A:$M,12,FALSE)</f>
        <v>194.25084455007004</v>
      </c>
      <c r="I56" s="239">
        <f>VLOOKUP($A56,'01_SINTETICO'!$A:$M,13,FALSE)</f>
        <v>418.77452855007004</v>
      </c>
      <c r="J56" s="231">
        <f t="shared" si="0"/>
        <v>1.1751711382968853E-3</v>
      </c>
      <c r="K56" s="235">
        <f t="shared" si="1"/>
        <v>0.98113121713022933</v>
      </c>
    </row>
    <row r="57" spans="1:11">
      <c r="A57" s="234" t="s">
        <v>18668</v>
      </c>
      <c r="B57" s="277" t="s">
        <v>18474</v>
      </c>
      <c r="C57" s="237" t="str">
        <f>VLOOKUP($A57,'01_SINTETICO'!$A:$M,3,FALSE)</f>
        <v>LÂMPADA LED 20W – BASE E27</v>
      </c>
      <c r="D57" s="237" t="str">
        <f>VLOOKUP($A57,'01_SINTETICO'!$A:$M,4,FALSE)</f>
        <v>SER.CG</v>
      </c>
      <c r="E57" s="238" t="str">
        <f>VLOOKUP($A57,'01_SINTETICO'!$A:$M,5,FALSE)</f>
        <v>UN</v>
      </c>
      <c r="F57" s="238">
        <f>VLOOKUP($A57,'01_SINTETICO'!$A:$M,6,FALSE)</f>
        <v>9</v>
      </c>
      <c r="G57" s="239">
        <f>VLOOKUP($A57,'01_SINTETICO'!$A:$M,11,FALSE)</f>
        <v>370.372589748</v>
      </c>
      <c r="H57" s="239">
        <f>VLOOKUP($A57,'01_SINTETICO'!$A:$M,12,FALSE)</f>
        <v>47.513396711536473</v>
      </c>
      <c r="I57" s="239">
        <f>VLOOKUP($A57,'01_SINTETICO'!$A:$M,13,FALSE)</f>
        <v>417.88598645953647</v>
      </c>
      <c r="J57" s="231">
        <f t="shared" si="0"/>
        <v>1.1726776986324139E-3</v>
      </c>
      <c r="K57" s="235">
        <f t="shared" si="1"/>
        <v>0.98230389482886171</v>
      </c>
    </row>
    <row r="58" spans="1:11">
      <c r="A58" s="234" t="s">
        <v>18672</v>
      </c>
      <c r="B58" s="277" t="s">
        <v>18482</v>
      </c>
      <c r="C58" s="237" t="str">
        <f>VLOOKUP($A58,'01_SINTETICO'!$A:$M,3,FALSE)</f>
        <v>PARABOLT 3/8"</v>
      </c>
      <c r="D58" s="237" t="str">
        <f>VLOOKUP($A58,'01_SINTETICO'!$A:$M,4,FALSE)</f>
        <v>SER.CG</v>
      </c>
      <c r="E58" s="238" t="str">
        <f>VLOOKUP($A58,'01_SINTETICO'!$A:$M,5,FALSE)</f>
        <v>UN</v>
      </c>
      <c r="F58" s="238">
        <f>VLOOKUP($A58,'01_SINTETICO'!$A:$M,6,FALSE)</f>
        <v>60</v>
      </c>
      <c r="G58" s="239">
        <f>VLOOKUP($A58,'01_SINTETICO'!$A:$M,11,FALSE)</f>
        <v>271.93068</v>
      </c>
      <c r="H58" s="239">
        <f>VLOOKUP($A58,'01_SINTETICO'!$A:$M,12,FALSE)</f>
        <v>95.007791864699982</v>
      </c>
      <c r="I58" s="239">
        <f>VLOOKUP($A58,'01_SINTETICO'!$A:$M,13,FALSE)</f>
        <v>366.93847186469998</v>
      </c>
      <c r="J58" s="231">
        <f t="shared" si="0"/>
        <v>1.0297080463779963E-3</v>
      </c>
      <c r="K58" s="235">
        <f t="shared" si="1"/>
        <v>0.98333360287523974</v>
      </c>
    </row>
    <row r="59" spans="1:11">
      <c r="A59" s="234" t="s">
        <v>18701</v>
      </c>
      <c r="B59" s="277" t="s">
        <v>18538</v>
      </c>
      <c r="C59" s="237" t="str">
        <f>VLOOKUP($A59,'01_SINTETICO'!$A:$M,3,FALSE)</f>
        <v>MANTA DE BORRACHA NEOPRENE DE 1”</v>
      </c>
      <c r="D59" s="237" t="str">
        <f>VLOOKUP($A59,'01_SINTETICO'!$A:$M,4,FALSE)</f>
        <v>SER.CG</v>
      </c>
      <c r="E59" s="238" t="str">
        <f>VLOOKUP($A59,'01_SINTETICO'!$A:$M,5,FALSE)</f>
        <v>M2</v>
      </c>
      <c r="F59" s="238">
        <f>VLOOKUP($A59,'01_SINTETICO'!$A:$M,6,FALSE)</f>
        <v>0.5</v>
      </c>
      <c r="G59" s="239">
        <f>VLOOKUP($A59,'01_SINTETICO'!$A:$M,11,FALSE)</f>
        <v>327.03300000000002</v>
      </c>
      <c r="H59" s="239">
        <f>VLOOKUP($A59,'01_SINTETICO'!$A:$M,12,FALSE)</f>
        <v>28.399246279250001</v>
      </c>
      <c r="I59" s="239">
        <f>VLOOKUP($A59,'01_SINTETICO'!$A:$M,13,FALSE)</f>
        <v>355.43224627925002</v>
      </c>
      <c r="J59" s="231">
        <f t="shared" si="0"/>
        <v>9.9741910973810406E-4</v>
      </c>
      <c r="K59" s="235">
        <f t="shared" si="1"/>
        <v>0.98433102198497779</v>
      </c>
    </row>
    <row r="60" spans="1:11">
      <c r="A60" s="234" t="s">
        <v>18682</v>
      </c>
      <c r="B60" s="277" t="s">
        <v>18500</v>
      </c>
      <c r="C60" s="237" t="str">
        <f>VLOOKUP($A60,'01_SINTETICO'!$A:$M,3,FALSE)</f>
        <v>VERGALHAO ZINCADO ROSCA TOTAL, 3/8”X3000MM</v>
      </c>
      <c r="D60" s="237" t="str">
        <f>VLOOKUP($A60,'01_SINTETICO'!$A:$M,4,FALSE)</f>
        <v>SER.CG</v>
      </c>
      <c r="E60" s="238" t="str">
        <f>VLOOKUP($A60,'01_SINTETICO'!$A:$M,5,FALSE)</f>
        <v>UN</v>
      </c>
      <c r="F60" s="238">
        <f>VLOOKUP($A60,'01_SINTETICO'!$A:$M,6,FALSE)</f>
        <v>10</v>
      </c>
      <c r="G60" s="239">
        <f>VLOOKUP($A60,'01_SINTETICO'!$A:$M,11,FALSE)</f>
        <v>255.39998399999999</v>
      </c>
      <c r="H60" s="239">
        <f>VLOOKUP($A60,'01_SINTETICO'!$A:$M,12,FALSE)</f>
        <v>76.00623349176</v>
      </c>
      <c r="I60" s="239">
        <f>VLOOKUP($A60,'01_SINTETICO'!$A:$M,13,FALSE)</f>
        <v>331.40621749176</v>
      </c>
      <c r="J60" s="231">
        <f t="shared" si="0"/>
        <v>9.2999692029237583E-4</v>
      </c>
      <c r="K60" s="235">
        <f t="shared" si="1"/>
        <v>0.98526101890527018</v>
      </c>
    </row>
    <row r="61" spans="1:11">
      <c r="A61" s="234" t="s">
        <v>18664</v>
      </c>
      <c r="B61" s="277" t="s">
        <v>15817</v>
      </c>
      <c r="C61" s="237" t="str">
        <f>VLOOKUP($A61,'01_SINTETICO'!$A:$M,3,FALSE)</f>
        <v>ELETROCALHA PERF 300X100X3000 MM</v>
      </c>
      <c r="D61" s="237" t="str">
        <f>VLOOKUP($A61,'01_SINTETICO'!$A:$M,4,FALSE)</f>
        <v>SER.CG</v>
      </c>
      <c r="E61" s="238" t="str">
        <f>VLOOKUP($A61,'01_SINTETICO'!$A:$M,5,FALSE)</f>
        <v>UN</v>
      </c>
      <c r="F61" s="238">
        <f>VLOOKUP($A61,'01_SINTETICO'!$A:$M,6,FALSE)</f>
        <v>2</v>
      </c>
      <c r="G61" s="239">
        <f>VLOOKUP($A61,'01_SINTETICO'!$A:$M,11,FALSE)</f>
        <v>295.87266239999997</v>
      </c>
      <c r="H61" s="239">
        <f>VLOOKUP($A61,'01_SINTETICO'!$A:$M,12,FALSE)</f>
        <v>20.268328931136001</v>
      </c>
      <c r="I61" s="239">
        <f>VLOOKUP($A61,'01_SINTETICO'!$A:$M,13,FALSE)</f>
        <v>316.14099133113598</v>
      </c>
      <c r="J61" s="231">
        <f t="shared" si="0"/>
        <v>8.8715942187610078E-4</v>
      </c>
      <c r="K61" s="235">
        <f t="shared" si="1"/>
        <v>0.9861481783271463</v>
      </c>
    </row>
    <row r="62" spans="1:11">
      <c r="A62" s="234" t="s">
        <v>18684</v>
      </c>
      <c r="B62" s="277" t="s">
        <v>18504</v>
      </c>
      <c r="C62" s="237" t="str">
        <f>VLOOKUP($A62,'01_SINTETICO'!$A:$M,3,FALSE)</f>
        <v>ALUMÍNIO CORRUGADO</v>
      </c>
      <c r="D62" s="237" t="str">
        <f>VLOOKUP($A62,'01_SINTETICO'!$A:$M,4,FALSE)</f>
        <v>SER.CG</v>
      </c>
      <c r="E62" s="238" t="str">
        <f>VLOOKUP($A62,'01_SINTETICO'!$A:$M,5,FALSE)</f>
        <v>M2</v>
      </c>
      <c r="F62" s="238">
        <f>VLOOKUP($A62,'01_SINTETICO'!$A:$M,6,FALSE)</f>
        <v>8</v>
      </c>
      <c r="G62" s="239">
        <f>VLOOKUP($A62,'01_SINTETICO'!$A:$M,11,FALSE)</f>
        <v>187.96176</v>
      </c>
      <c r="H62" s="239">
        <f>VLOOKUP($A62,'01_SINTETICO'!$A:$M,12,FALSE)</f>
        <v>113.596985117</v>
      </c>
      <c r="I62" s="239">
        <f>VLOOKUP($A62,'01_SINTETICO'!$A:$M,13,FALSE)</f>
        <v>301.558745117</v>
      </c>
      <c r="J62" s="231">
        <f t="shared" si="0"/>
        <v>8.4623851166285534E-4</v>
      </c>
      <c r="K62" s="235">
        <f t="shared" si="1"/>
        <v>0.98699441683880917</v>
      </c>
    </row>
    <row r="63" spans="1:11">
      <c r="A63" s="234" t="s">
        <v>18670</v>
      </c>
      <c r="B63" s="277" t="s">
        <v>18478</v>
      </c>
      <c r="C63" s="237" t="str">
        <f>VLOOKUP($A63,'01_SINTETICO'!$A:$M,3,FALSE)</f>
        <v>LEITO PESADO 200X100X3000 MM</v>
      </c>
      <c r="D63" s="237" t="str">
        <f>VLOOKUP($A63,'01_SINTETICO'!$A:$M,4,FALSE)</f>
        <v>SER.CG</v>
      </c>
      <c r="E63" s="238" t="str">
        <f>VLOOKUP($A63,'01_SINTETICO'!$A:$M,5,FALSE)</f>
        <v>UN</v>
      </c>
      <c r="F63" s="238">
        <f>VLOOKUP($A63,'01_SINTETICO'!$A:$M,6,FALSE)</f>
        <v>2</v>
      </c>
      <c r="G63" s="239">
        <f>VLOOKUP($A63,'01_SINTETICO'!$A:$M,11,FALSE)</f>
        <v>277.11546240000001</v>
      </c>
      <c r="H63" s="239">
        <f>VLOOKUP($A63,'01_SINTETICO'!$A:$M,12,FALSE)</f>
        <v>20.268328931136001</v>
      </c>
      <c r="I63" s="239">
        <f>VLOOKUP($A63,'01_SINTETICO'!$A:$M,13,FALSE)</f>
        <v>297.38379133113602</v>
      </c>
      <c r="J63" s="231">
        <f t="shared" si="0"/>
        <v>8.3452269597115655E-4</v>
      </c>
      <c r="K63" s="235">
        <f t="shared" si="1"/>
        <v>0.98782893953478035</v>
      </c>
    </row>
    <row r="64" spans="1:11" ht="25.5">
      <c r="A64" s="234" t="s">
        <v>15824</v>
      </c>
      <c r="B64" s="277">
        <v>10527</v>
      </c>
      <c r="C64" s="237" t="str">
        <f>VLOOKUP($A64,'01_SINTETICO'!$A:$M,3,FALSE)</f>
        <v>LOCACAO DE ANDAIME METALICO TUBULAR DE ENCAIXE, TIPO DE TORRE, COM LARGURA DE 1 ATE 1,5 M E ALTURA DE *1,00* M</v>
      </c>
      <c r="D64" s="237" t="str">
        <f>VLOOKUP($A64,'01_SINTETICO'!$A:$M,4,FALSE)</f>
        <v>MAT.</v>
      </c>
      <c r="E64" s="238" t="str">
        <f>VLOOKUP($A64,'01_SINTETICO'!$A:$M,5,FALSE)</f>
        <v>MXMES</v>
      </c>
      <c r="F64" s="238">
        <f>VLOOKUP($A64,'01_SINTETICO'!$A:$M,6,FALSE)</f>
        <v>20</v>
      </c>
      <c r="G64" s="239">
        <f>VLOOKUP($A64,'01_SINTETICO'!$A:$M,11,FALSE)</f>
        <v>292.32</v>
      </c>
      <c r="H64" s="239">
        <f>VLOOKUP($A64,'01_SINTETICO'!$A:$M,12,FALSE)</f>
        <v>0</v>
      </c>
      <c r="I64" s="239">
        <f>VLOOKUP($A64,'01_SINTETICO'!$A:$M,13,FALSE)</f>
        <v>292.32</v>
      </c>
      <c r="J64" s="231">
        <f t="shared" si="0"/>
        <v>8.2031261150562653E-4</v>
      </c>
      <c r="K64" s="235">
        <f t="shared" si="1"/>
        <v>0.98864925214628596</v>
      </c>
    </row>
    <row r="65" spans="1:11">
      <c r="A65" s="234" t="s">
        <v>18658</v>
      </c>
      <c r="B65" s="277" t="s">
        <v>18457</v>
      </c>
      <c r="C65" s="237" t="str">
        <f>VLOOKUP($A65,'01_SINTETICO'!$A:$M,3,FALSE)</f>
        <v>BARRA DE COBRE 1.1/2" X 3/16" (1,5648 KG/M)</v>
      </c>
      <c r="D65" s="237" t="str">
        <f>VLOOKUP($A65,'01_SINTETICO'!$A:$M,4,FALSE)</f>
        <v>SER.CG</v>
      </c>
      <c r="E65" s="238" t="str">
        <f>VLOOKUP($A65,'01_SINTETICO'!$A:$M,5,FALSE)</f>
        <v>M</v>
      </c>
      <c r="F65" s="238">
        <f>VLOOKUP($A65,'01_SINTETICO'!$A:$M,6,FALSE)</f>
        <v>2</v>
      </c>
      <c r="G65" s="239">
        <f>VLOOKUP($A65,'01_SINTETICO'!$A:$M,11,FALSE)</f>
        <v>214.52731440000002</v>
      </c>
      <c r="H65" s="239">
        <f>VLOOKUP($A65,'01_SINTETICO'!$A:$M,12,FALSE)</f>
        <v>42.436813699566002</v>
      </c>
      <c r="I65" s="239">
        <f>VLOOKUP($A65,'01_SINTETICO'!$A:$M,13,FALSE)</f>
        <v>256.96412809956604</v>
      </c>
      <c r="J65" s="231">
        <f t="shared" si="0"/>
        <v>7.2109645246517986E-4</v>
      </c>
      <c r="K65" s="235">
        <f t="shared" si="1"/>
        <v>0.98937034859875117</v>
      </c>
    </row>
    <row r="66" spans="1:11" ht="38.25">
      <c r="A66" s="234" t="s">
        <v>15829</v>
      </c>
      <c r="B66" s="277" t="s">
        <v>18429</v>
      </c>
      <c r="C66" s="237" t="str">
        <f>VLOOKUP($A66,'01_SINTETICO'!$A:$M,3,FALSE)</f>
        <v>CHAPISCO APLICADO EM ALVENARIAS E ESTRUTURAS DE CONCRETO INTERNAS, COM COLHER DE PEDREIRO. ARGAMASSA TRAÇO 1:3 COM PREPARO EM BETONEIRA 400L. AF_06/2014</v>
      </c>
      <c r="D66" s="237" t="str">
        <f>VLOOKUP($A66,'01_SINTETICO'!$A:$M,4,FALSE)</f>
        <v>SER.CG</v>
      </c>
      <c r="E66" s="238" t="str">
        <f>VLOOKUP($A66,'01_SINTETICO'!$A:$M,5,FALSE)</f>
        <v>M2</v>
      </c>
      <c r="F66" s="238">
        <f>VLOOKUP($A66,'01_SINTETICO'!$A:$M,6,FALSE)</f>
        <v>66.56</v>
      </c>
      <c r="G66" s="239">
        <f>VLOOKUP($A66,'01_SINTETICO'!$A:$M,11,FALSE)</f>
        <v>125.55268121410559</v>
      </c>
      <c r="H66" s="239">
        <f>VLOOKUP($A66,'01_SINTETICO'!$A:$M,12,FALSE)</f>
        <v>118.74106104732259</v>
      </c>
      <c r="I66" s="239">
        <f>VLOOKUP($A66,'01_SINTETICO'!$A:$M,13,FALSE)</f>
        <v>244.29374226142818</v>
      </c>
      <c r="J66" s="231">
        <f t="shared" si="0"/>
        <v>6.855406324882136E-4</v>
      </c>
      <c r="K66" s="235">
        <f t="shared" si="1"/>
        <v>0.99005588923123944</v>
      </c>
    </row>
    <row r="67" spans="1:11">
      <c r="A67" s="234" t="s">
        <v>18706</v>
      </c>
      <c r="B67" s="277" t="s">
        <v>18548</v>
      </c>
      <c r="C67" s="237" t="str">
        <f>VLOOKUP($A67,'01_SINTETICO'!$A:$M,3,FALSE)</f>
        <v>TUBO DE AÇO CARBONO GALVANIZADO DE 1”</v>
      </c>
      <c r="D67" s="237" t="str">
        <f>VLOOKUP($A67,'01_SINTETICO'!$A:$M,4,FALSE)</f>
        <v>SER.CG</v>
      </c>
      <c r="E67" s="238" t="str">
        <f>VLOOKUP($A67,'01_SINTETICO'!$A:$M,5,FALSE)</f>
        <v>M</v>
      </c>
      <c r="F67" s="238">
        <f>VLOOKUP($A67,'01_SINTETICO'!$A:$M,6,FALSE)</f>
        <v>6</v>
      </c>
      <c r="G67" s="239">
        <f>VLOOKUP($A67,'01_SINTETICO'!$A:$M,11,FALSE)</f>
        <v>160.84907999999999</v>
      </c>
      <c r="H67" s="239">
        <f>VLOOKUP($A67,'01_SINTETICO'!$A:$M,12,FALSE)</f>
        <v>68.158191070200004</v>
      </c>
      <c r="I67" s="239">
        <f>VLOOKUP($A67,'01_SINTETICO'!$A:$M,13,FALSE)</f>
        <v>229.00727107019998</v>
      </c>
      <c r="J67" s="231">
        <f t="shared" si="0"/>
        <v>6.4264351595981343E-4</v>
      </c>
      <c r="K67" s="235">
        <f t="shared" si="1"/>
        <v>0.99069853274719921</v>
      </c>
    </row>
    <row r="68" spans="1:11">
      <c r="A68" s="234" t="s">
        <v>18695</v>
      </c>
      <c r="B68" s="277" t="s">
        <v>18526</v>
      </c>
      <c r="C68" s="237" t="str">
        <f>VLOOKUP($A68,'01_SINTETICO'!$A:$M,3,FALSE)</f>
        <v>DISCO DE DESBASTE P/ METAL FERROSO</v>
      </c>
      <c r="D68" s="237" t="str">
        <f>VLOOKUP($A68,'01_SINTETICO'!$A:$M,4,FALSE)</f>
        <v>SER.CG</v>
      </c>
      <c r="E68" s="238" t="str">
        <f>VLOOKUP($A68,'01_SINTETICO'!$A:$M,5,FALSE)</f>
        <v>UN</v>
      </c>
      <c r="F68" s="238">
        <f>VLOOKUP($A68,'01_SINTETICO'!$A:$M,6,FALSE)</f>
        <v>5</v>
      </c>
      <c r="G68" s="239">
        <f>VLOOKUP($A68,'01_SINTETICO'!$A:$M,11,FALSE)</f>
        <v>172.6515</v>
      </c>
      <c r="H68" s="239">
        <f>VLOOKUP($A68,'01_SINTETICO'!$A:$M,12,FALSE)</f>
        <v>56.798492558500001</v>
      </c>
      <c r="I68" s="239">
        <f>VLOOKUP($A68,'01_SINTETICO'!$A:$M,13,FALSE)</f>
        <v>229.44999255850001</v>
      </c>
      <c r="J68" s="231">
        <f t="shared" si="0"/>
        <v>6.4388588740287944E-4</v>
      </c>
      <c r="K68" s="235">
        <f t="shared" si="1"/>
        <v>0.99134241863460204</v>
      </c>
    </row>
    <row r="69" spans="1:11">
      <c r="A69" s="234" t="s">
        <v>18676</v>
      </c>
      <c r="B69" s="277" t="s">
        <v>18490</v>
      </c>
      <c r="C69" s="237" t="str">
        <f>VLOOKUP($A69,'01_SINTETICO'!$A:$M,3,FALSE)</f>
        <v>TAMPA PARA ELETROCALHA 300X100X3000 MM</v>
      </c>
      <c r="D69" s="237" t="str">
        <f>VLOOKUP($A69,'01_SINTETICO'!$A:$M,4,FALSE)</f>
        <v>SER.CG</v>
      </c>
      <c r="E69" s="238" t="str">
        <f>VLOOKUP($A69,'01_SINTETICO'!$A:$M,5,FALSE)</f>
        <v>UN</v>
      </c>
      <c r="F69" s="238">
        <f>VLOOKUP($A69,'01_SINTETICO'!$A:$M,6,FALSE)</f>
        <v>2</v>
      </c>
      <c r="G69" s="239">
        <f>VLOOKUP($A69,'01_SINTETICO'!$A:$M,11,FALSE)</f>
        <v>197.21466239999998</v>
      </c>
      <c r="H69" s="239">
        <f>VLOOKUP($A69,'01_SINTETICO'!$A:$M,12,FALSE)</f>
        <v>20.268328931136001</v>
      </c>
      <c r="I69" s="239">
        <f>VLOOKUP($A69,'01_SINTETICO'!$A:$M,13,FALSE)</f>
        <v>217.48299133113599</v>
      </c>
      <c r="J69" s="231">
        <f t="shared" si="0"/>
        <v>6.1030391549295193E-4</v>
      </c>
      <c r="K69" s="235">
        <f t="shared" si="1"/>
        <v>0.99195272255009503</v>
      </c>
    </row>
    <row r="70" spans="1:11">
      <c r="A70" s="234" t="s">
        <v>18661</v>
      </c>
      <c r="B70" s="277" t="s">
        <v>18462</v>
      </c>
      <c r="C70" s="237" t="str">
        <f>VLOOKUP($A70,'01_SINTETICO'!$A:$M,3,FALSE)</f>
        <v>CURVA VERTICAL 90º PARA LEITO 500X100 MM</v>
      </c>
      <c r="D70" s="237" t="str">
        <f>VLOOKUP($A70,'01_SINTETICO'!$A:$M,4,FALSE)</f>
        <v>SER.CG</v>
      </c>
      <c r="E70" s="238" t="str">
        <f>VLOOKUP($A70,'01_SINTETICO'!$A:$M,5,FALSE)</f>
        <v>UN</v>
      </c>
      <c r="F70" s="238">
        <f>VLOOKUP($A70,'01_SINTETICO'!$A:$M,6,FALSE)</f>
        <v>2</v>
      </c>
      <c r="G70" s="239">
        <f>VLOOKUP($A70,'01_SINTETICO'!$A:$M,11,FALSE)</f>
        <v>174.31626239999997</v>
      </c>
      <c r="H70" s="239">
        <f>VLOOKUP($A70,'01_SINTETICO'!$A:$M,12,FALSE)</f>
        <v>20.268328931136001</v>
      </c>
      <c r="I70" s="239">
        <f>VLOOKUP($A70,'01_SINTETICO'!$A:$M,13,FALSE)</f>
        <v>194.58459133113598</v>
      </c>
      <c r="J70" s="231">
        <f t="shared" si="0"/>
        <v>5.4604609425834441E-4</v>
      </c>
      <c r="K70" s="235">
        <f t="shared" si="1"/>
        <v>0.99249876864435338</v>
      </c>
    </row>
    <row r="71" spans="1:11">
      <c r="A71" s="234" t="s">
        <v>18702</v>
      </c>
      <c r="B71" s="277" t="s">
        <v>18540</v>
      </c>
      <c r="C71" s="237" t="str">
        <f>VLOOKUP($A71,'01_SINTETICO'!$A:$M,3,FALSE)</f>
        <v>REBITE POP 450 S - 3,2 X 12 MM</v>
      </c>
      <c r="D71" s="237" t="str">
        <f>VLOOKUP($A71,'01_SINTETICO'!$A:$M,4,FALSE)</f>
        <v>SER.CG</v>
      </c>
      <c r="E71" s="238" t="str">
        <f>VLOOKUP($A71,'01_SINTETICO'!$A:$M,5,FALSE)</f>
        <v>UN</v>
      </c>
      <c r="F71" s="238">
        <f>VLOOKUP($A71,'01_SINTETICO'!$A:$M,6,FALSE)</f>
        <v>500</v>
      </c>
      <c r="G71" s="239">
        <f>VLOOKUP($A71,'01_SINTETICO'!$A:$M,11,FALSE)</f>
        <v>51.764999999999993</v>
      </c>
      <c r="H71" s="239">
        <f>VLOOKUP($A71,'01_SINTETICO'!$A:$M,12,FALSE)</f>
        <v>141.99623139625001</v>
      </c>
      <c r="I71" s="239">
        <f>VLOOKUP($A71,'01_SINTETICO'!$A:$M,13,FALSE)</f>
        <v>193.76123139625</v>
      </c>
      <c r="J71" s="231">
        <f t="shared" si="0"/>
        <v>5.437355697017099E-4</v>
      </c>
      <c r="K71" s="235">
        <f t="shared" si="1"/>
        <v>0.99304250421405504</v>
      </c>
    </row>
    <row r="72" spans="1:11" ht="38.25">
      <c r="A72" s="234" t="s">
        <v>18654</v>
      </c>
      <c r="B72" s="277" t="s">
        <v>18449</v>
      </c>
      <c r="C72" s="237" t="str">
        <f>VLOOKUP($A72,'01_SINTETICO'!$A:$M,3,FALSE)</f>
        <v>CONDULETE DE ALUMÍNIO, TIPO E, PARA ELETRODUTO DE AÇO GALVANIZADO DN 20 MM (3/4), APARENTE - FORNECIMENTO E INSTALAÇÃO. AF_11/2016_P</v>
      </c>
      <c r="D72" s="237" t="str">
        <f>VLOOKUP($A72,'01_SINTETICO'!$A:$M,4,FALSE)</f>
        <v>SER.CG</v>
      </c>
      <c r="E72" s="238" t="str">
        <f>VLOOKUP($A72,'01_SINTETICO'!$A:$M,5,FALSE)</f>
        <v>UN</v>
      </c>
      <c r="F72" s="238">
        <f>VLOOKUP($A72,'01_SINTETICO'!$A:$M,6,FALSE)</f>
        <v>8</v>
      </c>
      <c r="G72" s="239">
        <f>VLOOKUP($A72,'01_SINTETICO'!$A:$M,11,FALSE)</f>
        <v>101.92329235199998</v>
      </c>
      <c r="H72" s="239">
        <f>VLOOKUP($A72,'01_SINTETICO'!$A:$M,12,FALSE)</f>
        <v>87.001801936901288</v>
      </c>
      <c r="I72" s="239">
        <f>VLOOKUP($A72,'01_SINTETICO'!$A:$M,13,FALSE)</f>
        <v>188.92509428890128</v>
      </c>
      <c r="J72" s="231">
        <f t="shared" si="0"/>
        <v>5.3016433181128674E-4</v>
      </c>
      <c r="K72" s="235">
        <f t="shared" si="1"/>
        <v>0.99357266854586634</v>
      </c>
    </row>
    <row r="73" spans="1:11">
      <c r="A73" s="234" t="s">
        <v>18709</v>
      </c>
      <c r="B73" s="277" t="s">
        <v>18554</v>
      </c>
      <c r="C73" s="237" t="str">
        <f>VLOOKUP($A73,'01_SINTETICO'!$A:$M,3,FALSE)</f>
        <v>VERGALHÃO ZINCADO ROSCADO 1/4”</v>
      </c>
      <c r="D73" s="237" t="str">
        <f>VLOOKUP($A73,'01_SINTETICO'!$A:$M,4,FALSE)</f>
        <v>SER.CG</v>
      </c>
      <c r="E73" s="238" t="str">
        <f>VLOOKUP($A73,'01_SINTETICO'!$A:$M,5,FALSE)</f>
        <v>M</v>
      </c>
      <c r="F73" s="238">
        <f>VLOOKUP($A73,'01_SINTETICO'!$A:$M,6,FALSE)</f>
        <v>50</v>
      </c>
      <c r="G73" s="239">
        <f>VLOOKUP($A73,'01_SINTETICO'!$A:$M,11,FALSE)</f>
        <v>131.23950000000002</v>
      </c>
      <c r="H73" s="239">
        <f>VLOOKUP($A73,'01_SINTETICO'!$A:$M,12,FALSE)</f>
        <v>51.736298201499999</v>
      </c>
      <c r="I73" s="239">
        <f>VLOOKUP($A73,'01_SINTETICO'!$A:$M,13,FALSE)</f>
        <v>182.97579820150003</v>
      </c>
      <c r="J73" s="231">
        <f t="shared" ref="J73:J95" si="2">I73/SUM($I$7:$I$1048576)</f>
        <v>5.1346933109263477E-4</v>
      </c>
      <c r="K73" s="235">
        <f t="shared" ref="K73:K95" si="3">K72+J73</f>
        <v>0.99408613787695899</v>
      </c>
    </row>
    <row r="74" spans="1:11" ht="38.25">
      <c r="A74" s="234" t="s">
        <v>18655</v>
      </c>
      <c r="B74" s="277" t="s">
        <v>18451</v>
      </c>
      <c r="C74" s="237" t="str">
        <f>VLOOKUP($A74,'01_SINTETICO'!$A:$M,3,FALSE)</f>
        <v>CONDULETE DE ALUMÍNIO, TIPO LR, PARA ELETRODUTO DE AÇO GALVANIZADO DN 20 MM (3/4), APARENTE - FORNECIMENTO E INSTALAÇÃO. AF_11/2016_P</v>
      </c>
      <c r="D74" s="237" t="str">
        <f>VLOOKUP($A74,'01_SINTETICO'!$A:$M,4,FALSE)</f>
        <v>SER.CG</v>
      </c>
      <c r="E74" s="238" t="str">
        <f>VLOOKUP($A74,'01_SINTETICO'!$A:$M,5,FALSE)</f>
        <v>UN</v>
      </c>
      <c r="F74" s="238">
        <f>VLOOKUP($A74,'01_SINTETICO'!$A:$M,6,FALSE)</f>
        <v>7</v>
      </c>
      <c r="G74" s="239">
        <f>VLOOKUP($A74,'01_SINTETICO'!$A:$M,11,FALSE)</f>
        <v>93.691173827999989</v>
      </c>
      <c r="H74" s="239">
        <f>VLOOKUP($A74,'01_SINTETICO'!$A:$M,12,FALSE)</f>
        <v>83.553019092212665</v>
      </c>
      <c r="I74" s="239">
        <f>VLOOKUP($A74,'01_SINTETICO'!$A:$M,13,FALSE)</f>
        <v>177.24419292021264</v>
      </c>
      <c r="J74" s="231">
        <f t="shared" si="2"/>
        <v>4.9738521746232455E-4</v>
      </c>
      <c r="K74" s="235">
        <f t="shared" si="3"/>
        <v>0.99458352309442133</v>
      </c>
    </row>
    <row r="75" spans="1:11">
      <c r="A75" s="234" t="s">
        <v>18691</v>
      </c>
      <c r="B75" s="277" t="s">
        <v>18459</v>
      </c>
      <c r="C75" s="237" t="str">
        <f>VLOOKUP($A75,'01_SINTETICO'!$A:$M,3,FALSE)</f>
        <v>CHUMBADOR, DIAMETRO 1/4" COM PARAFUSO 1/4" X 40 MM</v>
      </c>
      <c r="D75" s="237" t="str">
        <f>VLOOKUP($A75,'01_SINTETICO'!$A:$M,4,FALSE)</f>
        <v>SER.CG</v>
      </c>
      <c r="E75" s="238" t="str">
        <f>VLOOKUP($A75,'01_SINTETICO'!$A:$M,5,FALSE)</f>
        <v>UN</v>
      </c>
      <c r="F75" s="238">
        <f>VLOOKUP($A75,'01_SINTETICO'!$A:$M,6,FALSE)</f>
        <v>70</v>
      </c>
      <c r="G75" s="239">
        <f>VLOOKUP($A75,'01_SINTETICO'!$A:$M,11,FALSE)</f>
        <v>100.163448</v>
      </c>
      <c r="H75" s="239">
        <f>VLOOKUP($A75,'01_SINTETICO'!$A:$M,12,FALSE)</f>
        <v>73.173571751280008</v>
      </c>
      <c r="I75" s="239">
        <f>VLOOKUP($A75,'01_SINTETICO'!$A:$M,13,FALSE)</f>
        <v>173.33701975128002</v>
      </c>
      <c r="J75" s="231">
        <f t="shared" si="2"/>
        <v>4.8642085161047782E-4</v>
      </c>
      <c r="K75" s="235">
        <f t="shared" si="3"/>
        <v>0.99506994394603177</v>
      </c>
    </row>
    <row r="76" spans="1:11" ht="25.5">
      <c r="A76" s="234" t="s">
        <v>15830</v>
      </c>
      <c r="B76" s="277" t="s">
        <v>18431</v>
      </c>
      <c r="C76" s="237" t="str">
        <f>VLOOKUP($A76,'01_SINTETICO'!$A:$M,3,FALSE)</f>
        <v>APLICAÇÃO DE FUNDO SELADOR ACRÍLICO EM PAREDES, UMA DEMÃO. AF_06/2014</v>
      </c>
      <c r="D76" s="237" t="str">
        <f>VLOOKUP($A76,'01_SINTETICO'!$A:$M,4,FALSE)</f>
        <v>SER.CG</v>
      </c>
      <c r="E76" s="238" t="str">
        <f>VLOOKUP($A76,'01_SINTETICO'!$A:$M,5,FALSE)</f>
        <v>M2</v>
      </c>
      <c r="F76" s="238">
        <f>VLOOKUP($A76,'01_SINTETICO'!$A:$M,6,FALSE)</f>
        <v>66.56</v>
      </c>
      <c r="G76" s="239">
        <f>VLOOKUP($A76,'01_SINTETICO'!$A:$M,11,FALSE)</f>
        <v>112.99223470079998</v>
      </c>
      <c r="H76" s="239">
        <f>VLOOKUP($A76,'01_SINTETICO'!$A:$M,12,FALSE)</f>
        <v>58.471260874211339</v>
      </c>
      <c r="I76" s="239">
        <f>VLOOKUP($A76,'01_SINTETICO'!$A:$M,13,FALSE)</f>
        <v>171.46349557501134</v>
      </c>
      <c r="J76" s="231">
        <f t="shared" si="2"/>
        <v>4.8116334097229402E-4</v>
      </c>
      <c r="K76" s="235">
        <f t="shared" si="3"/>
        <v>0.99555110728700402</v>
      </c>
    </row>
    <row r="77" spans="1:11">
      <c r="A77" s="234" t="s">
        <v>18708</v>
      </c>
      <c r="B77" s="277" t="s">
        <v>18552</v>
      </c>
      <c r="C77" s="237" t="str">
        <f>VLOOKUP($A77,'01_SINTETICO'!$A:$M,3,FALSE)</f>
        <v>VÁLVULA ESFERA 1”</v>
      </c>
      <c r="D77" s="237" t="str">
        <f>VLOOKUP($A77,'01_SINTETICO'!$A:$M,4,FALSE)</f>
        <v>SER.CG</v>
      </c>
      <c r="E77" s="238" t="str">
        <f>VLOOKUP($A77,'01_SINTETICO'!$A:$M,5,FALSE)</f>
        <v>UN</v>
      </c>
      <c r="F77" s="238">
        <f>VLOOKUP($A77,'01_SINTETICO'!$A:$M,6,FALSE)</f>
        <v>2</v>
      </c>
      <c r="G77" s="239">
        <f>VLOOKUP($A77,'01_SINTETICO'!$A:$M,11,FALSE)</f>
        <v>118.3896</v>
      </c>
      <c r="H77" s="239">
        <f>VLOOKUP($A77,'01_SINTETICO'!$A:$M,12,FALSE)</f>
        <v>22.719397023400003</v>
      </c>
      <c r="I77" s="239">
        <f>VLOOKUP($A77,'01_SINTETICO'!$A:$M,13,FALSE)</f>
        <v>141.10899702340001</v>
      </c>
      <c r="J77" s="231">
        <f t="shared" si="2"/>
        <v>3.9598210815272627E-4</v>
      </c>
      <c r="K77" s="235">
        <f t="shared" si="3"/>
        <v>0.99594708939515675</v>
      </c>
    </row>
    <row r="78" spans="1:11">
      <c r="A78" s="234" t="s">
        <v>18659</v>
      </c>
      <c r="B78" s="277" t="s">
        <v>18459</v>
      </c>
      <c r="C78" s="237" t="str">
        <f>VLOOKUP($A78,'01_SINTETICO'!$A:$M,3,FALSE)</f>
        <v>CHUMBADOR, DIAMETRO 1/4" COM PARAFUSO 1/4" X 40 MM</v>
      </c>
      <c r="D78" s="237" t="str">
        <f>VLOOKUP($A78,'01_SINTETICO'!$A:$M,4,FALSE)</f>
        <v>SER.CG</v>
      </c>
      <c r="E78" s="238" t="str">
        <f>VLOOKUP($A78,'01_SINTETICO'!$A:$M,5,FALSE)</f>
        <v>UN</v>
      </c>
      <c r="F78" s="238">
        <f>VLOOKUP($A78,'01_SINTETICO'!$A:$M,6,FALSE)</f>
        <v>60</v>
      </c>
      <c r="G78" s="239">
        <f>VLOOKUP($A78,'01_SINTETICO'!$A:$M,11,FALSE)</f>
        <v>85.854383999999996</v>
      </c>
      <c r="H78" s="239">
        <f>VLOOKUP($A78,'01_SINTETICO'!$A:$M,12,FALSE)</f>
        <v>62.720204358240011</v>
      </c>
      <c r="I78" s="239">
        <f>VLOOKUP($A78,'01_SINTETICO'!$A:$M,13,FALSE)</f>
        <v>148.57458835824002</v>
      </c>
      <c r="J78" s="231">
        <f t="shared" si="2"/>
        <v>4.1693215852326674E-4</v>
      </c>
      <c r="K78" s="235">
        <f t="shared" si="3"/>
        <v>0.99636402155367998</v>
      </c>
    </row>
    <row r="79" spans="1:11" ht="25.5">
      <c r="A79" s="234" t="s">
        <v>15836</v>
      </c>
      <c r="B79" s="277" t="s">
        <v>18437</v>
      </c>
      <c r="C79" s="237" t="str">
        <f>VLOOKUP($A79,'01_SINTETICO'!$A:$M,3,FALSE)</f>
        <v>PERFILADO DE SEÇÃO 38X38 MM PARA SUPORTE DE ATÉ 3 TUBOS VERTICAIS. AF_05/2015</v>
      </c>
      <c r="D79" s="237" t="str">
        <f>VLOOKUP($A79,'01_SINTETICO'!$A:$M,4,FALSE)</f>
        <v>SER.CG</v>
      </c>
      <c r="E79" s="238" t="str">
        <f>VLOOKUP($A79,'01_SINTETICO'!$A:$M,5,FALSE)</f>
        <v>M</v>
      </c>
      <c r="F79" s="238">
        <f>VLOOKUP($A79,'01_SINTETICO'!$A:$M,6,FALSE)</f>
        <v>45</v>
      </c>
      <c r="G79" s="239">
        <f>VLOOKUP($A79,'01_SINTETICO'!$A:$M,11,FALSE)</f>
        <v>127.35541980000001</v>
      </c>
      <c r="H79" s="239">
        <f>VLOOKUP($A79,'01_SINTETICO'!$A:$M,12,FALSE)</f>
        <v>13.565222335368002</v>
      </c>
      <c r="I79" s="239">
        <f>VLOOKUP($A79,'01_SINTETICO'!$A:$M,13,FALSE)</f>
        <v>140.92064213536801</v>
      </c>
      <c r="J79" s="231">
        <f t="shared" si="2"/>
        <v>3.9545354394195938E-4</v>
      </c>
      <c r="K79" s="235">
        <f t="shared" si="3"/>
        <v>0.99675947509762197</v>
      </c>
    </row>
    <row r="80" spans="1:11">
      <c r="A80" s="234" t="s">
        <v>15834</v>
      </c>
      <c r="B80" s="277" t="s">
        <v>18434</v>
      </c>
      <c r="C80" s="237" t="str">
        <f>VLOOKUP($A80,'01_SINTETICO'!$A:$M,3,FALSE)</f>
        <v>RETIRADA DE SPRINKLERS</v>
      </c>
      <c r="D80" s="237" t="str">
        <f>VLOOKUP($A80,'01_SINTETICO'!$A:$M,4,FALSE)</f>
        <v>SER.CG</v>
      </c>
      <c r="E80" s="238" t="str">
        <f>VLOOKUP($A80,'01_SINTETICO'!$A:$M,5,FALSE)</f>
        <v>M</v>
      </c>
      <c r="F80" s="238">
        <f>VLOOKUP($A80,'01_SINTETICO'!$A:$M,6,FALSE)</f>
        <v>10</v>
      </c>
      <c r="G80" s="239">
        <f>VLOOKUP($A80,'01_SINTETICO'!$A:$M,11,FALSE)</f>
        <v>34.486452</v>
      </c>
      <c r="H80" s="239">
        <f>VLOOKUP($A80,'01_SINTETICO'!$A:$M,12,FALSE)</f>
        <v>97.180894881180009</v>
      </c>
      <c r="I80" s="239">
        <f>VLOOKUP($A80,'01_SINTETICO'!$A:$M,13,FALSE)</f>
        <v>131.66734688118001</v>
      </c>
      <c r="J80" s="231">
        <f t="shared" si="2"/>
        <v>3.6948681297933081E-4</v>
      </c>
      <c r="K80" s="235">
        <f t="shared" si="3"/>
        <v>0.9971289619106013</v>
      </c>
    </row>
    <row r="81" spans="1:11">
      <c r="A81" s="234" t="s">
        <v>18687</v>
      </c>
      <c r="B81" s="277" t="s">
        <v>18510</v>
      </c>
      <c r="C81" s="237" t="str">
        <f>VLOOKUP($A81,'01_SINTETICO'!$A:$M,3,FALSE)</f>
        <v>BROCA AÇO RÁPIDO 1/4”</v>
      </c>
      <c r="D81" s="237" t="str">
        <f>VLOOKUP($A81,'01_SINTETICO'!$A:$M,4,FALSE)</f>
        <v>SER.CG</v>
      </c>
      <c r="E81" s="238" t="str">
        <f>VLOOKUP($A81,'01_SINTETICO'!$A:$M,5,FALSE)</f>
        <v>UN</v>
      </c>
      <c r="F81" s="238">
        <f>VLOOKUP($A81,'01_SINTETICO'!$A:$M,6,FALSE)</f>
        <v>5</v>
      </c>
      <c r="G81" s="239">
        <f>VLOOKUP($A81,'01_SINTETICO'!$A:$M,11,FALSE)</f>
        <v>97.196399999999997</v>
      </c>
      <c r="H81" s="239">
        <f>VLOOKUP($A81,'01_SINTETICO'!$A:$M,12,FALSE)</f>
        <v>28.399246279250001</v>
      </c>
      <c r="I81" s="239">
        <f>VLOOKUP($A81,'01_SINTETICO'!$A:$M,13,FALSE)</f>
        <v>125.59564627924999</v>
      </c>
      <c r="J81" s="231">
        <f t="shared" si="2"/>
        <v>3.5244831894180515E-4</v>
      </c>
      <c r="K81" s="235">
        <f t="shared" si="3"/>
        <v>0.99748141022954306</v>
      </c>
    </row>
    <row r="82" spans="1:11" ht="25.5">
      <c r="A82" s="234" t="s">
        <v>18651</v>
      </c>
      <c r="B82" s="277" t="s">
        <v>4841</v>
      </c>
      <c r="C82" s="237" t="str">
        <f>VLOOKUP($A82,'01_SINTETICO'!$A:$M,3,FALSE)</f>
        <v>DISJUNTOR MONOPOLAR TIPO DIN, CORRENTE NOMINAL DE 20A - FORNECIMENTO E INSTALAÇÃO. AF_04/2016</v>
      </c>
      <c r="D82" s="237" t="str">
        <f>VLOOKUP($A82,'01_SINTETICO'!$A:$M,4,FALSE)</f>
        <v>SER.CG</v>
      </c>
      <c r="E82" s="238" t="str">
        <f>VLOOKUP($A82,'01_SINTETICO'!$A:$M,5,FALSE)</f>
        <v>UN</v>
      </c>
      <c r="F82" s="238">
        <f>VLOOKUP($A82,'01_SINTETICO'!$A:$M,6,FALSE)</f>
        <v>8</v>
      </c>
      <c r="G82" s="239">
        <f>VLOOKUP($A82,'01_SINTETICO'!$A:$M,11,FALSE)</f>
        <v>100.45011647999996</v>
      </c>
      <c r="H82" s="239">
        <f>VLOOKUP($A82,'01_SINTETICO'!$A:$M,12,FALSE)</f>
        <v>16.721371368187199</v>
      </c>
      <c r="I82" s="239">
        <f>VLOOKUP($A82,'01_SINTETICO'!$A:$M,13,FALSE)</f>
        <v>117.17148784818716</v>
      </c>
      <c r="J82" s="231">
        <f t="shared" si="2"/>
        <v>3.2880832372313281E-4</v>
      </c>
      <c r="K82" s="235">
        <f t="shared" si="3"/>
        <v>0.99781021855326624</v>
      </c>
    </row>
    <row r="83" spans="1:11">
      <c r="A83" s="234" t="s">
        <v>15825</v>
      </c>
      <c r="B83" s="277" t="s">
        <v>9301</v>
      </c>
      <c r="C83" s="237" t="str">
        <f>VLOOKUP($A83,'01_SINTETICO'!$A:$M,3,FALSE)</f>
        <v>PLATAFORMA MADEIRA PARA ANDAIME</v>
      </c>
      <c r="D83" s="237" t="str">
        <f>VLOOKUP($A83,'01_SINTETICO'!$A:$M,4,FALSE)</f>
        <v>SER.CG</v>
      </c>
      <c r="E83" s="238" t="str">
        <f>VLOOKUP($A83,'01_SINTETICO'!$A:$M,5,FALSE)</f>
        <v xml:space="preserve">M2 </v>
      </c>
      <c r="F83" s="238">
        <f>VLOOKUP($A83,'01_SINTETICO'!$A:$M,6,FALSE)</f>
        <v>30</v>
      </c>
      <c r="G83" s="239">
        <f>VLOOKUP($A83,'01_SINTETICO'!$A:$M,11,FALSE)</f>
        <v>81.83132999999998</v>
      </c>
      <c r="H83" s="239">
        <f>VLOOKUP($A83,'01_SINTETICO'!$A:$M,12,FALSE)</f>
        <v>35.129640268800003</v>
      </c>
      <c r="I83" s="239">
        <f>VLOOKUP($A83,'01_SINTETICO'!$A:$M,13,FALSE)</f>
        <v>116.96097026879998</v>
      </c>
      <c r="J83" s="231">
        <f t="shared" si="2"/>
        <v>3.2821756624737018E-4</v>
      </c>
      <c r="K83" s="235">
        <f t="shared" si="3"/>
        <v>0.99813843611951358</v>
      </c>
    </row>
    <row r="84" spans="1:11">
      <c r="A84" s="234" t="s">
        <v>18673</v>
      </c>
      <c r="B84" s="277" t="s">
        <v>18484</v>
      </c>
      <c r="C84" s="237" t="str">
        <f>VLOOKUP($A84,'01_SINTETICO'!$A:$M,3,FALSE)</f>
        <v>PENTE TRIFÁSICO 12 POLOS – 80 A</v>
      </c>
      <c r="D84" s="237" t="str">
        <f>VLOOKUP($A84,'01_SINTETICO'!$A:$M,4,FALSE)</f>
        <v>SER.CG</v>
      </c>
      <c r="E84" s="238" t="str">
        <f>VLOOKUP($A84,'01_SINTETICO'!$A:$M,5,FALSE)</f>
        <v>UN</v>
      </c>
      <c r="F84" s="238">
        <f>VLOOKUP($A84,'01_SINTETICO'!$A:$M,6,FALSE)</f>
        <v>2</v>
      </c>
      <c r="G84" s="239">
        <f>VLOOKUP($A84,'01_SINTETICO'!$A:$M,11,FALSE)</f>
        <v>96.455855999999983</v>
      </c>
      <c r="H84" s="239">
        <f>VLOOKUP($A84,'01_SINTETICO'!$A:$M,12,FALSE)</f>
        <v>19.00155837294</v>
      </c>
      <c r="I84" s="239">
        <f>VLOOKUP($A84,'01_SINTETICO'!$A:$M,13,FALSE)</f>
        <v>115.45741437293998</v>
      </c>
      <c r="J84" s="231">
        <f t="shared" si="2"/>
        <v>3.239982659481173E-4</v>
      </c>
      <c r="K84" s="235">
        <f t="shared" si="3"/>
        <v>0.99846243438546167</v>
      </c>
    </row>
    <row r="85" spans="1:11">
      <c r="A85" s="234" t="s">
        <v>18686</v>
      </c>
      <c r="B85" s="277" t="s">
        <v>18508</v>
      </c>
      <c r="C85" s="237" t="str">
        <f>VLOOKUP($A85,'01_SINTETICO'!$A:$M,3,FALSE)</f>
        <v>BROCA DE VIDEA 1/4”</v>
      </c>
      <c r="D85" s="237" t="str">
        <f>VLOOKUP($A85,'01_SINTETICO'!$A:$M,4,FALSE)</f>
        <v>SER.CG</v>
      </c>
      <c r="E85" s="238" t="str">
        <f>VLOOKUP($A85,'01_SINTETICO'!$A:$M,5,FALSE)</f>
        <v>UN</v>
      </c>
      <c r="F85" s="238">
        <f>VLOOKUP($A85,'01_SINTETICO'!$A:$M,6,FALSE)</f>
        <v>5</v>
      </c>
      <c r="G85" s="239">
        <f>VLOOKUP($A85,'01_SINTETICO'!$A:$M,11,FALSE)</f>
        <v>59.742899999999992</v>
      </c>
      <c r="H85" s="239">
        <f>VLOOKUP($A85,'01_SINTETICO'!$A:$M,12,FALSE)</f>
        <v>28.399246279250001</v>
      </c>
      <c r="I85" s="239">
        <f>VLOOKUP($A85,'01_SINTETICO'!$A:$M,13,FALSE)</f>
        <v>88.142146279249999</v>
      </c>
      <c r="J85" s="231">
        <f t="shared" si="2"/>
        <v>2.4734576559264678E-4</v>
      </c>
      <c r="K85" s="235">
        <f t="shared" si="3"/>
        <v>0.99870978015105427</v>
      </c>
    </row>
    <row r="86" spans="1:11" ht="25.5">
      <c r="A86" s="234" t="s">
        <v>18656</v>
      </c>
      <c r="B86" s="277" t="s">
        <v>18453</v>
      </c>
      <c r="C86" s="237" t="str">
        <f>VLOOKUP($A86,'01_SINTETICO'!$A:$M,3,FALSE)</f>
        <v>CONDULETE DE ALUMÍNIO, TIPO T, PARA ELETRODUTO DE AÇO GALVANIZADO DN 20 MM (3/4), APARENTE - FORNECIMENTO E INSTALAÇÃO. AF_11/2016_P</v>
      </c>
      <c r="D86" s="237" t="str">
        <f>VLOOKUP($A86,'01_SINTETICO'!$A:$M,4,FALSE)</f>
        <v>SER.CG</v>
      </c>
      <c r="E86" s="238" t="str">
        <f>VLOOKUP($A86,'01_SINTETICO'!$A:$M,5,FALSE)</f>
        <v>UN</v>
      </c>
      <c r="F86" s="238">
        <f>VLOOKUP($A86,'01_SINTETICO'!$A:$M,6,FALSE)</f>
        <v>3</v>
      </c>
      <c r="G86" s="239">
        <f>VLOOKUP($A86,'01_SINTETICO'!$A:$M,11,FALSE)</f>
        <v>46.205619263999999</v>
      </c>
      <c r="H86" s="239">
        <f>VLOOKUP($A86,'01_SINTETICO'!$A:$M,12,FALSE)</f>
        <v>41.499403486500967</v>
      </c>
      <c r="I86" s="239">
        <f>VLOOKUP($A86,'01_SINTETICO'!$A:$M,13,FALSE)</f>
        <v>87.705022750500973</v>
      </c>
      <c r="J86" s="231">
        <f t="shared" si="2"/>
        <v>2.4611910322463001E-4</v>
      </c>
      <c r="K86" s="235">
        <f t="shared" si="3"/>
        <v>0.99895589925427886</v>
      </c>
    </row>
    <row r="87" spans="1:11">
      <c r="A87" s="234" t="s">
        <v>15839</v>
      </c>
      <c r="B87" s="277" t="s">
        <v>9310</v>
      </c>
      <c r="C87" s="237" t="str">
        <f>VLOOKUP($A87,'01_SINTETICO'!$A:$M,3,FALSE)</f>
        <v>LIMPEZA FINAL DE OBRA</v>
      </c>
      <c r="D87" s="237" t="str">
        <f>VLOOKUP($A87,'01_SINTETICO'!$A:$M,4,FALSE)</f>
        <v>SER.CG</v>
      </c>
      <c r="E87" s="238" t="str">
        <f>VLOOKUP($A87,'01_SINTETICO'!$A:$M,5,FALSE)</f>
        <v>M2</v>
      </c>
      <c r="F87" s="238">
        <f>VLOOKUP($A87,'01_SINTETICO'!$A:$M,6,FALSE)</f>
        <v>30</v>
      </c>
      <c r="G87" s="239">
        <f>VLOOKUP($A87,'01_SINTETICO'!$A:$M,11,FALSE)</f>
        <v>29.878758000000001</v>
      </c>
      <c r="H87" s="239">
        <f>VLOOKUP($A87,'01_SINTETICO'!$A:$M,12,FALSE)</f>
        <v>49.181496376320013</v>
      </c>
      <c r="I87" s="239">
        <f>VLOOKUP($A87,'01_SINTETICO'!$A:$M,13,FALSE)</f>
        <v>79.060254376320017</v>
      </c>
      <c r="J87" s="231">
        <f t="shared" si="2"/>
        <v>2.2186002919313838E-4</v>
      </c>
      <c r="K87" s="235">
        <f t="shared" si="3"/>
        <v>0.99917775928347197</v>
      </c>
    </row>
    <row r="88" spans="1:11" ht="38.25">
      <c r="A88" s="234" t="s">
        <v>18653</v>
      </c>
      <c r="B88" s="277" t="s">
        <v>18447</v>
      </c>
      <c r="C88" s="237" t="str">
        <f>VLOOKUP($A88,'01_SINTETICO'!$A:$M,3,FALSE)</f>
        <v>CONDULETE DE ALUMÍNIO, TIPO C, PARA ELETRODUTO DE AÇO GALVANIZADO DN 20 MM (3/4), APARENTE - FORNECIMENTO E INSTALAÇÃO. AF_11/2016_P</v>
      </c>
      <c r="D88" s="237" t="str">
        <f>VLOOKUP($A88,'01_SINTETICO'!$A:$M,4,FALSE)</f>
        <v>SER.CG</v>
      </c>
      <c r="E88" s="238" t="str">
        <f>VLOOKUP($A88,'01_SINTETICO'!$A:$M,5,FALSE)</f>
        <v>UN</v>
      </c>
      <c r="F88" s="238">
        <f>VLOOKUP($A88,'01_SINTETICO'!$A:$M,6,FALSE)</f>
        <v>3</v>
      </c>
      <c r="G88" s="239">
        <f>VLOOKUP($A88,'01_SINTETICO'!$A:$M,11,FALSE)</f>
        <v>44.396494631999992</v>
      </c>
      <c r="H88" s="239">
        <f>VLOOKUP($A88,'01_SINTETICO'!$A:$M,12,FALSE)</f>
        <v>32.625675726337981</v>
      </c>
      <c r="I88" s="239">
        <f>VLOOKUP($A88,'01_SINTETICO'!$A:$M,13,FALSE)</f>
        <v>77.022170358337974</v>
      </c>
      <c r="J88" s="231">
        <f t="shared" si="2"/>
        <v>2.1614072834728887E-4</v>
      </c>
      <c r="K88" s="235">
        <f t="shared" si="3"/>
        <v>0.99939390001181927</v>
      </c>
    </row>
    <row r="89" spans="1:11">
      <c r="A89" s="234" t="s">
        <v>18681</v>
      </c>
      <c r="B89" s="277" t="s">
        <v>4854</v>
      </c>
      <c r="C89" s="237" t="str">
        <f>VLOOKUP($A89,'01_SINTETICO'!$A:$M,3,FALSE)</f>
        <v>TRILHO OU SUPORTE P/BORNE TERMINAL</v>
      </c>
      <c r="D89" s="237" t="str">
        <f>VLOOKUP($A89,'01_SINTETICO'!$A:$M,4,FALSE)</f>
        <v>SER.CG</v>
      </c>
      <c r="E89" s="238" t="str">
        <f>VLOOKUP($A89,'01_SINTETICO'!$A:$M,5,FALSE)</f>
        <v>UN</v>
      </c>
      <c r="F89" s="238">
        <f>VLOOKUP($A89,'01_SINTETICO'!$A:$M,6,FALSE)</f>
        <v>4</v>
      </c>
      <c r="G89" s="239">
        <f>VLOOKUP($A89,'01_SINTETICO'!$A:$M,11,FALSE)</f>
        <v>12.598991999999997</v>
      </c>
      <c r="H89" s="239">
        <f>VLOOKUP($A89,'01_SINTETICO'!$A:$M,12,FALSE)</f>
        <v>38.00311674588</v>
      </c>
      <c r="I89" s="239">
        <f>VLOOKUP($A89,'01_SINTETICO'!$A:$M,13,FALSE)</f>
        <v>50.602108745879995</v>
      </c>
      <c r="J89" s="231">
        <f t="shared" si="2"/>
        <v>1.4200036936584743E-4</v>
      </c>
      <c r="K89" s="235">
        <f t="shared" si="3"/>
        <v>0.99953590038118512</v>
      </c>
    </row>
    <row r="90" spans="1:11" ht="25.5">
      <c r="A90" s="234" t="s">
        <v>18646</v>
      </c>
      <c r="B90" s="277" t="s">
        <v>18440</v>
      </c>
      <c r="C90" s="237" t="str">
        <f>VLOOKUP($A90,'01_SINTETICO'!$A:$M,3,FALSE)</f>
        <v>TOMADA BAIXA DE EMBUTIR (2 MÓDULOS), 2P+T 20 A, INCLUINDO SUPORTE E PLACA - FORNECIMENTO E INSTALAÇÃO. AF_12/2015</v>
      </c>
      <c r="D90" s="237" t="str">
        <f>VLOOKUP($A90,'01_SINTETICO'!$A:$M,4,FALSE)</f>
        <v>SER.CG</v>
      </c>
      <c r="E90" s="238" t="str">
        <f>VLOOKUP($A90,'01_SINTETICO'!$A:$M,5,FALSE)</f>
        <v>UN</v>
      </c>
      <c r="F90" s="238">
        <f>VLOOKUP($A90,'01_SINTETICO'!$A:$M,6,FALSE)</f>
        <v>1</v>
      </c>
      <c r="G90" s="239">
        <f>VLOOKUP($A90,'01_SINTETICO'!$A:$M,11,FALSE)</f>
        <v>22.033644359999997</v>
      </c>
      <c r="H90" s="239">
        <f>VLOOKUP($A90,'01_SINTETICO'!$A:$M,12,FALSE)</f>
        <v>15.2594457420405</v>
      </c>
      <c r="I90" s="239">
        <f>VLOOKUP($A90,'01_SINTETICO'!$A:$M,13,FALSE)</f>
        <v>37.293090102040495</v>
      </c>
      <c r="J90" s="231">
        <f t="shared" si="2"/>
        <v>1.0465240877367088E-4</v>
      </c>
      <c r="K90" s="235">
        <f t="shared" si="3"/>
        <v>0.99964055278995878</v>
      </c>
    </row>
    <row r="91" spans="1:11" ht="25.5">
      <c r="A91" s="234" t="s">
        <v>18688</v>
      </c>
      <c r="B91" s="277" t="s">
        <v>18512</v>
      </c>
      <c r="C91" s="237" t="str">
        <f>VLOOKUP($A91,'01_SINTETICO'!$A:$M,3,FALSE)</f>
        <v>BUCHA S8 COM PARAFUSO DE 4,80x50 mm EM ACO ZINCADO COM ROSCA SOBERBA, CABECA CHATA E FENDA PHILIPS</v>
      </c>
      <c r="D91" s="237" t="str">
        <f>VLOOKUP($A91,'01_SINTETICO'!$A:$M,4,FALSE)</f>
        <v>SER.CG</v>
      </c>
      <c r="E91" s="238" t="str">
        <f>VLOOKUP($A91,'01_SINTETICO'!$A:$M,5,FALSE)</f>
        <v>UN</v>
      </c>
      <c r="F91" s="238">
        <f>VLOOKUP($A91,'01_SINTETICO'!$A:$M,6,FALSE)</f>
        <v>30</v>
      </c>
      <c r="G91" s="239">
        <f>VLOOKUP($A91,'01_SINTETICO'!$A:$M,11,FALSE)</f>
        <v>6.3945000000000007</v>
      </c>
      <c r="H91" s="239">
        <f>VLOOKUP($A91,'01_SINTETICO'!$A:$M,12,FALSE)</f>
        <v>31.041778920900001</v>
      </c>
      <c r="I91" s="239">
        <f>VLOOKUP($A91,'01_SINTETICO'!$A:$M,13,FALSE)</f>
        <v>37.436278920900001</v>
      </c>
      <c r="J91" s="231">
        <f t="shared" si="2"/>
        <v>1.0505422730793827E-4</v>
      </c>
      <c r="K91" s="235">
        <f t="shared" si="3"/>
        <v>0.99974560701726667</v>
      </c>
    </row>
    <row r="92" spans="1:11" ht="25.5">
      <c r="A92" s="234" t="s">
        <v>15822</v>
      </c>
      <c r="B92" s="277" t="s">
        <v>18422</v>
      </c>
      <c r="C92" s="237" t="str">
        <f>VLOOKUP($A92,'01_SINTETICO'!$A:$M,3,FALSE)</f>
        <v>DIÁRIO DE OBRAS ou LIVRO DE ORDEM - EM TAMANHO OFICIO - 33X3 - PREENCHIMENTO OBRIGATÓRIO PELA CONTRATADA</v>
      </c>
      <c r="D92" s="237" t="str">
        <f>VLOOKUP($A92,'01_SINTETICO'!$A:$M,4,FALSE)</f>
        <v>SER.CG</v>
      </c>
      <c r="E92" s="238" t="str">
        <f>VLOOKUP($A92,'01_SINTETICO'!$A:$M,5,FALSE)</f>
        <v>UN</v>
      </c>
      <c r="F92" s="238">
        <f>VLOOKUP($A92,'01_SINTETICO'!$A:$M,6,FALSE)</f>
        <v>1</v>
      </c>
      <c r="G92" s="239">
        <f>VLOOKUP($A92,'01_SINTETICO'!$A:$M,11,FALSE)</f>
        <v>30.45</v>
      </c>
      <c r="H92" s="239">
        <f>VLOOKUP($A92,'01_SINTETICO'!$A:$M,12,FALSE)</f>
        <v>0</v>
      </c>
      <c r="I92" s="239">
        <f>VLOOKUP($A92,'01_SINTETICO'!$A:$M,13,FALSE)</f>
        <v>30.45</v>
      </c>
      <c r="J92" s="231">
        <f t="shared" si="2"/>
        <v>8.5449230365169433E-5</v>
      </c>
      <c r="K92" s="235">
        <f t="shared" si="3"/>
        <v>0.9998310562476318</v>
      </c>
    </row>
    <row r="93" spans="1:11" ht="25.5">
      <c r="A93" s="234" t="s">
        <v>18647</v>
      </c>
      <c r="B93" s="277" t="s">
        <v>18441</v>
      </c>
      <c r="C93" s="237" t="str">
        <f>VLOOKUP($A93,'01_SINTETICO'!$A:$M,3,FALSE)</f>
        <v>CABO DE COBRE FLEXÍVEL ISOLADO, 10 MM², ANTI-CHAMA 450/750 V, PARA DISTRIBUIÇÃO - FORNECIMENTO E INSTALAÇÃO. AF_12/2015</v>
      </c>
      <c r="D93" s="237" t="str">
        <f>VLOOKUP($A93,'01_SINTETICO'!$A:$M,4,FALSE)</f>
        <v>SER.CG</v>
      </c>
      <c r="E93" s="238" t="str">
        <f>VLOOKUP($A93,'01_SINTETICO'!$A:$M,5,FALSE)</f>
        <v>M</v>
      </c>
      <c r="F93" s="238">
        <f>VLOOKUP($A93,'01_SINTETICO'!$A:$M,6,FALSE)</f>
        <v>4</v>
      </c>
      <c r="G93" s="239">
        <f>VLOOKUP($A93,'01_SINTETICO'!$A:$M,11,FALSE)</f>
        <v>26.190995040000001</v>
      </c>
      <c r="H93" s="239">
        <f>VLOOKUP($A93,'01_SINTETICO'!$A:$M,12,FALSE)</f>
        <v>1.1400935023764001</v>
      </c>
      <c r="I93" s="239">
        <f>VLOOKUP($A93,'01_SINTETICO'!$A:$M,13,FALSE)</f>
        <v>27.331088542376399</v>
      </c>
      <c r="J93" s="231">
        <f t="shared" si="2"/>
        <v>7.6696895927368263E-5</v>
      </c>
      <c r="K93" s="235">
        <f t="shared" si="3"/>
        <v>0.99990775314355917</v>
      </c>
    </row>
    <row r="94" spans="1:11">
      <c r="A94" s="234" t="s">
        <v>18692</v>
      </c>
      <c r="B94" s="277" t="s">
        <v>18520</v>
      </c>
      <c r="C94" s="237" t="str">
        <f>VLOOKUP($A94,'01_SINTETICO'!$A:$M,3,FALSE)</f>
        <v>CINTA DE ALUMÍNIO</v>
      </c>
      <c r="D94" s="237" t="str">
        <f>VLOOKUP($A94,'01_SINTETICO'!$A:$M,4,FALSE)</f>
        <v>SER.CG</v>
      </c>
      <c r="E94" s="238" t="str">
        <f>VLOOKUP($A94,'01_SINTETICO'!$A:$M,5,FALSE)</f>
        <v>M</v>
      </c>
      <c r="F94" s="238">
        <f>VLOOKUP($A94,'01_SINTETICO'!$A:$M,6,FALSE)</f>
        <v>20</v>
      </c>
      <c r="G94" s="239">
        <f>VLOOKUP($A94,'01_SINTETICO'!$A:$M,11,FALSE)</f>
        <v>16.503900000000002</v>
      </c>
      <c r="H94" s="239">
        <f>VLOOKUP($A94,'01_SINTETICO'!$A:$M,12,FALSE)</f>
        <v>2.0694519280599999</v>
      </c>
      <c r="I94" s="239">
        <f>VLOOKUP($A94,'01_SINTETICO'!$A:$M,13,FALSE)</f>
        <v>18.573351928060003</v>
      </c>
      <c r="J94" s="231">
        <f t="shared" si="2"/>
        <v>5.2120808786672017E-5</v>
      </c>
      <c r="K94" s="235">
        <f t="shared" si="3"/>
        <v>0.99995987395234587</v>
      </c>
    </row>
    <row r="95" spans="1:11" ht="25.5">
      <c r="A95" s="234" t="s">
        <v>18645</v>
      </c>
      <c r="B95" s="277" t="s">
        <v>18439</v>
      </c>
      <c r="C95" s="237" t="str">
        <f>VLOOKUP($A95,'01_SINTETICO'!$A:$M,3,FALSE)</f>
        <v>INTERRUPTOR SIMPLES (1 MÓDULO), 10A/250V, SEM SUPORTE E SEM PLACA - FORNECIMENTO E INSTALAÇÃO. AF_12/2015</v>
      </c>
      <c r="D95" s="237" t="str">
        <f>VLOOKUP($A95,'01_SINTETICO'!$A:$M,4,FALSE)</f>
        <v>SER.CG</v>
      </c>
      <c r="E95" s="238" t="str">
        <f>VLOOKUP($A95,'01_SINTETICO'!$A:$M,5,FALSE)</f>
        <v>UN</v>
      </c>
      <c r="F95" s="238">
        <f>VLOOKUP($A95,'01_SINTETICO'!$A:$M,6,FALSE)</f>
        <v>1</v>
      </c>
      <c r="G95" s="239">
        <f>VLOOKUP($A95,'01_SINTETICO'!$A:$M,11,FALSE)</f>
        <v>7.1734109999999998</v>
      </c>
      <c r="H95" s="239">
        <f>VLOOKUP($A95,'01_SINTETICO'!$A:$M,12,FALSE)</f>
        <v>7.1255843898525004</v>
      </c>
      <c r="I95" s="239">
        <f>VLOOKUP($A95,'01_SINTETICO'!$A:$M,13,FALSE)</f>
        <v>14.2989953898525</v>
      </c>
      <c r="J95" s="231">
        <f t="shared" si="2"/>
        <v>4.0126047653793165E-5</v>
      </c>
      <c r="K95" s="235">
        <f t="shared" si="3"/>
        <v>0.99999999999999967</v>
      </c>
    </row>
  </sheetData>
  <autoFilter ref="A6:I95" xr:uid="{585E1418-1530-4E34-97FC-8B44FD80F84D}">
    <sortState xmlns:xlrd2="http://schemas.microsoft.com/office/spreadsheetml/2017/richdata2" ref="A7:I95">
      <sortCondition descending="1" ref="I6:I95"/>
    </sortState>
  </autoFilter>
  <mergeCells count="13">
    <mergeCell ref="A1:C3"/>
    <mergeCell ref="A4:A5"/>
    <mergeCell ref="B4:B5"/>
    <mergeCell ref="C4:C5"/>
    <mergeCell ref="D4:D5"/>
    <mergeCell ref="E4:E5"/>
    <mergeCell ref="F4:F5"/>
    <mergeCell ref="D1:K1"/>
    <mergeCell ref="D2:I3"/>
    <mergeCell ref="J2:K2"/>
    <mergeCell ref="J3:K3"/>
    <mergeCell ref="G4:I4"/>
    <mergeCell ref="J4:K4"/>
  </mergeCells>
  <printOptions horizontalCentered="1"/>
  <pageMargins left="0.23622047244094491" right="0.23622047244094491" top="0.74803149606299213" bottom="0.74803149606299213" header="0.31496062992125984" footer="0.31496062992125984"/>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pageSetUpPr fitToPage="1"/>
  </sheetPr>
  <dimension ref="A1:H146"/>
  <sheetViews>
    <sheetView view="pageBreakPreview" zoomScale="90" zoomScaleNormal="85" zoomScaleSheetLayoutView="90" workbookViewId="0"/>
  </sheetViews>
  <sheetFormatPr defaultRowHeight="14.25"/>
  <cols>
    <col min="1" max="1" width="20.85546875" style="183" customWidth="1"/>
    <col min="2" max="2" width="61.42578125" style="179" customWidth="1"/>
    <col min="3" max="4" width="9.140625" style="180"/>
    <col min="5" max="5" width="9.140625" style="180" bestFit="1" customWidth="1"/>
    <col min="6" max="6" width="20.140625" style="181" customWidth="1"/>
    <col min="7" max="7" width="22.42578125" style="182" customWidth="1"/>
    <col min="8" max="8" width="13.28515625" style="180" bestFit="1" customWidth="1"/>
    <col min="9" max="16384" width="9.140625" style="92"/>
  </cols>
  <sheetData>
    <row r="1" spans="1:8" ht="18">
      <c r="A1" s="178" t="s">
        <v>56</v>
      </c>
    </row>
    <row r="2" spans="1:8" ht="42.75">
      <c r="B2" s="179" t="s">
        <v>57</v>
      </c>
    </row>
    <row r="3" spans="1:8">
      <c r="A3" s="246" t="s">
        <v>0</v>
      </c>
      <c r="B3" s="247" t="s">
        <v>36</v>
      </c>
      <c r="C3" s="248" t="s">
        <v>1</v>
      </c>
      <c r="D3" s="248" t="s">
        <v>54</v>
      </c>
      <c r="E3" s="248" t="s">
        <v>55</v>
      </c>
      <c r="F3" s="249" t="s">
        <v>58</v>
      </c>
      <c r="G3" s="250" t="s">
        <v>70</v>
      </c>
      <c r="H3" s="248" t="s">
        <v>59</v>
      </c>
    </row>
    <row r="4" spans="1:8" ht="15">
      <c r="A4" s="251">
        <v>14254</v>
      </c>
      <c r="B4" s="251" t="s">
        <v>2215</v>
      </c>
      <c r="C4" s="251" t="s">
        <v>38</v>
      </c>
      <c r="D4" s="251" t="s">
        <v>2</v>
      </c>
      <c r="E4" s="251">
        <v>2</v>
      </c>
      <c r="F4" s="252">
        <v>76700</v>
      </c>
      <c r="G4" s="253">
        <f>VLOOKUP(A4,'INSUMOS SINAPI'!$A:$E,5,FALSE)</f>
        <v>76700</v>
      </c>
      <c r="H4" s="254">
        <f>F4-G4</f>
        <v>0</v>
      </c>
    </row>
    <row r="5" spans="1:8" ht="15">
      <c r="A5" s="251">
        <v>40939</v>
      </c>
      <c r="B5" s="251" t="s">
        <v>171</v>
      </c>
      <c r="C5" s="251" t="s">
        <v>78</v>
      </c>
      <c r="D5" s="251" t="s">
        <v>64</v>
      </c>
      <c r="E5" s="251">
        <v>0.6</v>
      </c>
      <c r="F5" s="252">
        <f>G5</f>
        <v>13348.02</v>
      </c>
      <c r="G5" s="253">
        <f>VLOOKUP(A5,'INSUMOS SINAPI'!$A:$E,5,FALSE)</f>
        <v>13348.02</v>
      </c>
      <c r="H5" s="254">
        <f>F5-G5</f>
        <v>0</v>
      </c>
    </row>
    <row r="6" spans="1:8" ht="15">
      <c r="A6" s="251">
        <v>40811</v>
      </c>
      <c r="B6" s="251" t="s">
        <v>92</v>
      </c>
      <c r="C6" s="251" t="s">
        <v>78</v>
      </c>
      <c r="D6" s="251" t="s">
        <v>64</v>
      </c>
      <c r="E6" s="251">
        <v>0.03</v>
      </c>
      <c r="F6" s="252">
        <f t="shared" ref="F6:F7" si="0">G6</f>
        <v>13348.02</v>
      </c>
      <c r="G6" s="253">
        <f>VLOOKUP(A6,'INSUMOS SINAPI'!$A:$E,5,FALSE)</f>
        <v>13348.02</v>
      </c>
      <c r="H6" s="254">
        <f>F6-G6</f>
        <v>0</v>
      </c>
    </row>
    <row r="7" spans="1:8" ht="15">
      <c r="A7" s="251">
        <v>40818</v>
      </c>
      <c r="B7" s="251" t="s">
        <v>1931</v>
      </c>
      <c r="C7" s="251" t="s">
        <v>78</v>
      </c>
      <c r="D7" s="251" t="s">
        <v>64</v>
      </c>
      <c r="E7" s="251">
        <v>1.01</v>
      </c>
      <c r="F7" s="252">
        <f t="shared" si="0"/>
        <v>5212.58</v>
      </c>
      <c r="G7" s="253">
        <f>VLOOKUP(A7,'INSUMOS SINAPI'!$A:$E,5,FALSE)</f>
        <v>5212.58</v>
      </c>
      <c r="H7" s="254">
        <f>F7-G7</f>
        <v>0</v>
      </c>
    </row>
    <row r="8" spans="1:8" ht="15">
      <c r="A8" s="251" t="s">
        <v>18631</v>
      </c>
      <c r="B8" s="251" t="s">
        <v>18547</v>
      </c>
      <c r="C8" s="251" t="s">
        <v>38</v>
      </c>
      <c r="D8" s="251" t="s">
        <v>2</v>
      </c>
      <c r="E8" s="251">
        <v>2</v>
      </c>
      <c r="F8" s="252">
        <v>6111.8</v>
      </c>
      <c r="G8" s="253"/>
      <c r="H8" s="254" t="s">
        <v>18637</v>
      </c>
    </row>
    <row r="9" spans="1:8" ht="15">
      <c r="A9" s="251" t="s">
        <v>18629</v>
      </c>
      <c r="B9" s="251" t="s">
        <v>18630</v>
      </c>
      <c r="C9" s="251" t="s">
        <v>38</v>
      </c>
      <c r="D9" s="251" t="s">
        <v>2</v>
      </c>
      <c r="E9" s="251">
        <v>2</v>
      </c>
      <c r="F9" s="252">
        <v>4240.59</v>
      </c>
      <c r="G9" s="253"/>
      <c r="H9" s="254" t="s">
        <v>18637</v>
      </c>
    </row>
    <row r="10" spans="1:8" ht="15">
      <c r="A10" s="251">
        <v>10535</v>
      </c>
      <c r="B10" s="251" t="s">
        <v>81</v>
      </c>
      <c r="C10" s="251" t="s">
        <v>38</v>
      </c>
      <c r="D10" s="251" t="s">
        <v>2</v>
      </c>
      <c r="E10" s="251">
        <v>0</v>
      </c>
      <c r="F10" s="252">
        <f>G10</f>
        <v>3780</v>
      </c>
      <c r="G10" s="253">
        <f>VLOOKUP(A10,'INSUMOS SINAPI'!$A:$E,5,FALSE)</f>
        <v>3780</v>
      </c>
      <c r="H10" s="254">
        <f>F10-G10</f>
        <v>0</v>
      </c>
    </row>
    <row r="11" spans="1:8" ht="15">
      <c r="A11" s="251" t="s">
        <v>18558</v>
      </c>
      <c r="B11" s="251" t="s">
        <v>18433</v>
      </c>
      <c r="C11" s="251" t="s">
        <v>38</v>
      </c>
      <c r="D11" s="251" t="s">
        <v>2</v>
      </c>
      <c r="E11" s="251">
        <v>1</v>
      </c>
      <c r="F11" s="252">
        <v>3432.69</v>
      </c>
      <c r="G11" s="253"/>
      <c r="H11" s="254" t="s">
        <v>18637</v>
      </c>
    </row>
    <row r="12" spans="1:8" ht="15">
      <c r="A12" s="251" t="s">
        <v>18618</v>
      </c>
      <c r="B12" s="251" t="s">
        <v>18619</v>
      </c>
      <c r="C12" s="251" t="s">
        <v>38</v>
      </c>
      <c r="D12" s="251" t="s">
        <v>2</v>
      </c>
      <c r="E12" s="251">
        <v>2</v>
      </c>
      <c r="F12" s="252">
        <v>1010</v>
      </c>
      <c r="G12" s="253"/>
      <c r="H12" s="254" t="s">
        <v>18637</v>
      </c>
    </row>
    <row r="13" spans="1:8" ht="15">
      <c r="A13" s="251" t="s">
        <v>18583</v>
      </c>
      <c r="B13" s="251" t="s">
        <v>18487</v>
      </c>
      <c r="C13" s="251" t="s">
        <v>38</v>
      </c>
      <c r="D13" s="251" t="s">
        <v>2</v>
      </c>
      <c r="E13" s="251">
        <v>5</v>
      </c>
      <c r="F13" s="251">
        <v>559.65</v>
      </c>
      <c r="G13" s="253"/>
      <c r="H13" s="254" t="s">
        <v>18637</v>
      </c>
    </row>
    <row r="14" spans="1:8" ht="15">
      <c r="A14" s="251">
        <v>2377</v>
      </c>
      <c r="B14" s="251" t="s">
        <v>1767</v>
      </c>
      <c r="C14" s="251" t="s">
        <v>38</v>
      </c>
      <c r="D14" s="251" t="s">
        <v>2</v>
      </c>
      <c r="E14" s="251">
        <v>4</v>
      </c>
      <c r="F14" s="251">
        <v>550.96</v>
      </c>
      <c r="G14" s="253">
        <f>VLOOKUP(A14,'INSUMOS SINAPI'!$A:$E,5,FALSE)</f>
        <v>550.96</v>
      </c>
      <c r="H14" s="254">
        <f>F14-G14</f>
        <v>0</v>
      </c>
    </row>
    <row r="15" spans="1:8" ht="15">
      <c r="A15" s="251" t="s">
        <v>18623</v>
      </c>
      <c r="B15" s="251" t="s">
        <v>18622</v>
      </c>
      <c r="C15" s="251" t="s">
        <v>38</v>
      </c>
      <c r="D15" s="251" t="s">
        <v>63</v>
      </c>
      <c r="E15" s="251">
        <v>0.5</v>
      </c>
      <c r="F15" s="251">
        <v>530</v>
      </c>
      <c r="G15" s="253"/>
      <c r="H15" s="254" t="s">
        <v>18637</v>
      </c>
    </row>
    <row r="16" spans="1:8" ht="15">
      <c r="A16" s="251" t="s">
        <v>18615</v>
      </c>
      <c r="B16" s="251" t="s">
        <v>18614</v>
      </c>
      <c r="C16" s="251" t="s">
        <v>38</v>
      </c>
      <c r="D16" s="251" t="s">
        <v>2</v>
      </c>
      <c r="E16" s="251">
        <v>5</v>
      </c>
      <c r="F16" s="251">
        <v>406.4</v>
      </c>
      <c r="G16" s="253"/>
      <c r="H16" s="254" t="s">
        <v>18637</v>
      </c>
    </row>
    <row r="17" spans="1:8" ht="15">
      <c r="A17" s="251" t="s">
        <v>18557</v>
      </c>
      <c r="B17" s="251" t="s">
        <v>4810</v>
      </c>
      <c r="C17" s="251" t="s">
        <v>38</v>
      </c>
      <c r="D17" s="251" t="s">
        <v>2</v>
      </c>
      <c r="E17" s="251">
        <v>3</v>
      </c>
      <c r="F17" s="251">
        <v>233.94</v>
      </c>
      <c r="G17" s="253"/>
      <c r="H17" s="254" t="s">
        <v>18637</v>
      </c>
    </row>
    <row r="18" spans="1:8" ht="15">
      <c r="A18" s="251">
        <v>43499</v>
      </c>
      <c r="B18" s="251" t="s">
        <v>16061</v>
      </c>
      <c r="C18" s="251" t="s">
        <v>38</v>
      </c>
      <c r="D18" s="251" t="s">
        <v>64</v>
      </c>
      <c r="E18" s="251">
        <v>1</v>
      </c>
      <c r="F18" s="251">
        <v>179.44</v>
      </c>
      <c r="G18" s="253">
        <f>VLOOKUP(A18,'INSUMOS SINAPI'!$A:$E,5,FALSE)</f>
        <v>179.44</v>
      </c>
      <c r="H18" s="254">
        <f>F18-G18</f>
        <v>0</v>
      </c>
    </row>
    <row r="19" spans="1:8" ht="15">
      <c r="A19" s="251">
        <v>21151</v>
      </c>
      <c r="B19" s="251" t="s">
        <v>9504</v>
      </c>
      <c r="C19" s="251" t="s">
        <v>38</v>
      </c>
      <c r="D19" s="251" t="s">
        <v>65</v>
      </c>
      <c r="E19" s="251">
        <v>60</v>
      </c>
      <c r="F19" s="251">
        <v>153.91999999999999</v>
      </c>
      <c r="G19" s="253">
        <f>VLOOKUP(A19,'INSUMOS SINAPI'!$A:$E,5,FALSE)</f>
        <v>153.91999999999999</v>
      </c>
      <c r="H19" s="254">
        <f>F19-G19</f>
        <v>0</v>
      </c>
    </row>
    <row r="20" spans="1:8" ht="15">
      <c r="A20" s="251" t="s">
        <v>18577</v>
      </c>
      <c r="B20" s="251" t="s">
        <v>18576</v>
      </c>
      <c r="C20" s="251" t="s">
        <v>38</v>
      </c>
      <c r="D20" s="251" t="s">
        <v>2</v>
      </c>
      <c r="E20" s="251">
        <v>20</v>
      </c>
      <c r="F20" s="251">
        <v>128.9</v>
      </c>
      <c r="G20" s="253"/>
      <c r="H20" s="254" t="s">
        <v>18637</v>
      </c>
    </row>
    <row r="21" spans="1:8" ht="15">
      <c r="A21" s="251" t="s">
        <v>18565</v>
      </c>
      <c r="B21" s="251" t="s">
        <v>18468</v>
      </c>
      <c r="C21" s="251" t="s">
        <v>38</v>
      </c>
      <c r="D21" s="251" t="s">
        <v>2</v>
      </c>
      <c r="E21" s="251">
        <v>2</v>
      </c>
      <c r="F21" s="251">
        <v>118.7</v>
      </c>
      <c r="G21" s="253"/>
      <c r="H21" s="254" t="s">
        <v>18637</v>
      </c>
    </row>
    <row r="22" spans="1:8" ht="15">
      <c r="A22" s="251" t="s">
        <v>18579</v>
      </c>
      <c r="B22" s="251" t="s">
        <v>18580</v>
      </c>
      <c r="C22" s="251" t="s">
        <v>38</v>
      </c>
      <c r="D22" s="251" t="s">
        <v>2</v>
      </c>
      <c r="E22" s="251">
        <v>9</v>
      </c>
      <c r="F22" s="251">
        <v>114.95</v>
      </c>
      <c r="G22" s="253"/>
      <c r="H22" s="254" t="s">
        <v>18637</v>
      </c>
    </row>
    <row r="23" spans="1:8" ht="15">
      <c r="A23" s="251" t="s">
        <v>18594</v>
      </c>
      <c r="B23" s="251" t="s">
        <v>18593</v>
      </c>
      <c r="C23" s="251" t="s">
        <v>38</v>
      </c>
      <c r="D23" s="251" t="s">
        <v>2</v>
      </c>
      <c r="E23" s="251">
        <v>12</v>
      </c>
      <c r="F23" s="251">
        <v>114.25</v>
      </c>
      <c r="G23" s="253"/>
      <c r="H23" s="254" t="s">
        <v>18637</v>
      </c>
    </row>
    <row r="24" spans="1:8" ht="15">
      <c r="A24" s="251" t="s">
        <v>18578</v>
      </c>
      <c r="B24" s="251" t="s">
        <v>18479</v>
      </c>
      <c r="C24" s="251" t="s">
        <v>38</v>
      </c>
      <c r="D24" s="251" t="s">
        <v>2</v>
      </c>
      <c r="E24" s="251">
        <v>2</v>
      </c>
      <c r="F24" s="251">
        <v>110.4</v>
      </c>
      <c r="G24" s="253"/>
      <c r="H24" s="254" t="s">
        <v>18637</v>
      </c>
    </row>
    <row r="25" spans="1:8" ht="15">
      <c r="A25" s="251" t="s">
        <v>18584</v>
      </c>
      <c r="B25" s="251" t="s">
        <v>18489</v>
      </c>
      <c r="C25" s="251" t="s">
        <v>38</v>
      </c>
      <c r="D25" s="251" t="s">
        <v>2</v>
      </c>
      <c r="E25" s="251">
        <v>9</v>
      </c>
      <c r="F25" s="251">
        <v>109.95</v>
      </c>
      <c r="G25" s="253"/>
      <c r="H25" s="254" t="s">
        <v>18637</v>
      </c>
    </row>
    <row r="26" spans="1:8" ht="15">
      <c r="A26" s="251">
        <v>43498</v>
      </c>
      <c r="B26" s="251" t="s">
        <v>16063</v>
      </c>
      <c r="C26" s="251" t="s">
        <v>38</v>
      </c>
      <c r="D26" s="251" t="s">
        <v>64</v>
      </c>
      <c r="E26" s="251">
        <v>0.63</v>
      </c>
      <c r="F26" s="251">
        <v>108.24</v>
      </c>
      <c r="G26" s="253">
        <f>VLOOKUP(A26,'INSUMOS SINAPI'!$A:$E,5,FALSE)</f>
        <v>108.24</v>
      </c>
      <c r="H26" s="254">
        <f t="shared" ref="H26:H31" si="1">F26-G26</f>
        <v>0</v>
      </c>
    </row>
    <row r="27" spans="1:8" ht="15">
      <c r="A27" s="251">
        <v>39471</v>
      </c>
      <c r="B27" s="251" t="s">
        <v>1794</v>
      </c>
      <c r="C27" s="251" t="s">
        <v>38</v>
      </c>
      <c r="D27" s="251" t="s">
        <v>2</v>
      </c>
      <c r="E27" s="251">
        <v>4</v>
      </c>
      <c r="F27" s="251">
        <v>104</v>
      </c>
      <c r="G27" s="253">
        <f>VLOOKUP(A27,'INSUMOS SINAPI'!$A:$E,5,FALSE)</f>
        <v>104</v>
      </c>
      <c r="H27" s="254">
        <f t="shared" si="1"/>
        <v>0</v>
      </c>
    </row>
    <row r="28" spans="1:8" ht="15">
      <c r="A28" s="251">
        <v>1000</v>
      </c>
      <c r="B28" s="251" t="s">
        <v>926</v>
      </c>
      <c r="C28" s="251" t="s">
        <v>38</v>
      </c>
      <c r="D28" s="251" t="s">
        <v>65</v>
      </c>
      <c r="E28" s="251">
        <v>152.25</v>
      </c>
      <c r="F28" s="251">
        <v>93.29</v>
      </c>
      <c r="G28" s="253">
        <f>VLOOKUP(A28,'INSUMOS SINAPI'!$A:$E,5,FALSE)</f>
        <v>93.29</v>
      </c>
      <c r="H28" s="254">
        <f t="shared" si="1"/>
        <v>0</v>
      </c>
    </row>
    <row r="29" spans="1:8" ht="15">
      <c r="A29" s="251">
        <v>2707</v>
      </c>
      <c r="B29" s="251" t="s">
        <v>4805</v>
      </c>
      <c r="C29" s="251" t="s">
        <v>78</v>
      </c>
      <c r="D29" s="251" t="s">
        <v>83</v>
      </c>
      <c r="E29" s="251">
        <v>5</v>
      </c>
      <c r="F29" s="252">
        <f t="shared" ref="F29:F31" si="2">G29</f>
        <v>85.93</v>
      </c>
      <c r="G29" s="253">
        <f>VLOOKUP(A29,'INSUMOS SINAPI'!$A:$E,5,FALSE)</f>
        <v>85.93</v>
      </c>
      <c r="H29" s="254">
        <f t="shared" si="1"/>
        <v>0</v>
      </c>
    </row>
    <row r="30" spans="1:8" ht="15">
      <c r="A30" s="251">
        <v>370</v>
      </c>
      <c r="B30" s="251" t="s">
        <v>276</v>
      </c>
      <c r="C30" s="251" t="s">
        <v>38</v>
      </c>
      <c r="D30" s="251" t="s">
        <v>79</v>
      </c>
      <c r="E30" s="251">
        <v>3.4</v>
      </c>
      <c r="F30" s="252">
        <f t="shared" si="2"/>
        <v>85.93</v>
      </c>
      <c r="G30" s="253">
        <f>VLOOKUP(A30,'INSUMOS SINAPI'!$A:$E,5,FALSE)</f>
        <v>85.93</v>
      </c>
      <c r="H30" s="254">
        <f t="shared" si="1"/>
        <v>0</v>
      </c>
    </row>
    <row r="31" spans="1:8" ht="15">
      <c r="A31" s="251">
        <v>367</v>
      </c>
      <c r="B31" s="251" t="s">
        <v>274</v>
      </c>
      <c r="C31" s="251" t="s">
        <v>38</v>
      </c>
      <c r="D31" s="251" t="s">
        <v>79</v>
      </c>
      <c r="E31" s="251">
        <v>0.27</v>
      </c>
      <c r="F31" s="252">
        <f t="shared" si="2"/>
        <v>85</v>
      </c>
      <c r="G31" s="253">
        <f>VLOOKUP(A31,'INSUMOS SINAPI'!$A:$E,5,FALSE)</f>
        <v>85</v>
      </c>
      <c r="H31" s="254">
        <f t="shared" si="1"/>
        <v>0</v>
      </c>
    </row>
    <row r="32" spans="1:8" ht="15">
      <c r="A32" s="251" t="s">
        <v>18560</v>
      </c>
      <c r="B32" s="251" t="s">
        <v>18458</v>
      </c>
      <c r="C32" s="251" t="s">
        <v>38</v>
      </c>
      <c r="D32" s="251" t="s">
        <v>65</v>
      </c>
      <c r="E32" s="251">
        <v>2</v>
      </c>
      <c r="F32" s="251">
        <v>82.29</v>
      </c>
      <c r="G32" s="253"/>
      <c r="H32" s="254" t="s">
        <v>18637</v>
      </c>
    </row>
    <row r="33" spans="1:8" ht="15">
      <c r="A33" s="251" t="s">
        <v>18608</v>
      </c>
      <c r="B33" s="251" t="s">
        <v>18609</v>
      </c>
      <c r="C33" s="251" t="s">
        <v>38</v>
      </c>
      <c r="D33" s="251" t="s">
        <v>2</v>
      </c>
      <c r="E33" s="251">
        <v>8</v>
      </c>
      <c r="F33" s="251">
        <v>79.83</v>
      </c>
      <c r="G33" s="253"/>
      <c r="H33" s="254" t="s">
        <v>18637</v>
      </c>
    </row>
    <row r="34" spans="1:8" ht="15">
      <c r="A34" s="251" t="s">
        <v>18585</v>
      </c>
      <c r="B34" s="251" t="s">
        <v>18491</v>
      </c>
      <c r="C34" s="251" t="s">
        <v>38</v>
      </c>
      <c r="D34" s="251" t="s">
        <v>2</v>
      </c>
      <c r="E34" s="251">
        <v>2</v>
      </c>
      <c r="F34" s="251">
        <v>78.2</v>
      </c>
      <c r="G34" s="253"/>
      <c r="H34" s="254" t="s">
        <v>18637</v>
      </c>
    </row>
    <row r="35" spans="1:8" ht="15">
      <c r="A35" s="251" t="s">
        <v>18616</v>
      </c>
      <c r="B35" s="251" t="s">
        <v>18617</v>
      </c>
      <c r="C35" s="251" t="s">
        <v>38</v>
      </c>
      <c r="D35" s="251" t="s">
        <v>2</v>
      </c>
      <c r="E35" s="251">
        <v>12</v>
      </c>
      <c r="F35" s="251">
        <v>78</v>
      </c>
      <c r="G35" s="253"/>
      <c r="H35" s="254" t="s">
        <v>18637</v>
      </c>
    </row>
    <row r="36" spans="1:8" ht="15">
      <c r="A36" s="251">
        <v>34714</v>
      </c>
      <c r="B36" s="251" t="s">
        <v>1780</v>
      </c>
      <c r="C36" s="251" t="s">
        <v>38</v>
      </c>
      <c r="D36" s="251" t="s">
        <v>2</v>
      </c>
      <c r="E36" s="251">
        <v>8</v>
      </c>
      <c r="F36" s="251">
        <v>75.77</v>
      </c>
      <c r="G36" s="253">
        <f>VLOOKUP(A36,'INSUMOS SINAPI'!$A:$E,5,FALSE)</f>
        <v>75.77</v>
      </c>
      <c r="H36" s="254">
        <f>F36-G36</f>
        <v>0</v>
      </c>
    </row>
    <row r="37" spans="1:8" ht="15">
      <c r="A37" s="251" t="s">
        <v>18564</v>
      </c>
      <c r="B37" s="251" t="s">
        <v>18563</v>
      </c>
      <c r="C37" s="251" t="s">
        <v>38</v>
      </c>
      <c r="D37" s="251" t="s">
        <v>2</v>
      </c>
      <c r="E37" s="251">
        <v>2</v>
      </c>
      <c r="F37" s="251">
        <v>68.8</v>
      </c>
      <c r="G37" s="253"/>
      <c r="H37" s="254" t="s">
        <v>18637</v>
      </c>
    </row>
    <row r="38" spans="1:8" ht="15">
      <c r="A38" s="251">
        <v>40863</v>
      </c>
      <c r="B38" s="251" t="s">
        <v>9312</v>
      </c>
      <c r="C38" s="251" t="s">
        <v>38</v>
      </c>
      <c r="D38" s="251" t="s">
        <v>64</v>
      </c>
      <c r="E38" s="251">
        <v>1.63</v>
      </c>
      <c r="F38" s="251">
        <v>65.94</v>
      </c>
      <c r="G38" s="253">
        <f>VLOOKUP(A38,'INSUMOS SINAPI'!$A:$E,5,FALSE)</f>
        <v>65.94</v>
      </c>
      <c r="H38" s="254">
        <f>F38-G38</f>
        <v>0</v>
      </c>
    </row>
    <row r="39" spans="1:8" ht="15">
      <c r="A39" s="251" t="s">
        <v>18559</v>
      </c>
      <c r="B39" s="251" t="s">
        <v>18456</v>
      </c>
      <c r="C39" s="251" t="s">
        <v>38</v>
      </c>
      <c r="D39" s="251" t="s">
        <v>65</v>
      </c>
      <c r="E39" s="251">
        <v>6</v>
      </c>
      <c r="F39" s="251">
        <v>64.540000000000006</v>
      </c>
      <c r="G39" s="253"/>
      <c r="H39" s="254" t="s">
        <v>18637</v>
      </c>
    </row>
    <row r="40" spans="1:8" ht="15">
      <c r="A40" s="251" t="s">
        <v>18562</v>
      </c>
      <c r="B40" s="251" t="s">
        <v>18561</v>
      </c>
      <c r="C40" s="251" t="s">
        <v>38</v>
      </c>
      <c r="D40" s="251" t="s">
        <v>2</v>
      </c>
      <c r="E40" s="251">
        <v>5</v>
      </c>
      <c r="F40" s="251">
        <v>64.5</v>
      </c>
      <c r="G40" s="253"/>
      <c r="H40" s="254" t="s">
        <v>18637</v>
      </c>
    </row>
    <row r="41" spans="1:8" ht="15">
      <c r="A41" s="251" t="s">
        <v>18621</v>
      </c>
      <c r="B41" s="251" t="s">
        <v>18620</v>
      </c>
      <c r="C41" s="251" t="s">
        <v>38</v>
      </c>
      <c r="D41" s="251" t="s">
        <v>18426</v>
      </c>
      <c r="E41" s="251">
        <v>10</v>
      </c>
      <c r="F41" s="251">
        <v>53.34</v>
      </c>
      <c r="G41" s="253"/>
      <c r="H41" s="254" t="s">
        <v>18637</v>
      </c>
    </row>
    <row r="42" spans="1:8" ht="15">
      <c r="A42" s="251">
        <v>11746</v>
      </c>
      <c r="B42" s="251" t="s">
        <v>4291</v>
      </c>
      <c r="C42" s="251" t="s">
        <v>38</v>
      </c>
      <c r="D42" s="251" t="s">
        <v>2</v>
      </c>
      <c r="E42" s="251">
        <v>2</v>
      </c>
      <c r="F42" s="252">
        <f t="shared" ref="F42:F43" si="3">G42</f>
        <v>47.2</v>
      </c>
      <c r="G42" s="253">
        <f>VLOOKUP(A42,'INSUMOS SINAPI'!$A:$E,5,FALSE)</f>
        <v>47.2</v>
      </c>
      <c r="H42" s="254">
        <f>F42-G42</f>
        <v>0</v>
      </c>
    </row>
    <row r="43" spans="1:8" ht="15">
      <c r="A43" s="251">
        <v>4051</v>
      </c>
      <c r="B43" s="251" t="s">
        <v>15869</v>
      </c>
      <c r="C43" s="251" t="s">
        <v>38</v>
      </c>
      <c r="D43" s="251" t="s">
        <v>97</v>
      </c>
      <c r="E43" s="251">
        <v>2.1800000000000002</v>
      </c>
      <c r="F43" s="252">
        <f t="shared" si="3"/>
        <v>50.15</v>
      </c>
      <c r="G43" s="253">
        <f>VLOOKUP(A43,'INSUMOS SINAPI'!$A:$E,5,FALSE)</f>
        <v>50.15</v>
      </c>
      <c r="H43" s="254">
        <f>F43-G43</f>
        <v>0</v>
      </c>
    </row>
    <row r="44" spans="1:8" ht="15">
      <c r="A44" s="251">
        <v>998</v>
      </c>
      <c r="B44" s="251" t="s">
        <v>937</v>
      </c>
      <c r="C44" s="251" t="s">
        <v>38</v>
      </c>
      <c r="D44" s="251" t="s">
        <v>65</v>
      </c>
      <c r="E44" s="251">
        <v>507.5</v>
      </c>
      <c r="F44" s="251">
        <v>47.18</v>
      </c>
      <c r="G44" s="253">
        <f>VLOOKUP(A44,'INSUMOS SINAPI'!$A:$E,5,FALSE)</f>
        <v>47.18</v>
      </c>
      <c r="H44" s="254">
        <f>F44-G44</f>
        <v>0</v>
      </c>
    </row>
    <row r="45" spans="1:8" ht="15">
      <c r="A45" s="251" t="s">
        <v>18582</v>
      </c>
      <c r="B45" s="251" t="s">
        <v>18485</v>
      </c>
      <c r="C45" s="251" t="s">
        <v>38</v>
      </c>
      <c r="D45" s="251" t="s">
        <v>2</v>
      </c>
      <c r="E45" s="251">
        <v>2</v>
      </c>
      <c r="F45" s="251">
        <v>37.01</v>
      </c>
      <c r="G45" s="253"/>
      <c r="H45" s="254" t="s">
        <v>18637</v>
      </c>
    </row>
    <row r="46" spans="1:8" ht="15">
      <c r="A46" s="251">
        <v>37395</v>
      </c>
      <c r="B46" s="251" t="s">
        <v>211</v>
      </c>
      <c r="C46" s="251" t="s">
        <v>38</v>
      </c>
      <c r="D46" s="251" t="s">
        <v>132</v>
      </c>
      <c r="E46" s="251">
        <v>0.33</v>
      </c>
      <c r="F46" s="252">
        <f>G46</f>
        <v>34.130000000000003</v>
      </c>
      <c r="G46" s="253">
        <f>VLOOKUP(A46,'INSUMOS SINAPI'!$A:$E,5,FALSE)</f>
        <v>34.130000000000003</v>
      </c>
      <c r="H46" s="254">
        <f>F46-G46</f>
        <v>0</v>
      </c>
    </row>
    <row r="47" spans="1:8" ht="15">
      <c r="A47" s="251" t="s">
        <v>18575</v>
      </c>
      <c r="B47" s="251" t="s">
        <v>18475</v>
      </c>
      <c r="C47" s="251" t="s">
        <v>38</v>
      </c>
      <c r="D47" s="251" t="s">
        <v>2</v>
      </c>
      <c r="E47" s="251">
        <v>9</v>
      </c>
      <c r="F47" s="251">
        <v>32.35</v>
      </c>
      <c r="G47" s="253"/>
      <c r="H47" s="254" t="s">
        <v>18637</v>
      </c>
    </row>
    <row r="48" spans="1:8" ht="15">
      <c r="A48" s="251">
        <v>4058</v>
      </c>
      <c r="B48" s="251" t="s">
        <v>2847</v>
      </c>
      <c r="C48" s="251" t="s">
        <v>78</v>
      </c>
      <c r="D48" s="251" t="s">
        <v>83</v>
      </c>
      <c r="E48" s="251">
        <v>192.51</v>
      </c>
      <c r="F48" s="251">
        <v>27.87</v>
      </c>
      <c r="G48" s="253">
        <f>VLOOKUP(A48,'INSUMOS SINAPI'!$A:$E,5,FALSE)</f>
        <v>27.87</v>
      </c>
      <c r="H48" s="254">
        <f>F48-G48</f>
        <v>0</v>
      </c>
    </row>
    <row r="49" spans="1:8" ht="15">
      <c r="A49" s="251">
        <v>26018</v>
      </c>
      <c r="B49" s="251" t="s">
        <v>1758</v>
      </c>
      <c r="C49" s="251" t="s">
        <v>38</v>
      </c>
      <c r="D49" s="251" t="s">
        <v>2</v>
      </c>
      <c r="E49" s="251">
        <v>10</v>
      </c>
      <c r="F49" s="252">
        <f>G49</f>
        <v>28.54</v>
      </c>
      <c r="G49" s="253">
        <f>VLOOKUP(A49,'INSUMOS SINAPI'!$A:$E,5,FALSE)</f>
        <v>28.54</v>
      </c>
      <c r="H49" s="254">
        <f>F49-G49</f>
        <v>0</v>
      </c>
    </row>
    <row r="50" spans="1:8" ht="15">
      <c r="A50" s="251">
        <v>1018</v>
      </c>
      <c r="B50" s="251" t="s">
        <v>933</v>
      </c>
      <c r="C50" s="251" t="s">
        <v>38</v>
      </c>
      <c r="D50" s="251" t="s">
        <v>65</v>
      </c>
      <c r="E50" s="251">
        <v>121.8</v>
      </c>
      <c r="F50" s="251">
        <v>25.64</v>
      </c>
      <c r="G50" s="253">
        <f>VLOOKUP(A50,'INSUMOS SINAPI'!$A:$E,5,FALSE)</f>
        <v>25.64</v>
      </c>
      <c r="H50" s="254">
        <f>F50-G50</f>
        <v>0</v>
      </c>
    </row>
    <row r="51" spans="1:8" ht="15">
      <c r="A51" s="251">
        <v>26019</v>
      </c>
      <c r="B51" s="251" t="s">
        <v>18612</v>
      </c>
      <c r="C51" s="251" t="s">
        <v>38</v>
      </c>
      <c r="D51" s="251" t="s">
        <v>2</v>
      </c>
      <c r="E51" s="251">
        <v>5</v>
      </c>
      <c r="F51" s="252">
        <f>G51</f>
        <v>26.95</v>
      </c>
      <c r="G51" s="253">
        <f>VLOOKUP(A51,'INSUMOS SINAPI'!$A:$E,5,FALSE)</f>
        <v>26.95</v>
      </c>
      <c r="H51" s="254">
        <f>F51-G51</f>
        <v>0</v>
      </c>
    </row>
    <row r="52" spans="1:8" ht="15">
      <c r="A52" s="251">
        <v>2355</v>
      </c>
      <c r="B52" s="251" t="s">
        <v>153</v>
      </c>
      <c r="C52" s="251" t="s">
        <v>78</v>
      </c>
      <c r="D52" s="251" t="s">
        <v>83</v>
      </c>
      <c r="E52" s="251">
        <v>0.1</v>
      </c>
      <c r="F52" s="251">
        <v>25.42</v>
      </c>
      <c r="G52" s="253">
        <f>VLOOKUP(A52,'INSUMOS SINAPI'!$A:$E,5,FALSE)</f>
        <v>25.42</v>
      </c>
      <c r="H52" s="254">
        <f>F52-G52</f>
        <v>0</v>
      </c>
    </row>
    <row r="53" spans="1:8" ht="15">
      <c r="A53" s="251" t="s">
        <v>18556</v>
      </c>
      <c r="B53" s="251" t="s">
        <v>53</v>
      </c>
      <c r="C53" s="251" t="s">
        <v>38</v>
      </c>
      <c r="D53" s="251" t="s">
        <v>2</v>
      </c>
      <c r="E53" s="251">
        <v>1</v>
      </c>
      <c r="F53" s="251">
        <v>25</v>
      </c>
      <c r="G53" s="253"/>
      <c r="H53" s="254" t="s">
        <v>18637</v>
      </c>
    </row>
    <row r="54" spans="1:8" ht="15">
      <c r="A54" s="251">
        <v>7356</v>
      </c>
      <c r="B54" s="251" t="s">
        <v>96</v>
      </c>
      <c r="C54" s="251" t="s">
        <v>38</v>
      </c>
      <c r="D54" s="251" t="s">
        <v>93</v>
      </c>
      <c r="E54" s="251">
        <v>32.950000000000003</v>
      </c>
      <c r="F54" s="252">
        <f t="shared" ref="F54:F57" si="4">G54</f>
        <v>21.52</v>
      </c>
      <c r="G54" s="253">
        <f>VLOOKUP(A54,'INSUMOS SINAPI'!$A:$E,5,FALSE)</f>
        <v>21.52</v>
      </c>
      <c r="H54" s="254">
        <f>F54-G54</f>
        <v>0</v>
      </c>
    </row>
    <row r="55" spans="1:8" ht="15">
      <c r="A55" s="251">
        <v>2359</v>
      </c>
      <c r="B55" s="251" t="s">
        <v>146</v>
      </c>
      <c r="C55" s="251" t="s">
        <v>78</v>
      </c>
      <c r="D55" s="251" t="s">
        <v>83</v>
      </c>
      <c r="E55" s="251">
        <v>0.4</v>
      </c>
      <c r="F55" s="252">
        <f t="shared" si="4"/>
        <v>20.85</v>
      </c>
      <c r="G55" s="253">
        <f>VLOOKUP(A55,'INSUMOS SINAPI'!$A:$E,5,FALSE)</f>
        <v>20.85</v>
      </c>
      <c r="H55" s="254">
        <f>F55-G55</f>
        <v>0</v>
      </c>
    </row>
    <row r="56" spans="1:8" ht="15">
      <c r="A56" s="251">
        <v>40626</v>
      </c>
      <c r="B56" s="251" t="s">
        <v>4014</v>
      </c>
      <c r="C56" s="251" t="s">
        <v>38</v>
      </c>
      <c r="D56" s="251" t="s">
        <v>65</v>
      </c>
      <c r="E56" s="251">
        <v>6</v>
      </c>
      <c r="F56" s="252">
        <f t="shared" si="4"/>
        <v>20.61</v>
      </c>
      <c r="G56" s="253">
        <f>VLOOKUP(A56,'INSUMOS SINAPI'!$A:$E,5,FALSE)</f>
        <v>20.61</v>
      </c>
      <c r="H56" s="254">
        <f>F56-G56</f>
        <v>0</v>
      </c>
    </row>
    <row r="57" spans="1:8" ht="15">
      <c r="A57" s="251">
        <v>2358</v>
      </c>
      <c r="B57" s="251" t="s">
        <v>157</v>
      </c>
      <c r="C57" s="251" t="s">
        <v>78</v>
      </c>
      <c r="D57" s="251" t="s">
        <v>83</v>
      </c>
      <c r="E57" s="251">
        <v>0.05</v>
      </c>
      <c r="F57" s="252">
        <f t="shared" si="4"/>
        <v>20.309999999999999</v>
      </c>
      <c r="G57" s="253">
        <f>VLOOKUP(A57,'INSUMOS SINAPI'!$A:$E,5,FALSE)</f>
        <v>20.309999999999999</v>
      </c>
      <c r="H57" s="254">
        <f>F57-G57</f>
        <v>0</v>
      </c>
    </row>
    <row r="58" spans="1:8" ht="15">
      <c r="A58" s="251" t="s">
        <v>18587</v>
      </c>
      <c r="B58" s="251" t="s">
        <v>18501</v>
      </c>
      <c r="C58" s="251" t="s">
        <v>38</v>
      </c>
      <c r="D58" s="251" t="s">
        <v>2</v>
      </c>
      <c r="E58" s="251">
        <v>10</v>
      </c>
      <c r="F58" s="251">
        <v>18.899999999999999</v>
      </c>
      <c r="G58" s="253"/>
      <c r="H58" s="254" t="s">
        <v>18637</v>
      </c>
    </row>
    <row r="59" spans="1:8" ht="15">
      <c r="A59" s="251">
        <v>10997</v>
      </c>
      <c r="B59" s="251" t="s">
        <v>1873</v>
      </c>
      <c r="C59" s="251" t="s">
        <v>38</v>
      </c>
      <c r="D59" s="251" t="s">
        <v>80</v>
      </c>
      <c r="E59" s="251">
        <v>31</v>
      </c>
      <c r="F59" s="251">
        <v>17.899999999999999</v>
      </c>
      <c r="G59" s="253">
        <f>VLOOKUP(A59,'INSUMOS SINAPI'!$A:$E,5,FALSE)</f>
        <v>17.899999999999999</v>
      </c>
      <c r="H59" s="254">
        <f>F59-G59</f>
        <v>0</v>
      </c>
    </row>
    <row r="60" spans="1:8" ht="15">
      <c r="A60" s="251">
        <v>37666</v>
      </c>
      <c r="B60" s="251" t="s">
        <v>16157</v>
      </c>
      <c r="C60" s="251" t="s">
        <v>78</v>
      </c>
      <c r="D60" s="251" t="s">
        <v>83</v>
      </c>
      <c r="E60" s="251">
        <v>14.32</v>
      </c>
      <c r="F60" s="251">
        <v>17.61</v>
      </c>
      <c r="G60" s="253">
        <f>VLOOKUP(A60,'INSUMOS SINAPI'!$A:$E,5,FALSE)</f>
        <v>17.61</v>
      </c>
      <c r="H60" s="254">
        <f>F60-G60</f>
        <v>0</v>
      </c>
    </row>
    <row r="61" spans="1:8" ht="15">
      <c r="A61" s="251" t="s">
        <v>18592</v>
      </c>
      <c r="B61" s="251" t="s">
        <v>18591</v>
      </c>
      <c r="C61" s="251" t="s">
        <v>38</v>
      </c>
      <c r="D61" s="251" t="s">
        <v>63</v>
      </c>
      <c r="E61" s="251">
        <v>8</v>
      </c>
      <c r="F61" s="251">
        <v>17.54</v>
      </c>
      <c r="G61" s="253"/>
      <c r="H61" s="254" t="s">
        <v>18637</v>
      </c>
    </row>
    <row r="62" spans="1:8" ht="15">
      <c r="A62" s="251">
        <v>1593</v>
      </c>
      <c r="B62" s="251" t="s">
        <v>3897</v>
      </c>
      <c r="C62" s="251" t="s">
        <v>38</v>
      </c>
      <c r="D62" s="251" t="s">
        <v>2</v>
      </c>
      <c r="E62" s="251">
        <v>16</v>
      </c>
      <c r="F62" s="252">
        <f>G62</f>
        <v>15.76</v>
      </c>
      <c r="G62" s="253">
        <f>VLOOKUP(A62,'INSUMOS SINAPI'!$A:$E,5,FALSE)</f>
        <v>15.76</v>
      </c>
      <c r="H62" s="254">
        <f>F62-G62</f>
        <v>0</v>
      </c>
    </row>
    <row r="63" spans="1:8" ht="15">
      <c r="A63" s="251">
        <v>251</v>
      </c>
      <c r="B63" s="251" t="s">
        <v>629</v>
      </c>
      <c r="C63" s="251" t="s">
        <v>78</v>
      </c>
      <c r="D63" s="251" t="s">
        <v>83</v>
      </c>
      <c r="E63" s="251">
        <v>197.06</v>
      </c>
      <c r="F63" s="251">
        <v>15.94</v>
      </c>
      <c r="G63" s="253">
        <f>VLOOKUP(A63,'INSUMOS SINAPI'!$A:$E,5,FALSE)</f>
        <v>15.94</v>
      </c>
      <c r="H63" s="254">
        <f>F63-G63</f>
        <v>0</v>
      </c>
    </row>
    <row r="64" spans="1:8" ht="15">
      <c r="A64" s="251">
        <v>2350</v>
      </c>
      <c r="B64" s="251" t="s">
        <v>161</v>
      </c>
      <c r="C64" s="251" t="s">
        <v>78</v>
      </c>
      <c r="D64" s="251" t="s">
        <v>83</v>
      </c>
      <c r="E64" s="251">
        <v>0.05</v>
      </c>
      <c r="F64" s="252">
        <f>G64</f>
        <v>15.58</v>
      </c>
      <c r="G64" s="253">
        <f>VLOOKUP(A64,'INSUMOS SINAPI'!$A:$E,5,FALSE)</f>
        <v>15.58</v>
      </c>
      <c r="H64" s="254">
        <f>F64-G64</f>
        <v>0</v>
      </c>
    </row>
    <row r="65" spans="1:8" ht="15">
      <c r="A65" s="251" t="s">
        <v>18599</v>
      </c>
      <c r="B65" s="251" t="s">
        <v>18600</v>
      </c>
      <c r="C65" s="251" t="s">
        <v>38</v>
      </c>
      <c r="D65" s="251" t="s">
        <v>2</v>
      </c>
      <c r="E65" s="251">
        <v>5</v>
      </c>
      <c r="F65" s="251">
        <v>15.26</v>
      </c>
      <c r="G65" s="253"/>
      <c r="H65" s="254" t="s">
        <v>18637</v>
      </c>
    </row>
    <row r="66" spans="1:8" ht="15">
      <c r="A66" s="251">
        <v>43475</v>
      </c>
      <c r="B66" s="251" t="s">
        <v>16090</v>
      </c>
      <c r="C66" s="251" t="s">
        <v>38</v>
      </c>
      <c r="D66" s="251" t="s">
        <v>64</v>
      </c>
      <c r="E66" s="251">
        <v>1</v>
      </c>
      <c r="F66" s="251">
        <v>14.26</v>
      </c>
      <c r="G66" s="253">
        <f>VLOOKUP(A66,'INSUMOS SINAPI'!$A:$E,5,FALSE)</f>
        <v>14.26</v>
      </c>
      <c r="H66" s="254">
        <f t="shared" ref="H66:H71" si="5">F66-G66</f>
        <v>0</v>
      </c>
    </row>
    <row r="67" spans="1:8" ht="15">
      <c r="A67" s="251">
        <v>7348</v>
      </c>
      <c r="B67" s="251" t="s">
        <v>3923</v>
      </c>
      <c r="C67" s="251" t="s">
        <v>38</v>
      </c>
      <c r="D67" s="251" t="s">
        <v>93</v>
      </c>
      <c r="E67" s="251">
        <v>4.5999999999999996</v>
      </c>
      <c r="F67" s="252">
        <f>G67</f>
        <v>14.36</v>
      </c>
      <c r="G67" s="253">
        <f>VLOOKUP(A67,'INSUMOS SINAPI'!$A:$E,5,FALSE)</f>
        <v>14.36</v>
      </c>
      <c r="H67" s="254">
        <f t="shared" si="5"/>
        <v>0</v>
      </c>
    </row>
    <row r="68" spans="1:8" ht="15">
      <c r="A68" s="251">
        <v>2436</v>
      </c>
      <c r="B68" s="251" t="s">
        <v>271</v>
      </c>
      <c r="C68" s="251" t="s">
        <v>78</v>
      </c>
      <c r="D68" s="251" t="s">
        <v>83</v>
      </c>
      <c r="E68" s="251">
        <v>291.06</v>
      </c>
      <c r="F68" s="251">
        <v>14.08</v>
      </c>
      <c r="G68" s="253">
        <f>VLOOKUP(A68,'INSUMOS SINAPI'!$A:$E,5,FALSE)</f>
        <v>14.08</v>
      </c>
      <c r="H68" s="254">
        <f t="shared" si="5"/>
        <v>0</v>
      </c>
    </row>
    <row r="69" spans="1:8" ht="15">
      <c r="A69" s="251">
        <v>4750</v>
      </c>
      <c r="B69" s="251" t="s">
        <v>90</v>
      </c>
      <c r="C69" s="251" t="s">
        <v>78</v>
      </c>
      <c r="D69" s="251" t="s">
        <v>83</v>
      </c>
      <c r="E69" s="251">
        <v>68.650000000000006</v>
      </c>
      <c r="F69" s="251">
        <v>14.08</v>
      </c>
      <c r="G69" s="253">
        <f>VLOOKUP(A69,'INSUMOS SINAPI'!$A:$E,5,FALSE)</f>
        <v>14.08</v>
      </c>
      <c r="H69" s="254">
        <f t="shared" si="5"/>
        <v>0</v>
      </c>
    </row>
    <row r="70" spans="1:8" ht="15">
      <c r="A70" s="251">
        <v>4783</v>
      </c>
      <c r="B70" s="251" t="s">
        <v>91</v>
      </c>
      <c r="C70" s="251" t="s">
        <v>78</v>
      </c>
      <c r="D70" s="251" t="s">
        <v>83</v>
      </c>
      <c r="E70" s="251">
        <v>46.77</v>
      </c>
      <c r="F70" s="251">
        <v>14.08</v>
      </c>
      <c r="G70" s="253">
        <f>VLOOKUP(A70,'INSUMOS SINAPI'!$A:$E,5,FALSE)</f>
        <v>14.08</v>
      </c>
      <c r="H70" s="254">
        <f t="shared" si="5"/>
        <v>0</v>
      </c>
    </row>
    <row r="71" spans="1:8" ht="15">
      <c r="A71" s="251">
        <v>2696</v>
      </c>
      <c r="B71" s="251" t="s">
        <v>102</v>
      </c>
      <c r="C71" s="251" t="s">
        <v>78</v>
      </c>
      <c r="D71" s="251" t="s">
        <v>83</v>
      </c>
      <c r="E71" s="251">
        <v>2.38</v>
      </c>
      <c r="F71" s="251">
        <v>14.08</v>
      </c>
      <c r="G71" s="253">
        <f>VLOOKUP(A71,'INSUMOS SINAPI'!$A:$E,5,FALSE)</f>
        <v>14.08</v>
      </c>
      <c r="H71" s="254">
        <f t="shared" si="5"/>
        <v>0</v>
      </c>
    </row>
    <row r="72" spans="1:8" ht="15">
      <c r="A72" s="251" t="s">
        <v>18589</v>
      </c>
      <c r="B72" s="251" t="s">
        <v>18590</v>
      </c>
      <c r="C72" s="251" t="s">
        <v>38</v>
      </c>
      <c r="D72" s="251" t="s">
        <v>2</v>
      </c>
      <c r="E72" s="251">
        <v>30</v>
      </c>
      <c r="F72" s="251">
        <v>13.07</v>
      </c>
      <c r="G72" s="253"/>
      <c r="H72" s="254" t="s">
        <v>18637</v>
      </c>
    </row>
    <row r="73" spans="1:8" ht="15">
      <c r="A73" s="251">
        <v>40864</v>
      </c>
      <c r="B73" s="251" t="s">
        <v>9313</v>
      </c>
      <c r="C73" s="251" t="s">
        <v>38</v>
      </c>
      <c r="D73" s="251" t="s">
        <v>64</v>
      </c>
      <c r="E73" s="251">
        <v>1.63</v>
      </c>
      <c r="F73" s="251">
        <v>13.07</v>
      </c>
      <c r="G73" s="253">
        <f>VLOOKUP(A73,'INSUMOS SINAPI'!$A:$E,5,FALSE)</f>
        <v>13.07</v>
      </c>
      <c r="H73" s="254">
        <f t="shared" ref="H73:H78" si="6">F73-G73</f>
        <v>0</v>
      </c>
    </row>
    <row r="74" spans="1:8" ht="15">
      <c r="A74" s="251">
        <v>6189</v>
      </c>
      <c r="B74" s="251" t="s">
        <v>9323</v>
      </c>
      <c r="C74" s="251" t="s">
        <v>38</v>
      </c>
      <c r="D74" s="251" t="s">
        <v>65</v>
      </c>
      <c r="E74" s="251">
        <v>4.5</v>
      </c>
      <c r="F74" s="251">
        <v>12.11</v>
      </c>
      <c r="G74" s="253">
        <f>VLOOKUP(A74,'INSUMOS SINAPI'!$A:$E,5,FALSE)</f>
        <v>12.11</v>
      </c>
      <c r="H74" s="254">
        <f t="shared" si="6"/>
        <v>0</v>
      </c>
    </row>
    <row r="75" spans="1:8" ht="15">
      <c r="A75" s="251">
        <v>10527</v>
      </c>
      <c r="B75" s="251" t="s">
        <v>2531</v>
      </c>
      <c r="C75" s="251" t="s">
        <v>38</v>
      </c>
      <c r="D75" s="251" t="s">
        <v>9300</v>
      </c>
      <c r="E75" s="251">
        <v>20</v>
      </c>
      <c r="F75" s="251">
        <v>12</v>
      </c>
      <c r="G75" s="253">
        <f>VLOOKUP(A75,'INSUMOS SINAPI'!$A:$E,5,FALSE)</f>
        <v>12</v>
      </c>
      <c r="H75" s="254">
        <f t="shared" si="6"/>
        <v>0</v>
      </c>
    </row>
    <row r="76" spans="1:8" ht="15">
      <c r="A76" s="251">
        <v>246</v>
      </c>
      <c r="B76" s="251" t="s">
        <v>111</v>
      </c>
      <c r="C76" s="251" t="s">
        <v>78</v>
      </c>
      <c r="D76" s="251" t="s">
        <v>83</v>
      </c>
      <c r="E76" s="251">
        <v>0.33</v>
      </c>
      <c r="F76" s="251">
        <v>9.98</v>
      </c>
      <c r="G76" s="253">
        <f>VLOOKUP(A76,'INSUMOS SINAPI'!$A:$E,5,FALSE)</f>
        <v>9.98</v>
      </c>
      <c r="H76" s="254">
        <f t="shared" si="6"/>
        <v>0</v>
      </c>
    </row>
    <row r="77" spans="1:8" ht="15">
      <c r="A77" s="251">
        <v>247</v>
      </c>
      <c r="B77" s="251" t="s">
        <v>284</v>
      </c>
      <c r="C77" s="251" t="s">
        <v>78</v>
      </c>
      <c r="D77" s="251" t="s">
        <v>83</v>
      </c>
      <c r="E77" s="251">
        <v>301.60000000000002</v>
      </c>
      <c r="F77" s="251">
        <v>9.89</v>
      </c>
      <c r="G77" s="253">
        <f>VLOOKUP(A77,'INSUMOS SINAPI'!$A:$E,5,FALSE)</f>
        <v>9.89</v>
      </c>
      <c r="H77" s="254">
        <f t="shared" si="6"/>
        <v>0</v>
      </c>
    </row>
    <row r="78" spans="1:8" ht="15">
      <c r="A78" s="251">
        <v>1590</v>
      </c>
      <c r="B78" s="251" t="s">
        <v>3906</v>
      </c>
      <c r="C78" s="251" t="s">
        <v>38</v>
      </c>
      <c r="D78" s="251" t="s">
        <v>2</v>
      </c>
      <c r="E78" s="251">
        <v>52</v>
      </c>
      <c r="F78" s="252">
        <f>G78</f>
        <v>9.5299999999999994</v>
      </c>
      <c r="G78" s="253">
        <f>VLOOKUP(A78,'INSUMOS SINAPI'!$A:$E,5,FALSE)</f>
        <v>9.5299999999999994</v>
      </c>
      <c r="H78" s="254">
        <f t="shared" si="6"/>
        <v>0</v>
      </c>
    </row>
    <row r="79" spans="1:8" ht="15">
      <c r="A79" s="251" t="s">
        <v>4886</v>
      </c>
      <c r="B79" s="251" t="s">
        <v>4887</v>
      </c>
      <c r="C79" s="251" t="s">
        <v>38</v>
      </c>
      <c r="D79" s="251" t="s">
        <v>2</v>
      </c>
      <c r="E79" s="251">
        <v>0</v>
      </c>
      <c r="F79" s="251">
        <v>9.39</v>
      </c>
      <c r="G79" s="253"/>
      <c r="H79" s="254" t="s">
        <v>18637</v>
      </c>
    </row>
    <row r="80" spans="1:8" ht="15">
      <c r="A80" s="251" t="s">
        <v>18596</v>
      </c>
      <c r="B80" s="251" t="s">
        <v>18597</v>
      </c>
      <c r="C80" s="251" t="s">
        <v>38</v>
      </c>
      <c r="D80" s="251" t="s">
        <v>2</v>
      </c>
      <c r="E80" s="251">
        <v>5</v>
      </c>
      <c r="F80" s="251">
        <v>9.11</v>
      </c>
      <c r="G80" s="253"/>
      <c r="H80" s="254" t="s">
        <v>18637</v>
      </c>
    </row>
    <row r="81" spans="1:8" ht="15">
      <c r="A81" s="251">
        <v>34653</v>
      </c>
      <c r="B81" s="251" t="s">
        <v>292</v>
      </c>
      <c r="C81" s="251" t="s">
        <v>38</v>
      </c>
      <c r="D81" s="251" t="s">
        <v>2</v>
      </c>
      <c r="E81" s="251">
        <v>8</v>
      </c>
      <c r="F81" s="251">
        <v>9.0299999999999994</v>
      </c>
      <c r="G81" s="253">
        <f>VLOOKUP(A81,'INSUMOS SINAPI'!$A:$E,5,FALSE)</f>
        <v>9.0299999999999994</v>
      </c>
      <c r="H81" s="254">
        <f t="shared" ref="H81:H86" si="7">F81-G81</f>
        <v>0</v>
      </c>
    </row>
    <row r="82" spans="1:8" ht="15">
      <c r="A82" s="251">
        <v>6111</v>
      </c>
      <c r="B82" s="251" t="s">
        <v>9321</v>
      </c>
      <c r="C82" s="251" t="s">
        <v>78</v>
      </c>
      <c r="D82" s="251" t="s">
        <v>83</v>
      </c>
      <c r="E82" s="251">
        <v>54.71</v>
      </c>
      <c r="F82" s="251">
        <v>8.9600000000000009</v>
      </c>
      <c r="G82" s="253">
        <f>VLOOKUP(A82,'INSUMOS SINAPI'!$A:$E,5,FALSE)</f>
        <v>8.9600000000000009</v>
      </c>
      <c r="H82" s="254">
        <f t="shared" si="7"/>
        <v>0</v>
      </c>
    </row>
    <row r="83" spans="1:8" ht="15">
      <c r="A83" s="251">
        <v>2559</v>
      </c>
      <c r="B83" s="251" t="s">
        <v>1339</v>
      </c>
      <c r="C83" s="251" t="s">
        <v>38</v>
      </c>
      <c r="D83" s="251" t="s">
        <v>2</v>
      </c>
      <c r="E83" s="251">
        <v>3</v>
      </c>
      <c r="F83" s="251">
        <v>8.8699999999999992</v>
      </c>
      <c r="G83" s="253">
        <f>VLOOKUP(A83,'INSUMOS SINAPI'!$A:$E,5,FALSE)</f>
        <v>8.8699999999999992</v>
      </c>
      <c r="H83" s="254">
        <f t="shared" si="7"/>
        <v>0</v>
      </c>
    </row>
    <row r="84" spans="1:8" ht="15">
      <c r="A84" s="251">
        <v>995</v>
      </c>
      <c r="B84" s="251" t="s">
        <v>313</v>
      </c>
      <c r="C84" s="251" t="s">
        <v>38</v>
      </c>
      <c r="D84" s="251" t="s">
        <v>65</v>
      </c>
      <c r="E84" s="251">
        <v>297.5</v>
      </c>
      <c r="F84" s="251">
        <v>8.57</v>
      </c>
      <c r="G84" s="253">
        <f>VLOOKUP(A84,'INSUMOS SINAPI'!$A:$E,5,FALSE)</f>
        <v>8.57</v>
      </c>
      <c r="H84" s="254">
        <f t="shared" si="7"/>
        <v>0</v>
      </c>
    </row>
    <row r="85" spans="1:8" ht="15">
      <c r="A85" s="251">
        <v>2574</v>
      </c>
      <c r="B85" s="251" t="s">
        <v>1362</v>
      </c>
      <c r="C85" s="251" t="s">
        <v>38</v>
      </c>
      <c r="D85" s="251" t="s">
        <v>2</v>
      </c>
      <c r="E85" s="251">
        <v>3</v>
      </c>
      <c r="F85" s="251">
        <v>8.56</v>
      </c>
      <c r="G85" s="253">
        <f>VLOOKUP(A85,'INSUMOS SINAPI'!$A:$E,5,FALSE)</f>
        <v>8.56</v>
      </c>
      <c r="H85" s="254">
        <f t="shared" si="7"/>
        <v>0</v>
      </c>
    </row>
    <row r="86" spans="1:8" ht="15">
      <c r="A86" s="251">
        <v>6127</v>
      </c>
      <c r="B86" s="251" t="s">
        <v>9330</v>
      </c>
      <c r="C86" s="251" t="s">
        <v>78</v>
      </c>
      <c r="D86" s="251" t="s">
        <v>83</v>
      </c>
      <c r="E86" s="251">
        <v>3.33</v>
      </c>
      <c r="F86" s="252">
        <f>G86</f>
        <v>8.49</v>
      </c>
      <c r="G86" s="253">
        <f>VLOOKUP(A86,'INSUMOS SINAPI'!$A:$E,5,FALSE)</f>
        <v>8.49</v>
      </c>
      <c r="H86" s="254">
        <f t="shared" si="7"/>
        <v>0</v>
      </c>
    </row>
    <row r="87" spans="1:8" ht="15">
      <c r="A87" s="251" t="s">
        <v>18574</v>
      </c>
      <c r="B87" s="251" t="s">
        <v>18473</v>
      </c>
      <c r="C87" s="251" t="s">
        <v>38</v>
      </c>
      <c r="D87" s="251" t="s">
        <v>2</v>
      </c>
      <c r="E87" s="251">
        <v>42</v>
      </c>
      <c r="F87" s="251">
        <v>7.8</v>
      </c>
      <c r="G87" s="253"/>
      <c r="H87" s="254" t="s">
        <v>18637</v>
      </c>
    </row>
    <row r="88" spans="1:8" ht="15">
      <c r="A88" s="251">
        <v>11049</v>
      </c>
      <c r="B88" s="251" t="s">
        <v>1212</v>
      </c>
      <c r="C88" s="251" t="s">
        <v>38</v>
      </c>
      <c r="D88" s="251" t="s">
        <v>80</v>
      </c>
      <c r="E88" s="251">
        <v>60</v>
      </c>
      <c r="F88" s="252">
        <f>G88</f>
        <v>7.19</v>
      </c>
      <c r="G88" s="253">
        <f>VLOOKUP(A88,'INSUMOS SINAPI'!$A:$E,5,FALSE)</f>
        <v>7.19</v>
      </c>
      <c r="H88" s="254">
        <f t="shared" ref="H88:H102" si="8">F88-G88</f>
        <v>0</v>
      </c>
    </row>
    <row r="89" spans="1:8" ht="15">
      <c r="A89" s="251">
        <v>2593</v>
      </c>
      <c r="B89" s="251" t="s">
        <v>1354</v>
      </c>
      <c r="C89" s="251" t="s">
        <v>38</v>
      </c>
      <c r="D89" s="251" t="s">
        <v>2</v>
      </c>
      <c r="E89" s="251">
        <v>7</v>
      </c>
      <c r="F89" s="251">
        <v>7.42</v>
      </c>
      <c r="G89" s="253">
        <f>VLOOKUP(A89,'INSUMOS SINAPI'!$A:$E,5,FALSE)</f>
        <v>7.42</v>
      </c>
      <c r="H89" s="254">
        <f t="shared" si="8"/>
        <v>0</v>
      </c>
    </row>
    <row r="90" spans="1:8" ht="15">
      <c r="A90" s="251">
        <v>2565</v>
      </c>
      <c r="B90" s="251" t="s">
        <v>1346</v>
      </c>
      <c r="C90" s="251" t="s">
        <v>38</v>
      </c>
      <c r="D90" s="251" t="s">
        <v>2</v>
      </c>
      <c r="E90" s="251">
        <v>8</v>
      </c>
      <c r="F90" s="251">
        <v>7.18</v>
      </c>
      <c r="G90" s="253">
        <f>VLOOKUP(A90,'INSUMOS SINAPI'!$A:$E,5,FALSE)</f>
        <v>7.18</v>
      </c>
      <c r="H90" s="254">
        <f t="shared" si="8"/>
        <v>0</v>
      </c>
    </row>
    <row r="91" spans="1:8" ht="15">
      <c r="A91" s="251">
        <v>6085</v>
      </c>
      <c r="B91" s="251" t="s">
        <v>180</v>
      </c>
      <c r="C91" s="251" t="s">
        <v>38</v>
      </c>
      <c r="D91" s="251" t="s">
        <v>93</v>
      </c>
      <c r="E91" s="251">
        <v>10.65</v>
      </c>
      <c r="F91" s="251">
        <v>7.01</v>
      </c>
      <c r="G91" s="253">
        <f>VLOOKUP(A91,'INSUMOS SINAPI'!$A:$E,5,FALSE)</f>
        <v>7.01</v>
      </c>
      <c r="H91" s="254">
        <f t="shared" si="8"/>
        <v>0</v>
      </c>
    </row>
    <row r="92" spans="1:8" ht="15">
      <c r="A92" s="251">
        <v>21128</v>
      </c>
      <c r="B92" s="251" t="s">
        <v>9336</v>
      </c>
      <c r="C92" s="251" t="s">
        <v>38</v>
      </c>
      <c r="D92" s="251" t="s">
        <v>65</v>
      </c>
      <c r="E92" s="251">
        <v>25.2</v>
      </c>
      <c r="F92" s="251">
        <v>7</v>
      </c>
      <c r="G92" s="253">
        <f>VLOOKUP(A92,'INSUMOS SINAPI'!$A:$E,5,FALSE)</f>
        <v>7</v>
      </c>
      <c r="H92" s="254">
        <f t="shared" si="8"/>
        <v>0</v>
      </c>
    </row>
    <row r="93" spans="1:8" ht="15">
      <c r="A93" s="251">
        <v>12815</v>
      </c>
      <c r="B93" s="251" t="s">
        <v>18636</v>
      </c>
      <c r="C93" s="251" t="s">
        <v>38</v>
      </c>
      <c r="D93" s="251" t="s">
        <v>2</v>
      </c>
      <c r="E93" s="251">
        <v>0.05</v>
      </c>
      <c r="F93" s="251">
        <v>6.55</v>
      </c>
      <c r="G93" s="253">
        <f>VLOOKUP(A93,'INSUMOS SINAPI'!$A:$E,5,FALSE)</f>
        <v>6.55</v>
      </c>
      <c r="H93" s="254">
        <f t="shared" si="8"/>
        <v>0</v>
      </c>
    </row>
    <row r="94" spans="1:8" ht="15">
      <c r="A94" s="251">
        <v>38102</v>
      </c>
      <c r="B94" s="251" t="s">
        <v>4888</v>
      </c>
      <c r="C94" s="251" t="s">
        <v>38</v>
      </c>
      <c r="D94" s="251" t="s">
        <v>2</v>
      </c>
      <c r="E94" s="251">
        <v>2</v>
      </c>
      <c r="F94" s="252">
        <f>G94</f>
        <v>5.75</v>
      </c>
      <c r="G94" s="253">
        <f>VLOOKUP(A94,'INSUMOS SINAPI'!$A:$E,5,FALSE)</f>
        <v>5.75</v>
      </c>
      <c r="H94" s="254">
        <f t="shared" si="8"/>
        <v>0</v>
      </c>
    </row>
    <row r="95" spans="1:8" ht="15">
      <c r="A95" s="251">
        <v>11267</v>
      </c>
      <c r="B95" s="251" t="s">
        <v>236</v>
      </c>
      <c r="C95" s="251" t="s">
        <v>38</v>
      </c>
      <c r="D95" s="251" t="s">
        <v>2</v>
      </c>
      <c r="E95" s="251">
        <v>14.99</v>
      </c>
      <c r="F95" s="251">
        <v>5.51</v>
      </c>
      <c r="G95" s="253">
        <f>VLOOKUP(A95,'INSUMOS SINAPI'!$A:$E,5,FALSE)</f>
        <v>5.51</v>
      </c>
      <c r="H95" s="254">
        <f t="shared" si="8"/>
        <v>0</v>
      </c>
    </row>
    <row r="96" spans="1:8" ht="15">
      <c r="A96" s="251">
        <v>1588</v>
      </c>
      <c r="B96" s="251" t="s">
        <v>3903</v>
      </c>
      <c r="C96" s="251" t="s">
        <v>38</v>
      </c>
      <c r="D96" s="251" t="s">
        <v>2</v>
      </c>
      <c r="E96" s="251">
        <v>40</v>
      </c>
      <c r="F96" s="252">
        <f>G96</f>
        <v>5.25</v>
      </c>
      <c r="G96" s="253">
        <f>VLOOKUP(A96,'INSUMOS SINAPI'!$A:$E,5,FALSE)</f>
        <v>5.25</v>
      </c>
      <c r="H96" s="254">
        <f t="shared" si="8"/>
        <v>0</v>
      </c>
    </row>
    <row r="97" spans="1:8" ht="15">
      <c r="A97" s="251">
        <v>39028</v>
      </c>
      <c r="B97" s="251" t="s">
        <v>3136</v>
      </c>
      <c r="C97" s="251" t="s">
        <v>38</v>
      </c>
      <c r="D97" s="251" t="s">
        <v>65</v>
      </c>
      <c r="E97" s="251">
        <v>1.8</v>
      </c>
      <c r="F97" s="251">
        <v>5.15</v>
      </c>
      <c r="G97" s="253">
        <f>VLOOKUP(A97,'INSUMOS SINAPI'!$A:$E,5,FALSE)</f>
        <v>5.15</v>
      </c>
      <c r="H97" s="254">
        <f t="shared" si="8"/>
        <v>0</v>
      </c>
    </row>
    <row r="98" spans="1:8" ht="15">
      <c r="A98" s="251">
        <v>980</v>
      </c>
      <c r="B98" s="251" t="s">
        <v>942</v>
      </c>
      <c r="C98" s="251" t="s">
        <v>38</v>
      </c>
      <c r="D98" s="251" t="s">
        <v>65</v>
      </c>
      <c r="E98" s="251">
        <v>4.1100000000000003</v>
      </c>
      <c r="F98" s="251">
        <v>5.12</v>
      </c>
      <c r="G98" s="253">
        <f>VLOOKUP(A98,'INSUMOS SINAPI'!$A:$E,5,FALSE)</f>
        <v>5.12</v>
      </c>
      <c r="H98" s="254">
        <f t="shared" si="8"/>
        <v>0</v>
      </c>
    </row>
    <row r="99" spans="1:8" ht="15">
      <c r="A99" s="251">
        <v>3</v>
      </c>
      <c r="B99" s="251" t="s">
        <v>388</v>
      </c>
      <c r="C99" s="251" t="s">
        <v>38</v>
      </c>
      <c r="D99" s="251" t="s">
        <v>93</v>
      </c>
      <c r="E99" s="251">
        <v>1.5</v>
      </c>
      <c r="F99" s="252">
        <f>G99</f>
        <v>4.51</v>
      </c>
      <c r="G99" s="253">
        <f>VLOOKUP(A99,'INSUMOS SINAPI'!$A:$E,5,FALSE)</f>
        <v>4.51</v>
      </c>
      <c r="H99" s="254">
        <f t="shared" si="8"/>
        <v>0</v>
      </c>
    </row>
    <row r="100" spans="1:8" ht="15">
      <c r="A100" s="251">
        <v>4777</v>
      </c>
      <c r="B100" s="251" t="s">
        <v>1123</v>
      </c>
      <c r="C100" s="251" t="s">
        <v>38</v>
      </c>
      <c r="D100" s="251" t="s">
        <v>80</v>
      </c>
      <c r="E100" s="251">
        <v>34.200000000000003</v>
      </c>
      <c r="F100" s="251">
        <v>4.6900000000000004</v>
      </c>
      <c r="G100" s="253">
        <f>VLOOKUP(A100,'INSUMOS SINAPI'!$A:$E,5,FALSE)</f>
        <v>4.6900000000000004</v>
      </c>
      <c r="H100" s="254">
        <f t="shared" si="8"/>
        <v>0</v>
      </c>
    </row>
    <row r="101" spans="1:8" ht="15">
      <c r="A101" s="251">
        <v>38112</v>
      </c>
      <c r="B101" s="251" t="s">
        <v>311</v>
      </c>
      <c r="C101" s="251" t="s">
        <v>38</v>
      </c>
      <c r="D101" s="251" t="s">
        <v>2</v>
      </c>
      <c r="E101" s="251">
        <v>1</v>
      </c>
      <c r="F101" s="252">
        <f t="shared" ref="F101:F102" si="9">G101</f>
        <v>3.95</v>
      </c>
      <c r="G101" s="253">
        <f>VLOOKUP(A101,'INSUMOS SINAPI'!$A:$E,5,FALSE)</f>
        <v>3.95</v>
      </c>
      <c r="H101" s="254">
        <f t="shared" si="8"/>
        <v>0</v>
      </c>
    </row>
    <row r="102" spans="1:8" ht="15">
      <c r="A102" s="251">
        <v>21127</v>
      </c>
      <c r="B102" s="251" t="s">
        <v>288</v>
      </c>
      <c r="C102" s="251" t="s">
        <v>38</v>
      </c>
      <c r="D102" s="251" t="s">
        <v>2</v>
      </c>
      <c r="E102" s="251">
        <v>11.47</v>
      </c>
      <c r="F102" s="252">
        <f t="shared" si="9"/>
        <v>4</v>
      </c>
      <c r="G102" s="253">
        <f>VLOOKUP(A102,'INSUMOS SINAPI'!$A:$E,5,FALSE)</f>
        <v>4</v>
      </c>
      <c r="H102" s="254">
        <f t="shared" si="8"/>
        <v>0</v>
      </c>
    </row>
    <row r="103" spans="1:8" ht="15">
      <c r="A103" s="251" t="s">
        <v>18581</v>
      </c>
      <c r="B103" s="251" t="s">
        <v>18483</v>
      </c>
      <c r="C103" s="251" t="s">
        <v>38</v>
      </c>
      <c r="D103" s="251" t="s">
        <v>2</v>
      </c>
      <c r="E103" s="251">
        <v>60</v>
      </c>
      <c r="F103" s="251">
        <v>3.14</v>
      </c>
      <c r="G103" s="253"/>
      <c r="H103" s="254" t="s">
        <v>18637</v>
      </c>
    </row>
    <row r="104" spans="1:8" ht="15">
      <c r="A104" s="251">
        <v>34547</v>
      </c>
      <c r="B104" s="251" t="s">
        <v>4889</v>
      </c>
      <c r="C104" s="251" t="s">
        <v>38</v>
      </c>
      <c r="D104" s="251" t="s">
        <v>65</v>
      </c>
      <c r="E104" s="251">
        <v>13.98</v>
      </c>
      <c r="F104" s="251">
        <v>2.54</v>
      </c>
      <c r="G104" s="253">
        <f>VLOOKUP(A104,'INSUMOS SINAPI'!$A:$E,5,FALSE)</f>
        <v>2.54</v>
      </c>
      <c r="H104" s="254">
        <f>F104-G104</f>
        <v>0</v>
      </c>
    </row>
    <row r="105" spans="1:8" ht="15">
      <c r="A105" s="251" t="s">
        <v>18586</v>
      </c>
      <c r="B105" s="251" t="s">
        <v>18493</v>
      </c>
      <c r="C105" s="251" t="s">
        <v>38</v>
      </c>
      <c r="D105" s="251" t="s">
        <v>2</v>
      </c>
      <c r="E105" s="251">
        <v>28</v>
      </c>
      <c r="F105" s="251">
        <v>2.12</v>
      </c>
      <c r="G105" s="253"/>
      <c r="H105" s="254" t="s">
        <v>18637</v>
      </c>
    </row>
    <row r="106" spans="1:8" ht="15">
      <c r="A106" s="251">
        <v>39996</v>
      </c>
      <c r="B106" s="251" t="s">
        <v>4449</v>
      </c>
      <c r="C106" s="251" t="s">
        <v>38</v>
      </c>
      <c r="D106" s="251" t="s">
        <v>65</v>
      </c>
      <c r="E106" s="251">
        <v>50</v>
      </c>
      <c r="F106" s="251">
        <v>1.98</v>
      </c>
      <c r="G106" s="253">
        <f>VLOOKUP(A106,'INSUMOS SINAPI'!$A:$E,5,FALSE)</f>
        <v>1.98</v>
      </c>
      <c r="H106" s="254">
        <f t="shared" ref="H106:H113" si="10">F106-G106</f>
        <v>0</v>
      </c>
    </row>
    <row r="107" spans="1:8" ht="15">
      <c r="A107" s="251">
        <v>38094</v>
      </c>
      <c r="B107" s="251" t="s">
        <v>300</v>
      </c>
      <c r="C107" s="251" t="s">
        <v>38</v>
      </c>
      <c r="D107" s="251" t="s">
        <v>2</v>
      </c>
      <c r="E107" s="251">
        <v>1</v>
      </c>
      <c r="F107" s="252">
        <f>G107</f>
        <v>1.67</v>
      </c>
      <c r="G107" s="253">
        <f>VLOOKUP(A107,'INSUMOS SINAPI'!$A:$E,5,FALSE)</f>
        <v>1.67</v>
      </c>
      <c r="H107" s="254">
        <f t="shared" si="10"/>
        <v>0</v>
      </c>
    </row>
    <row r="108" spans="1:8" ht="15">
      <c r="A108" s="251">
        <v>37370</v>
      </c>
      <c r="B108" s="251" t="s">
        <v>9316</v>
      </c>
      <c r="C108" s="251" t="s">
        <v>38</v>
      </c>
      <c r="D108" s="251" t="s">
        <v>83</v>
      </c>
      <c r="E108" s="252">
        <v>1152.8699999999999</v>
      </c>
      <c r="F108" s="251">
        <v>1.63</v>
      </c>
      <c r="G108" s="253">
        <f>VLOOKUP(A108,'INSUMOS SINAPI'!$A:$E,5,FALSE)</f>
        <v>1.63</v>
      </c>
      <c r="H108" s="254">
        <f t="shared" si="10"/>
        <v>0</v>
      </c>
    </row>
    <row r="109" spans="1:8" ht="15">
      <c r="A109" s="251">
        <v>37593</v>
      </c>
      <c r="B109" s="251" t="s">
        <v>709</v>
      </c>
      <c r="C109" s="251" t="s">
        <v>38</v>
      </c>
      <c r="D109" s="251" t="s">
        <v>2</v>
      </c>
      <c r="E109" s="251">
        <v>444.29</v>
      </c>
      <c r="F109" s="252">
        <f>G109</f>
        <v>1.62</v>
      </c>
      <c r="G109" s="253">
        <f>VLOOKUP(A109,'INSUMOS SINAPI'!$A:$E,5,FALSE)</f>
        <v>1.62</v>
      </c>
      <c r="H109" s="254">
        <f t="shared" si="10"/>
        <v>0</v>
      </c>
    </row>
    <row r="110" spans="1:8" ht="15">
      <c r="A110" s="251">
        <v>43490</v>
      </c>
      <c r="B110" s="251" t="s">
        <v>16068</v>
      </c>
      <c r="C110" s="251" t="s">
        <v>38</v>
      </c>
      <c r="D110" s="251" t="s">
        <v>83</v>
      </c>
      <c r="E110" s="251">
        <v>46.3</v>
      </c>
      <c r="F110" s="251">
        <v>1.46</v>
      </c>
      <c r="G110" s="253">
        <f>VLOOKUP(A110,'INSUMOS SINAPI'!$A:$E,5,FALSE)</f>
        <v>1.46</v>
      </c>
      <c r="H110" s="254">
        <f t="shared" si="10"/>
        <v>0</v>
      </c>
    </row>
    <row r="111" spans="1:8" ht="15">
      <c r="A111" s="251">
        <v>43474</v>
      </c>
      <c r="B111" s="251" t="s">
        <v>16092</v>
      </c>
      <c r="C111" s="251" t="s">
        <v>38</v>
      </c>
      <c r="D111" s="251" t="s">
        <v>64</v>
      </c>
      <c r="E111" s="251">
        <v>0.63</v>
      </c>
      <c r="F111" s="251">
        <v>1.45</v>
      </c>
      <c r="G111" s="253">
        <f>VLOOKUP(A111,'INSUMOS SINAPI'!$A:$E,5,FALSE)</f>
        <v>1.45</v>
      </c>
      <c r="H111" s="254">
        <f t="shared" si="10"/>
        <v>0</v>
      </c>
    </row>
    <row r="112" spans="1:8" ht="15">
      <c r="A112" s="251">
        <v>2637</v>
      </c>
      <c r="B112" s="251" t="s">
        <v>2696</v>
      </c>
      <c r="C112" s="251" t="s">
        <v>38</v>
      </c>
      <c r="D112" s="251" t="s">
        <v>2</v>
      </c>
      <c r="E112" s="251">
        <v>8</v>
      </c>
      <c r="F112" s="251">
        <v>1.29</v>
      </c>
      <c r="G112" s="253">
        <f>VLOOKUP(A112,'INSUMOS SINAPI'!$A:$E,5,FALSE)</f>
        <v>1.29</v>
      </c>
      <c r="H112" s="254">
        <f t="shared" si="10"/>
        <v>0</v>
      </c>
    </row>
    <row r="113" spans="1:8" ht="15">
      <c r="A113" s="251">
        <v>1014</v>
      </c>
      <c r="B113" s="251" t="s">
        <v>946</v>
      </c>
      <c r="C113" s="251" t="s">
        <v>38</v>
      </c>
      <c r="D113" s="251" t="s">
        <v>65</v>
      </c>
      <c r="E113" s="251">
        <v>297.5</v>
      </c>
      <c r="F113" s="251">
        <v>1.2</v>
      </c>
      <c r="G113" s="253">
        <f>VLOOKUP(A113,'INSUMOS SINAPI'!$A:$E,5,FALSE)</f>
        <v>1.2</v>
      </c>
      <c r="H113" s="254">
        <f t="shared" si="10"/>
        <v>0</v>
      </c>
    </row>
    <row r="114" spans="1:8" ht="15">
      <c r="A114" s="251" t="s">
        <v>18571</v>
      </c>
      <c r="B114" s="251" t="s">
        <v>18566</v>
      </c>
      <c r="C114" s="251" t="s">
        <v>38</v>
      </c>
      <c r="D114" s="251" t="s">
        <v>2</v>
      </c>
      <c r="E114" s="251">
        <v>42</v>
      </c>
      <c r="F114" s="251">
        <v>1.2</v>
      </c>
      <c r="G114" s="253"/>
      <c r="H114" s="254" t="s">
        <v>18637</v>
      </c>
    </row>
    <row r="115" spans="1:8" ht="15">
      <c r="A115" s="251">
        <v>43466</v>
      </c>
      <c r="B115" s="251" t="s">
        <v>16097</v>
      </c>
      <c r="C115" s="251" t="s">
        <v>38</v>
      </c>
      <c r="D115" s="251" t="s">
        <v>83</v>
      </c>
      <c r="E115" s="251">
        <v>46.3</v>
      </c>
      <c r="F115" s="251">
        <v>1.17</v>
      </c>
      <c r="G115" s="253">
        <f>VLOOKUP(A115,'INSUMOS SINAPI'!$A:$E,5,FALSE)</f>
        <v>1.17</v>
      </c>
      <c r="H115" s="254">
        <f t="shared" ref="H115:H126" si="11">F115-G115</f>
        <v>0</v>
      </c>
    </row>
    <row r="116" spans="1:8" ht="15">
      <c r="A116" s="251">
        <v>43491</v>
      </c>
      <c r="B116" s="251" t="s">
        <v>16070</v>
      </c>
      <c r="C116" s="251" t="s">
        <v>38</v>
      </c>
      <c r="D116" s="251" t="s">
        <v>83</v>
      </c>
      <c r="E116" s="251">
        <v>53.92</v>
      </c>
      <c r="F116" s="251">
        <v>1.02</v>
      </c>
      <c r="G116" s="253">
        <f>VLOOKUP(A116,'INSUMOS SINAPI'!$A:$E,5,FALSE)</f>
        <v>1.02</v>
      </c>
      <c r="H116" s="254">
        <f t="shared" si="11"/>
        <v>0</v>
      </c>
    </row>
    <row r="117" spans="1:8" ht="15">
      <c r="A117" s="251">
        <v>43489</v>
      </c>
      <c r="B117" s="251" t="s">
        <v>16066</v>
      </c>
      <c r="C117" s="251" t="s">
        <v>38</v>
      </c>
      <c r="D117" s="251" t="s">
        <v>83</v>
      </c>
      <c r="E117" s="251">
        <v>70.97</v>
      </c>
      <c r="F117" s="251">
        <v>0.96</v>
      </c>
      <c r="G117" s="253">
        <f>VLOOKUP(A117,'INSUMOS SINAPI'!$A:$E,5,FALSE)</f>
        <v>0.96</v>
      </c>
      <c r="H117" s="254">
        <f t="shared" si="11"/>
        <v>0</v>
      </c>
    </row>
    <row r="118" spans="1:8" ht="15">
      <c r="A118" s="251">
        <v>43484</v>
      </c>
      <c r="B118" s="251" t="s">
        <v>16056</v>
      </c>
      <c r="C118" s="251" t="s">
        <v>38</v>
      </c>
      <c r="D118" s="251" t="s">
        <v>83</v>
      </c>
      <c r="E118" s="251">
        <v>577.80999999999995</v>
      </c>
      <c r="F118" s="251">
        <v>0.93</v>
      </c>
      <c r="G118" s="253">
        <f>VLOOKUP(A118,'INSUMOS SINAPI'!$A:$E,5,FALSE)</f>
        <v>0.93</v>
      </c>
      <c r="H118" s="254">
        <f t="shared" si="11"/>
        <v>0</v>
      </c>
    </row>
    <row r="119" spans="1:8" ht="15">
      <c r="A119" s="251">
        <v>38099</v>
      </c>
      <c r="B119" s="251" t="s">
        <v>301</v>
      </c>
      <c r="C119" s="251" t="s">
        <v>38</v>
      </c>
      <c r="D119" s="251" t="s">
        <v>2</v>
      </c>
      <c r="E119" s="251">
        <v>1</v>
      </c>
      <c r="F119" s="252">
        <f>G119</f>
        <v>0.86</v>
      </c>
      <c r="G119" s="253">
        <f>VLOOKUP(A119,'INSUMOS SINAPI'!$A:$E,5,FALSE)</f>
        <v>0.86</v>
      </c>
      <c r="H119" s="254">
        <f t="shared" si="11"/>
        <v>0</v>
      </c>
    </row>
    <row r="120" spans="1:8" ht="15">
      <c r="A120" s="251">
        <v>11976</v>
      </c>
      <c r="B120" s="251" t="s">
        <v>4412</v>
      </c>
      <c r="C120" s="251" t="s">
        <v>38</v>
      </c>
      <c r="D120" s="251" t="s">
        <v>2</v>
      </c>
      <c r="E120" s="251">
        <v>130</v>
      </c>
      <c r="F120" s="251">
        <v>0.83</v>
      </c>
      <c r="G120" s="253">
        <f>VLOOKUP(A120,'INSUMOS SINAPI'!$A:$E,5,FALSE)</f>
        <v>0.83</v>
      </c>
      <c r="H120" s="254">
        <f t="shared" si="11"/>
        <v>0</v>
      </c>
    </row>
    <row r="121" spans="1:8" ht="15">
      <c r="A121" s="251">
        <v>43485</v>
      </c>
      <c r="B121" s="251" t="s">
        <v>16058</v>
      </c>
      <c r="C121" s="251" t="s">
        <v>38</v>
      </c>
      <c r="D121" s="251" t="s">
        <v>83</v>
      </c>
      <c r="E121" s="251">
        <v>2.69</v>
      </c>
      <c r="F121" s="251">
        <v>0.83</v>
      </c>
      <c r="G121" s="253">
        <f>VLOOKUP(A121,'INSUMOS SINAPI'!$A:$E,5,FALSE)</f>
        <v>0.83</v>
      </c>
      <c r="H121" s="254">
        <f t="shared" si="11"/>
        <v>0</v>
      </c>
    </row>
    <row r="122" spans="1:8" ht="15">
      <c r="A122" s="251">
        <v>2705</v>
      </c>
      <c r="B122" s="251" t="s">
        <v>84</v>
      </c>
      <c r="C122" s="251" t="s">
        <v>38</v>
      </c>
      <c r="D122" s="251" t="s">
        <v>85</v>
      </c>
      <c r="E122" s="251">
        <v>4.1500000000000004</v>
      </c>
      <c r="F122" s="251">
        <v>0.79</v>
      </c>
      <c r="G122" s="253">
        <f>VLOOKUP(A122,'INSUMOS SINAPI'!$A:$E,5,FALSE)</f>
        <v>0.79</v>
      </c>
      <c r="H122" s="254">
        <f t="shared" si="11"/>
        <v>0</v>
      </c>
    </row>
    <row r="123" spans="1:8" ht="15">
      <c r="A123" s="251">
        <v>37371</v>
      </c>
      <c r="B123" s="251" t="s">
        <v>9317</v>
      </c>
      <c r="C123" s="251" t="s">
        <v>38</v>
      </c>
      <c r="D123" s="251" t="s">
        <v>83</v>
      </c>
      <c r="E123" s="252">
        <v>1152.8699999999999</v>
      </c>
      <c r="F123" s="251">
        <v>0.78</v>
      </c>
      <c r="G123" s="253">
        <f>VLOOKUP(A123,'INSUMOS SINAPI'!$A:$E,5,FALSE)</f>
        <v>0.78</v>
      </c>
      <c r="H123" s="254">
        <f t="shared" si="11"/>
        <v>0</v>
      </c>
    </row>
    <row r="124" spans="1:8" ht="15">
      <c r="A124" s="251">
        <v>1106</v>
      </c>
      <c r="B124" s="251" t="s">
        <v>278</v>
      </c>
      <c r="C124" s="251" t="s">
        <v>38</v>
      </c>
      <c r="D124" s="251" t="s">
        <v>80</v>
      </c>
      <c r="E124" s="251">
        <v>504.08</v>
      </c>
      <c r="F124" s="252">
        <f t="shared" ref="F124:F125" si="12">G124</f>
        <v>0.73</v>
      </c>
      <c r="G124" s="253">
        <f>VLOOKUP(A124,'INSUMOS SINAPI'!$A:$E,5,FALSE)</f>
        <v>0.73</v>
      </c>
      <c r="H124" s="254">
        <f t="shared" si="11"/>
        <v>0</v>
      </c>
    </row>
    <row r="125" spans="1:8" ht="15">
      <c r="A125" s="251">
        <v>1571</v>
      </c>
      <c r="B125" s="251" t="s">
        <v>291</v>
      </c>
      <c r="C125" s="251" t="s">
        <v>38</v>
      </c>
      <c r="D125" s="251" t="s">
        <v>2</v>
      </c>
      <c r="E125" s="251">
        <v>8</v>
      </c>
      <c r="F125" s="252">
        <f t="shared" si="12"/>
        <v>0.71</v>
      </c>
      <c r="G125" s="253">
        <f>VLOOKUP(A125,'INSUMOS SINAPI'!$A:$E,5,FALSE)</f>
        <v>0.71</v>
      </c>
      <c r="H125" s="254">
        <f t="shared" si="11"/>
        <v>0</v>
      </c>
    </row>
    <row r="126" spans="1:8" ht="15">
      <c r="A126" s="251">
        <v>43488</v>
      </c>
      <c r="B126" s="251" t="s">
        <v>16064</v>
      </c>
      <c r="C126" s="251" t="s">
        <v>38</v>
      </c>
      <c r="D126" s="251" t="s">
        <v>83</v>
      </c>
      <c r="E126" s="251">
        <v>401.18</v>
      </c>
      <c r="F126" s="251">
        <v>0.66</v>
      </c>
      <c r="G126" s="253">
        <f>VLOOKUP(A126,'INSUMOS SINAPI'!$A:$E,5,FALSE)</f>
        <v>0.66</v>
      </c>
      <c r="H126" s="254">
        <f t="shared" si="11"/>
        <v>0</v>
      </c>
    </row>
    <row r="127" spans="1:8" ht="15">
      <c r="A127" s="251" t="s">
        <v>18606</v>
      </c>
      <c r="B127" s="251" t="s">
        <v>18605</v>
      </c>
      <c r="C127" s="251" t="s">
        <v>38</v>
      </c>
      <c r="D127" s="251" t="s">
        <v>65</v>
      </c>
      <c r="E127" s="251">
        <v>20</v>
      </c>
      <c r="F127" s="251">
        <v>0.66</v>
      </c>
      <c r="G127" s="253"/>
      <c r="H127" s="254" t="s">
        <v>18637</v>
      </c>
    </row>
    <row r="128" spans="1:8" ht="15">
      <c r="A128" s="251">
        <v>43460</v>
      </c>
      <c r="B128" s="251" t="s">
        <v>16085</v>
      </c>
      <c r="C128" s="251" t="s">
        <v>38</v>
      </c>
      <c r="D128" s="251" t="s">
        <v>83</v>
      </c>
      <c r="E128" s="251">
        <v>577.80999999999995</v>
      </c>
      <c r="F128" s="251">
        <v>0.55000000000000004</v>
      </c>
      <c r="G128" s="253">
        <f>VLOOKUP(A128,'INSUMOS SINAPI'!$A:$E,5,FALSE)</f>
        <v>0.55000000000000004</v>
      </c>
      <c r="H128" s="254">
        <f>F128-G128</f>
        <v>0</v>
      </c>
    </row>
    <row r="129" spans="1:8" ht="15">
      <c r="A129" s="251">
        <v>392</v>
      </c>
      <c r="B129" s="251" t="s">
        <v>294</v>
      </c>
      <c r="C129" s="251" t="s">
        <v>38</v>
      </c>
      <c r="D129" s="251" t="s">
        <v>2</v>
      </c>
      <c r="E129" s="251">
        <v>15.98</v>
      </c>
      <c r="F129" s="252">
        <f>G129</f>
        <v>0.56999999999999995</v>
      </c>
      <c r="G129" s="253">
        <f>VLOOKUP(A129,'INSUMOS SINAPI'!$A:$E,5,FALSE)</f>
        <v>0.56999999999999995</v>
      </c>
      <c r="H129" s="254">
        <f>F129-G129</f>
        <v>0</v>
      </c>
    </row>
    <row r="130" spans="1:8" ht="15">
      <c r="A130" s="251">
        <v>43465</v>
      </c>
      <c r="B130" s="251" t="s">
        <v>16095</v>
      </c>
      <c r="C130" s="251" t="s">
        <v>38</v>
      </c>
      <c r="D130" s="251" t="s">
        <v>83</v>
      </c>
      <c r="E130" s="251">
        <v>70.97</v>
      </c>
      <c r="F130" s="251">
        <v>0.5</v>
      </c>
      <c r="G130" s="253">
        <f>VLOOKUP(A130,'INSUMOS SINAPI'!$A:$E,5,FALSE)</f>
        <v>0.5</v>
      </c>
      <c r="H130" s="254">
        <f>F130-G130</f>
        <v>0</v>
      </c>
    </row>
    <row r="131" spans="1:8" ht="15">
      <c r="A131" s="251" t="s">
        <v>18572</v>
      </c>
      <c r="B131" s="251" t="s">
        <v>18573</v>
      </c>
      <c r="C131" s="251" t="s">
        <v>38</v>
      </c>
      <c r="D131" s="251" t="s">
        <v>2</v>
      </c>
      <c r="E131" s="251">
        <v>170</v>
      </c>
      <c r="F131" s="251">
        <v>0.45</v>
      </c>
      <c r="G131" s="253"/>
      <c r="H131" s="254" t="s">
        <v>18637</v>
      </c>
    </row>
    <row r="132" spans="1:8" ht="15">
      <c r="A132" s="251">
        <v>4350</v>
      </c>
      <c r="B132" s="251" t="s">
        <v>776</v>
      </c>
      <c r="C132" s="251" t="s">
        <v>38</v>
      </c>
      <c r="D132" s="251" t="s">
        <v>2</v>
      </c>
      <c r="E132" s="251">
        <v>14.99</v>
      </c>
      <c r="F132" s="251">
        <v>0.44</v>
      </c>
      <c r="G132" s="253">
        <f>VLOOKUP(A132,'INSUMOS SINAPI'!$A:$E,5,FALSE)</f>
        <v>0.44</v>
      </c>
      <c r="H132" s="254">
        <f t="shared" ref="H132:H138" si="13">F132-G132</f>
        <v>0</v>
      </c>
    </row>
    <row r="133" spans="1:8" ht="15">
      <c r="A133" s="251">
        <v>1379</v>
      </c>
      <c r="B133" s="251" t="s">
        <v>273</v>
      </c>
      <c r="C133" s="251" t="s">
        <v>38</v>
      </c>
      <c r="D133" s="251" t="s">
        <v>80</v>
      </c>
      <c r="E133" s="251">
        <v>706.69</v>
      </c>
      <c r="F133" s="252">
        <f t="shared" ref="F133:F134" si="14">G133</f>
        <v>0.45</v>
      </c>
      <c r="G133" s="253">
        <f>VLOOKUP(A133,'INSUMOS SINAPI'!$A:$E,5,FALSE)</f>
        <v>0.45</v>
      </c>
      <c r="H133" s="254">
        <f t="shared" si="13"/>
        <v>0</v>
      </c>
    </row>
    <row r="134" spans="1:8" ht="15">
      <c r="A134" s="251">
        <v>3767</v>
      </c>
      <c r="B134" s="251" t="s">
        <v>2528</v>
      </c>
      <c r="C134" s="251" t="s">
        <v>38</v>
      </c>
      <c r="D134" s="251" t="s">
        <v>2</v>
      </c>
      <c r="E134" s="251">
        <v>3.99</v>
      </c>
      <c r="F134" s="252">
        <f t="shared" si="14"/>
        <v>0.43</v>
      </c>
      <c r="G134" s="253">
        <f>VLOOKUP(A134,'INSUMOS SINAPI'!$A:$E,5,FALSE)</f>
        <v>0.43</v>
      </c>
      <c r="H134" s="254">
        <f t="shared" si="13"/>
        <v>0</v>
      </c>
    </row>
    <row r="135" spans="1:8" ht="15">
      <c r="A135" s="251">
        <v>43467</v>
      </c>
      <c r="B135" s="251" t="s">
        <v>16099</v>
      </c>
      <c r="C135" s="251" t="s">
        <v>38</v>
      </c>
      <c r="D135" s="251" t="s">
        <v>83</v>
      </c>
      <c r="E135" s="251">
        <v>53.92</v>
      </c>
      <c r="F135" s="251">
        <v>0.38</v>
      </c>
      <c r="G135" s="253">
        <f>VLOOKUP(A135,'INSUMOS SINAPI'!$A:$E,5,FALSE)</f>
        <v>0.38</v>
      </c>
      <c r="H135" s="254">
        <f t="shared" si="13"/>
        <v>0</v>
      </c>
    </row>
    <row r="136" spans="1:8" ht="15">
      <c r="A136" s="251">
        <v>37372</v>
      </c>
      <c r="B136" s="251" t="s">
        <v>9318</v>
      </c>
      <c r="C136" s="251" t="s">
        <v>38</v>
      </c>
      <c r="D136" s="251" t="s">
        <v>83</v>
      </c>
      <c r="E136" s="252">
        <v>1152.8699999999999</v>
      </c>
      <c r="F136" s="251">
        <v>0.35</v>
      </c>
      <c r="G136" s="253">
        <f>VLOOKUP(A136,'INSUMOS SINAPI'!$A:$E,5,FALSE)</f>
        <v>0.35</v>
      </c>
      <c r="H136" s="254">
        <f t="shared" si="13"/>
        <v>0</v>
      </c>
    </row>
    <row r="137" spans="1:8" ht="15">
      <c r="A137" s="251">
        <v>7583</v>
      </c>
      <c r="B137" s="251" t="s">
        <v>775</v>
      </c>
      <c r="C137" s="251" t="s">
        <v>38</v>
      </c>
      <c r="D137" s="251" t="s">
        <v>2</v>
      </c>
      <c r="E137" s="251">
        <v>0</v>
      </c>
      <c r="F137" s="251">
        <v>0.33</v>
      </c>
      <c r="G137" s="253">
        <f>VLOOKUP(A137,'INSUMOS SINAPI'!$A:$E,5,FALSE)</f>
        <v>0.33</v>
      </c>
      <c r="H137" s="254">
        <f t="shared" si="13"/>
        <v>0</v>
      </c>
    </row>
    <row r="138" spans="1:8" ht="15">
      <c r="A138" s="251">
        <v>43461</v>
      </c>
      <c r="B138" s="251" t="s">
        <v>16087</v>
      </c>
      <c r="C138" s="251" t="s">
        <v>38</v>
      </c>
      <c r="D138" s="251" t="s">
        <v>83</v>
      </c>
      <c r="E138" s="251">
        <v>2.69</v>
      </c>
      <c r="F138" s="251">
        <v>0.24</v>
      </c>
      <c r="G138" s="253">
        <f>VLOOKUP(A138,'INSUMOS SINAPI'!$A:$E,5,FALSE)</f>
        <v>0.24</v>
      </c>
      <c r="H138" s="254">
        <f t="shared" si="13"/>
        <v>0</v>
      </c>
    </row>
    <row r="139" spans="1:8" ht="15">
      <c r="A139" s="251" t="s">
        <v>18627</v>
      </c>
      <c r="B139" s="251" t="s">
        <v>18626</v>
      </c>
      <c r="C139" s="251" t="s">
        <v>38</v>
      </c>
      <c r="D139" s="251" t="s">
        <v>2</v>
      </c>
      <c r="E139" s="251">
        <v>20</v>
      </c>
      <c r="F139" s="251">
        <v>0.22</v>
      </c>
      <c r="G139" s="253"/>
      <c r="H139" s="254" t="s">
        <v>18637</v>
      </c>
    </row>
    <row r="140" spans="1:8" ht="15">
      <c r="A140" s="251">
        <v>39997</v>
      </c>
      <c r="B140" s="251" t="s">
        <v>3262</v>
      </c>
      <c r="C140" s="251" t="s">
        <v>38</v>
      </c>
      <c r="D140" s="251" t="s">
        <v>2</v>
      </c>
      <c r="E140" s="251">
        <v>14.99</v>
      </c>
      <c r="F140" s="251">
        <v>0.21</v>
      </c>
      <c r="G140" s="253">
        <f>VLOOKUP(A140,'INSUMOS SINAPI'!$A:$E,5,FALSE)</f>
        <v>0.21</v>
      </c>
      <c r="H140" s="254">
        <f>F140-G140</f>
        <v>0</v>
      </c>
    </row>
    <row r="141" spans="1:8" ht="15">
      <c r="A141" s="251">
        <v>11950</v>
      </c>
      <c r="B141" s="251" t="s">
        <v>229</v>
      </c>
      <c r="C141" s="251" t="s">
        <v>38</v>
      </c>
      <c r="D141" s="251" t="s">
        <v>2</v>
      </c>
      <c r="E141" s="251">
        <v>42</v>
      </c>
      <c r="F141" s="251">
        <v>0.16</v>
      </c>
      <c r="G141" s="253">
        <f>VLOOKUP(A141,'INSUMOS SINAPI'!$A:$E,5,FALSE)</f>
        <v>0.16</v>
      </c>
      <c r="H141" s="254">
        <f>F141-G141</f>
        <v>0</v>
      </c>
    </row>
    <row r="142" spans="1:8" ht="15">
      <c r="A142" s="251" t="s">
        <v>18567</v>
      </c>
      <c r="B142" s="251" t="s">
        <v>18568</v>
      </c>
      <c r="C142" s="251" t="s">
        <v>38</v>
      </c>
      <c r="D142" s="251" t="s">
        <v>2</v>
      </c>
      <c r="E142" s="251">
        <v>230</v>
      </c>
      <c r="F142" s="251">
        <v>0.08</v>
      </c>
      <c r="G142" s="253"/>
      <c r="H142" s="254" t="s">
        <v>18637</v>
      </c>
    </row>
    <row r="143" spans="1:8" ht="15">
      <c r="A143" s="251">
        <v>37373</v>
      </c>
      <c r="B143" s="251" t="s">
        <v>9319</v>
      </c>
      <c r="C143" s="251" t="s">
        <v>38</v>
      </c>
      <c r="D143" s="251" t="s">
        <v>83</v>
      </c>
      <c r="E143" s="252">
        <v>1152.8699999999999</v>
      </c>
      <c r="F143" s="251">
        <v>7.0000000000000007E-2</v>
      </c>
      <c r="G143" s="253">
        <f>VLOOKUP(A143,'INSUMOS SINAPI'!$A:$E,5,FALSE)</f>
        <v>7.0000000000000007E-2</v>
      </c>
      <c r="H143" s="254">
        <f>F143-G143</f>
        <v>0</v>
      </c>
    </row>
    <row r="144" spans="1:8" ht="15">
      <c r="A144" s="251" t="s">
        <v>18569</v>
      </c>
      <c r="B144" s="251" t="s">
        <v>18570</v>
      </c>
      <c r="C144" s="251" t="s">
        <v>38</v>
      </c>
      <c r="D144" s="251" t="s">
        <v>2</v>
      </c>
      <c r="E144" s="251">
        <v>230</v>
      </c>
      <c r="F144" s="251">
        <v>7.0000000000000007E-2</v>
      </c>
      <c r="G144" s="253"/>
      <c r="H144" s="254" t="s">
        <v>18637</v>
      </c>
    </row>
    <row r="145" spans="1:8" ht="15">
      <c r="A145" s="251" t="s">
        <v>18625</v>
      </c>
      <c r="B145" s="251" t="s">
        <v>18624</v>
      </c>
      <c r="C145" s="251" t="s">
        <v>38</v>
      </c>
      <c r="D145" s="251" t="s">
        <v>2</v>
      </c>
      <c r="E145" s="251">
        <v>500</v>
      </c>
      <c r="F145" s="251">
        <v>0.05</v>
      </c>
      <c r="G145" s="253"/>
      <c r="H145" s="254" t="s">
        <v>18637</v>
      </c>
    </row>
    <row r="146" spans="1:8" ht="15">
      <c r="A146" s="251">
        <v>43464</v>
      </c>
      <c r="B146" s="251" t="s">
        <v>16093</v>
      </c>
      <c r="C146" s="251" t="s">
        <v>38</v>
      </c>
      <c r="D146" s="251" t="s">
        <v>83</v>
      </c>
      <c r="E146" s="251">
        <v>401.18</v>
      </c>
      <c r="F146" s="251">
        <v>0.01</v>
      </c>
      <c r="G146" s="253">
        <f>VLOOKUP(A146,'INSUMOS SINAPI'!$A:$E,5,FALSE)</f>
        <v>0.01</v>
      </c>
      <c r="H146" s="254">
        <f>F146-G146</f>
        <v>0</v>
      </c>
    </row>
  </sheetData>
  <autoFilter ref="A3:H146" xr:uid="{00000000-0009-0000-0000-000009000000}"/>
  <pageMargins left="0.511811024" right="0.511811024" top="0.78740157499999996" bottom="0.78740157499999996" header="0.31496062000000002" footer="0.31496062000000002"/>
  <pageSetup paperSize="9" scale="5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16</vt:i4>
      </vt:variant>
    </vt:vector>
  </HeadingPairs>
  <TitlesOfParts>
    <vt:vector size="27" baseType="lpstr">
      <vt:lpstr>CAPA-DADOS</vt:lpstr>
      <vt:lpstr>01_SINTETICO</vt:lpstr>
      <vt:lpstr>02_CRONOGRAMA</vt:lpstr>
      <vt:lpstr>03_COMPOSIÇÕES</vt:lpstr>
      <vt:lpstr>04_PESQUISAS</vt:lpstr>
      <vt:lpstr>05_BDI</vt:lpstr>
      <vt:lpstr>06_ENCARGOS</vt:lpstr>
      <vt:lpstr>CURVA ABC</vt:lpstr>
      <vt:lpstr>INSUMOS_AUX</vt:lpstr>
      <vt:lpstr>INSUMOS SINAPI</vt:lpstr>
      <vt:lpstr>SERVICOS SINAPI</vt:lpstr>
      <vt:lpstr>'01_SINTETICO'!Area_de_impressao</vt:lpstr>
      <vt:lpstr>'02_CRONOGRAMA'!Area_de_impressao</vt:lpstr>
      <vt:lpstr>'03_COMPOSIÇÕES'!Area_de_impressao</vt:lpstr>
      <vt:lpstr>'04_PESQUISAS'!Area_de_impressao</vt:lpstr>
      <vt:lpstr>'05_BDI'!Area_de_impressao</vt:lpstr>
      <vt:lpstr>'06_ENCARGOS'!Area_de_impressao</vt:lpstr>
      <vt:lpstr>'CAPA-DADOS'!Area_de_impressao</vt:lpstr>
      <vt:lpstr>'CURVA ABC'!Area_de_impressao</vt:lpstr>
      <vt:lpstr>INSUMOS_AUX!Area_de_impressao</vt:lpstr>
      <vt:lpstr>'01_SINTETICO'!BDI_MAT</vt:lpstr>
      <vt:lpstr>'01_SINTETICO'!BDI_MDO</vt:lpstr>
      <vt:lpstr>MED_DIRETA</vt:lpstr>
      <vt:lpstr>'01_SINTETICO'!Titulos_de_impressao</vt:lpstr>
      <vt:lpstr>'03_COMPOSIÇÕES'!Titulos_de_impressao</vt:lpstr>
      <vt:lpstr>'04_PESQUISAS'!Titulos_de_impressao</vt:lpstr>
      <vt:lpstr>'CURVA ABC'!Titulos_de_impressao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Reinaldo de Sa Moreira e Silva</dc:creator>
  <cp:lastModifiedBy>Rogerio Neves Siqueira</cp:lastModifiedBy>
  <cp:lastPrinted>2019-05-28T20:17:41Z</cp:lastPrinted>
  <dcterms:created xsi:type="dcterms:W3CDTF">2015-10-01T18:13:15Z</dcterms:created>
  <dcterms:modified xsi:type="dcterms:W3CDTF">2020-07-21T19:39:39Z</dcterms:modified>
</cp:coreProperties>
</file>